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DESKTOP\☆이용객통계\공공데이터\한강공원 월별 이용객 현황 자료 요청\월별 이용객\2022년\"/>
    </mc:Choice>
  </mc:AlternateContent>
  <bookViews>
    <workbookView xWindow="0" yWindow="0" windowWidth="19200" windowHeight="11550"/>
  </bookViews>
  <sheets>
    <sheet name="2022.1월" sheetId="1" r:id="rId1"/>
    <sheet name="2022.2월" sheetId="2" r:id="rId2"/>
    <sheet name="2022.3월" sheetId="3" r:id="rId3"/>
    <sheet name="2022.4월" sheetId="4" r:id="rId4"/>
    <sheet name="2022.5월" sheetId="5" r:id="rId5"/>
    <sheet name="2022.6월" sheetId="6" r:id="rId6"/>
    <sheet name="2022.7월" sheetId="7" r:id="rId7"/>
    <sheet name="2022.8월" sheetId="8" r:id="rId8"/>
    <sheet name="2022.9월" sheetId="9" r:id="rId9"/>
    <sheet name="2022.10월" sheetId="10" r:id="rId10"/>
    <sheet name="2022.11월" sheetId="11" r:id="rId11"/>
    <sheet name="2022.12월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2" l="1"/>
  <c r="E51" i="12"/>
  <c r="E50" i="12"/>
  <c r="AK49" i="12"/>
  <c r="AC49" i="12"/>
  <c r="U49" i="12"/>
  <c r="M49" i="12"/>
  <c r="E49" i="12"/>
  <c r="D49" i="12"/>
  <c r="AK48" i="12"/>
  <c r="AC48" i="12"/>
  <c r="U48" i="12"/>
  <c r="M48" i="12"/>
  <c r="E48" i="12"/>
  <c r="D48" i="12"/>
  <c r="AK47" i="12"/>
  <c r="AC47" i="12"/>
  <c r="U47" i="12"/>
  <c r="M47" i="12"/>
  <c r="E47" i="12"/>
  <c r="D47" i="12"/>
  <c r="AK46" i="12"/>
  <c r="AC46" i="12"/>
  <c r="U46" i="12"/>
  <c r="M46" i="12"/>
  <c r="E46" i="12"/>
  <c r="D46" i="12"/>
  <c r="AK45" i="12"/>
  <c r="AC45" i="12"/>
  <c r="U45" i="12"/>
  <c r="M45" i="12"/>
  <c r="E45" i="12"/>
  <c r="D45" i="12"/>
  <c r="AK44" i="12"/>
  <c r="AC44" i="12"/>
  <c r="U44" i="12"/>
  <c r="M44" i="12"/>
  <c r="E44" i="12"/>
  <c r="D44" i="12"/>
  <c r="AK43" i="12"/>
  <c r="AC43" i="12"/>
  <c r="U43" i="12"/>
  <c r="M43" i="12"/>
  <c r="E43" i="12"/>
  <c r="D43" i="12"/>
  <c r="AK42" i="12"/>
  <c r="AC42" i="12"/>
  <c r="U42" i="12"/>
  <c r="M42" i="12"/>
  <c r="E42" i="12"/>
  <c r="D42" i="12"/>
  <c r="AK41" i="12"/>
  <c r="AC41" i="12"/>
  <c r="U41" i="12"/>
  <c r="M41" i="12"/>
  <c r="E41" i="12"/>
  <c r="D41" i="12"/>
  <c r="AK40" i="12"/>
  <c r="AC40" i="12"/>
  <c r="U40" i="12"/>
  <c r="M40" i="12"/>
  <c r="E40" i="12"/>
  <c r="D40" i="12"/>
  <c r="AK39" i="12"/>
  <c r="AC39" i="12"/>
  <c r="U39" i="12"/>
  <c r="M39" i="12"/>
  <c r="E39" i="12"/>
  <c r="D39" i="12"/>
  <c r="AK38" i="12"/>
  <c r="AC38" i="12"/>
  <c r="U38" i="12"/>
  <c r="M38" i="12"/>
  <c r="E38" i="12"/>
  <c r="D38" i="12"/>
  <c r="AK37" i="12"/>
  <c r="AC37" i="12"/>
  <c r="U37" i="12"/>
  <c r="M37" i="12"/>
  <c r="E37" i="12"/>
  <c r="D37" i="12"/>
  <c r="AK36" i="12"/>
  <c r="AC36" i="12"/>
  <c r="U36" i="12"/>
  <c r="M36" i="12"/>
  <c r="E36" i="12"/>
  <c r="D36" i="12"/>
  <c r="AK35" i="12"/>
  <c r="AC35" i="12"/>
  <c r="U35" i="12"/>
  <c r="M35" i="12"/>
  <c r="E35" i="12"/>
  <c r="D35" i="12"/>
  <c r="AK34" i="12"/>
  <c r="AC34" i="12"/>
  <c r="U34" i="12"/>
  <c r="M34" i="12"/>
  <c r="E34" i="12"/>
  <c r="D34" i="12"/>
  <c r="AK33" i="12"/>
  <c r="AC33" i="12"/>
  <c r="U33" i="12"/>
  <c r="M33" i="12"/>
  <c r="E33" i="12"/>
  <c r="D33" i="12"/>
  <c r="AK32" i="12"/>
  <c r="AC32" i="12"/>
  <c r="U32" i="12"/>
  <c r="M32" i="12"/>
  <c r="E32" i="12"/>
  <c r="D32" i="12"/>
  <c r="AK31" i="12"/>
  <c r="AC31" i="12"/>
  <c r="U31" i="12"/>
  <c r="M31" i="12"/>
  <c r="E31" i="12"/>
  <c r="D31" i="12"/>
  <c r="AK30" i="12"/>
  <c r="AC30" i="12"/>
  <c r="U30" i="12"/>
  <c r="M30" i="12"/>
  <c r="E30" i="12"/>
  <c r="D30" i="12"/>
  <c r="AK29" i="12"/>
  <c r="AC29" i="12"/>
  <c r="U29" i="12"/>
  <c r="M29" i="12"/>
  <c r="E29" i="12"/>
  <c r="D29" i="12"/>
  <c r="AK28" i="12"/>
  <c r="AC28" i="12"/>
  <c r="U28" i="12"/>
  <c r="M28" i="12"/>
  <c r="E28" i="12"/>
  <c r="D28" i="12"/>
  <c r="AK27" i="12"/>
  <c r="AC27" i="12"/>
  <c r="U27" i="12"/>
  <c r="M27" i="12"/>
  <c r="E27" i="12"/>
  <c r="D27" i="12"/>
  <c r="AK26" i="12"/>
  <c r="AK50" i="12" s="1"/>
  <c r="AC26" i="12"/>
  <c r="AC50" i="12" s="1"/>
  <c r="U26" i="12"/>
  <c r="U50" i="12" s="1"/>
  <c r="M26" i="12"/>
  <c r="M50" i="12" s="1"/>
  <c r="E26" i="12"/>
  <c r="D26" i="12"/>
  <c r="AK24" i="12"/>
  <c r="AC24" i="12"/>
  <c r="U24" i="12"/>
  <c r="M24" i="12"/>
  <c r="E24" i="12"/>
  <c r="D24" i="12"/>
  <c r="AK23" i="12"/>
  <c r="AC23" i="12"/>
  <c r="U23" i="12"/>
  <c r="M23" i="12"/>
  <c r="E23" i="12"/>
  <c r="D23" i="12"/>
  <c r="AK22" i="12"/>
  <c r="AC22" i="12"/>
  <c r="U22" i="12"/>
  <c r="M22" i="12"/>
  <c r="E22" i="12"/>
  <c r="D22" i="12"/>
  <c r="AK21" i="12"/>
  <c r="AC21" i="12"/>
  <c r="U21" i="12"/>
  <c r="M21" i="12"/>
  <c r="E21" i="12"/>
  <c r="D21" i="12"/>
  <c r="AK20" i="12"/>
  <c r="AC20" i="12"/>
  <c r="U20" i="12"/>
  <c r="M20" i="12"/>
  <c r="E20" i="12"/>
  <c r="D20" i="12"/>
  <c r="AK19" i="12"/>
  <c r="AC19" i="12"/>
  <c r="U19" i="12"/>
  <c r="M19" i="12"/>
  <c r="E19" i="12"/>
  <c r="D19" i="12"/>
  <c r="AK18" i="12"/>
  <c r="AC18" i="12"/>
  <c r="U18" i="12"/>
  <c r="M18" i="12"/>
  <c r="E18" i="12"/>
  <c r="D18" i="12"/>
  <c r="AK17" i="12"/>
  <c r="AC17" i="12"/>
  <c r="U17" i="12"/>
  <c r="M17" i="12"/>
  <c r="E17" i="12"/>
  <c r="D17" i="12"/>
  <c r="AK16" i="12"/>
  <c r="AC16" i="12"/>
  <c r="U16" i="12"/>
  <c r="M16" i="12"/>
  <c r="E16" i="12"/>
  <c r="D16" i="12"/>
  <c r="AK15" i="12"/>
  <c r="AC15" i="12"/>
  <c r="U15" i="12"/>
  <c r="M15" i="12"/>
  <c r="E15" i="12"/>
  <c r="D15" i="12"/>
  <c r="AK14" i="12"/>
  <c r="AC14" i="12"/>
  <c r="U14" i="12"/>
  <c r="M14" i="12"/>
  <c r="E14" i="12"/>
  <c r="D14" i="12"/>
  <c r="AK13" i="12"/>
  <c r="AC13" i="12"/>
  <c r="U13" i="12"/>
  <c r="M13" i="12"/>
  <c r="E13" i="12"/>
  <c r="D13" i="12"/>
  <c r="AK12" i="12"/>
  <c r="AC12" i="12"/>
  <c r="U12" i="12"/>
  <c r="M12" i="12"/>
  <c r="E12" i="12"/>
  <c r="D12" i="12"/>
  <c r="AK11" i="12"/>
  <c r="AC11" i="12"/>
  <c r="U11" i="12"/>
  <c r="M11" i="12"/>
  <c r="E11" i="12"/>
  <c r="D11" i="12"/>
  <c r="AK10" i="12"/>
  <c r="AC10" i="12"/>
  <c r="U10" i="12"/>
  <c r="M10" i="12"/>
  <c r="E10" i="12"/>
  <c r="D10" i="12"/>
  <c r="AK9" i="12"/>
  <c r="AC9" i="12"/>
  <c r="U9" i="12"/>
  <c r="M9" i="12"/>
  <c r="E9" i="12"/>
  <c r="D9" i="12"/>
  <c r="AK8" i="12"/>
  <c r="AC8" i="12"/>
  <c r="U8" i="12"/>
  <c r="M8" i="12"/>
  <c r="E8" i="12"/>
  <c r="D8" i="12"/>
  <c r="AK7" i="12"/>
  <c r="AC7" i="12"/>
  <c r="U7" i="12"/>
  <c r="M7" i="12"/>
  <c r="E7" i="12"/>
  <c r="D7" i="12"/>
  <c r="AK6" i="12"/>
  <c r="AK25" i="12" s="1"/>
  <c r="AC6" i="12"/>
  <c r="AC25" i="12" s="1"/>
  <c r="U6" i="12"/>
  <c r="U25" i="12" s="1"/>
  <c r="M6" i="12"/>
  <c r="M25" i="12" s="1"/>
  <c r="E6" i="12"/>
  <c r="E25" i="12" s="1"/>
  <c r="D25" i="12" s="1"/>
  <c r="D6" i="12"/>
  <c r="AC51" i="12" l="1"/>
  <c r="U51" i="12"/>
  <c r="D51" i="12" s="1"/>
  <c r="AK51" i="12"/>
  <c r="D50" i="12"/>
  <c r="M51" i="11" l="1"/>
  <c r="E51" i="11"/>
  <c r="E50" i="11"/>
  <c r="AK49" i="11"/>
  <c r="AC49" i="11"/>
  <c r="U49" i="11"/>
  <c r="M49" i="11"/>
  <c r="E49" i="11"/>
  <c r="D49" i="11"/>
  <c r="AK48" i="11"/>
  <c r="AC48" i="11"/>
  <c r="U48" i="11"/>
  <c r="M48" i="11"/>
  <c r="E48" i="11"/>
  <c r="D48" i="11"/>
  <c r="AK47" i="11"/>
  <c r="AC47" i="11"/>
  <c r="U47" i="11"/>
  <c r="M47" i="11"/>
  <c r="E47" i="11"/>
  <c r="D47" i="11"/>
  <c r="AK46" i="11"/>
  <c r="AC46" i="11"/>
  <c r="U46" i="11"/>
  <c r="M46" i="11"/>
  <c r="E46" i="11"/>
  <c r="D46" i="11"/>
  <c r="AK45" i="11"/>
  <c r="AC45" i="11"/>
  <c r="U45" i="11"/>
  <c r="M45" i="11"/>
  <c r="E45" i="11"/>
  <c r="D45" i="11" s="1"/>
  <c r="AK44" i="11"/>
  <c r="AC44" i="11"/>
  <c r="U44" i="11"/>
  <c r="M44" i="11"/>
  <c r="E44" i="11"/>
  <c r="D44" i="11"/>
  <c r="AK43" i="11"/>
  <c r="AC43" i="11"/>
  <c r="U43" i="11"/>
  <c r="M43" i="11"/>
  <c r="E43" i="11"/>
  <c r="D43" i="11"/>
  <c r="AK42" i="11"/>
  <c r="AC42" i="11"/>
  <c r="U42" i="11"/>
  <c r="M42" i="11"/>
  <c r="E42" i="11"/>
  <c r="D42" i="11"/>
  <c r="AK41" i="11"/>
  <c r="AC41" i="11"/>
  <c r="U41" i="11"/>
  <c r="M41" i="11"/>
  <c r="E41" i="11"/>
  <c r="D41" i="11" s="1"/>
  <c r="AK40" i="11"/>
  <c r="AC40" i="11"/>
  <c r="U40" i="11"/>
  <c r="M40" i="11"/>
  <c r="E40" i="11"/>
  <c r="D40" i="11"/>
  <c r="AK39" i="11"/>
  <c r="AC39" i="11"/>
  <c r="U39" i="11"/>
  <c r="M39" i="11"/>
  <c r="D39" i="11" s="1"/>
  <c r="E39" i="11"/>
  <c r="AK38" i="11"/>
  <c r="AC38" i="11"/>
  <c r="U38" i="11"/>
  <c r="M38" i="11"/>
  <c r="E38" i="11"/>
  <c r="D38" i="11"/>
  <c r="AK37" i="11"/>
  <c r="AC37" i="11"/>
  <c r="U37" i="11"/>
  <c r="M37" i="11"/>
  <c r="E37" i="11"/>
  <c r="D37" i="11"/>
  <c r="AK36" i="11"/>
  <c r="AC36" i="11"/>
  <c r="U36" i="11"/>
  <c r="M36" i="11"/>
  <c r="E36" i="11"/>
  <c r="D36" i="11"/>
  <c r="AK35" i="11"/>
  <c r="AC35" i="11"/>
  <c r="U35" i="11"/>
  <c r="M35" i="11"/>
  <c r="E35" i="11"/>
  <c r="D35" i="11"/>
  <c r="AK34" i="11"/>
  <c r="AC34" i="11"/>
  <c r="U34" i="11"/>
  <c r="M34" i="11"/>
  <c r="E34" i="11"/>
  <c r="D34" i="11"/>
  <c r="AK33" i="11"/>
  <c r="AC33" i="11"/>
  <c r="U33" i="11"/>
  <c r="M33" i="11"/>
  <c r="E33" i="11"/>
  <c r="D33" i="11"/>
  <c r="AK32" i="11"/>
  <c r="AC32" i="11"/>
  <c r="U32" i="11"/>
  <c r="M32" i="11"/>
  <c r="E32" i="11"/>
  <c r="D32" i="11"/>
  <c r="AK31" i="11"/>
  <c r="AC31" i="11"/>
  <c r="U31" i="11"/>
  <c r="M31" i="11"/>
  <c r="E31" i="11"/>
  <c r="D31" i="11"/>
  <c r="AK30" i="11"/>
  <c r="AC30" i="11"/>
  <c r="U30" i="11"/>
  <c r="M30" i="11"/>
  <c r="E30" i="11"/>
  <c r="D30" i="11"/>
  <c r="AK29" i="11"/>
  <c r="AC29" i="11"/>
  <c r="U29" i="11"/>
  <c r="M29" i="11"/>
  <c r="E29" i="11"/>
  <c r="D29" i="11"/>
  <c r="AK28" i="11"/>
  <c r="AC28" i="11"/>
  <c r="U28" i="11"/>
  <c r="M28" i="11"/>
  <c r="E28" i="11"/>
  <c r="D28" i="11"/>
  <c r="AK27" i="11"/>
  <c r="AC27" i="11"/>
  <c r="U27" i="11"/>
  <c r="M27" i="11"/>
  <c r="E27" i="11"/>
  <c r="D27" i="11"/>
  <c r="AK26" i="11"/>
  <c r="AK50" i="11" s="1"/>
  <c r="AC26" i="11"/>
  <c r="AC50" i="11" s="1"/>
  <c r="U26" i="11"/>
  <c r="U50" i="11" s="1"/>
  <c r="M26" i="11"/>
  <c r="M50" i="11" s="1"/>
  <c r="D50" i="11" s="1"/>
  <c r="E26" i="11"/>
  <c r="D26" i="11"/>
  <c r="AK24" i="11"/>
  <c r="AC24" i="11"/>
  <c r="U24" i="11"/>
  <c r="M24" i="11"/>
  <c r="E24" i="11"/>
  <c r="D24" i="11"/>
  <c r="AK23" i="11"/>
  <c r="AC23" i="11"/>
  <c r="U23" i="11"/>
  <c r="M23" i="11"/>
  <c r="E23" i="11"/>
  <c r="D23" i="11"/>
  <c r="AK22" i="11"/>
  <c r="AC22" i="11"/>
  <c r="U22" i="11"/>
  <c r="M22" i="11"/>
  <c r="E22" i="11"/>
  <c r="D22" i="11"/>
  <c r="AK21" i="11"/>
  <c r="AC21" i="11"/>
  <c r="U21" i="11"/>
  <c r="M21" i="11"/>
  <c r="E21" i="11"/>
  <c r="D21" i="11"/>
  <c r="AK20" i="11"/>
  <c r="AC20" i="11"/>
  <c r="U20" i="11"/>
  <c r="M20" i="11"/>
  <c r="E20" i="11"/>
  <c r="D20" i="11"/>
  <c r="AK19" i="11"/>
  <c r="AC19" i="11"/>
  <c r="U19" i="11"/>
  <c r="M19" i="11"/>
  <c r="E19" i="11"/>
  <c r="D19" i="11"/>
  <c r="AK18" i="11"/>
  <c r="AC18" i="11"/>
  <c r="U18" i="11"/>
  <c r="M18" i="11"/>
  <c r="E18" i="11"/>
  <c r="D18" i="11"/>
  <c r="AK17" i="11"/>
  <c r="AC17" i="11"/>
  <c r="U17" i="11"/>
  <c r="M17" i="11"/>
  <c r="E17" i="11"/>
  <c r="D17" i="11"/>
  <c r="AK16" i="11"/>
  <c r="AC16" i="11"/>
  <c r="U16" i="11"/>
  <c r="M16" i="11"/>
  <c r="E16" i="11"/>
  <c r="D16" i="11"/>
  <c r="AK15" i="11"/>
  <c r="AC15" i="11"/>
  <c r="U15" i="11"/>
  <c r="M15" i="11"/>
  <c r="E15" i="11"/>
  <c r="D15" i="11"/>
  <c r="AK14" i="11"/>
  <c r="AC14" i="11"/>
  <c r="U14" i="11"/>
  <c r="M14" i="11"/>
  <c r="E14" i="11"/>
  <c r="D14" i="11"/>
  <c r="AK13" i="11"/>
  <c r="AC13" i="11"/>
  <c r="U13" i="11"/>
  <c r="M13" i="11"/>
  <c r="E13" i="11"/>
  <c r="D13" i="11"/>
  <c r="AK12" i="11"/>
  <c r="AC12" i="11"/>
  <c r="U12" i="11"/>
  <c r="M12" i="11"/>
  <c r="E12" i="11"/>
  <c r="D12" i="11"/>
  <c r="AK11" i="11"/>
  <c r="AC11" i="11"/>
  <c r="U11" i="11"/>
  <c r="M11" i="11"/>
  <c r="E11" i="11"/>
  <c r="D11" i="11"/>
  <c r="AK10" i="11"/>
  <c r="AC10" i="11"/>
  <c r="U10" i="11"/>
  <c r="M10" i="11"/>
  <c r="E10" i="11"/>
  <c r="D10" i="11"/>
  <c r="AK9" i="11"/>
  <c r="AC9" i="11"/>
  <c r="U9" i="11"/>
  <c r="M9" i="11"/>
  <c r="E9" i="11"/>
  <c r="D9" i="11"/>
  <c r="AK8" i="11"/>
  <c r="AC8" i="11"/>
  <c r="U8" i="11"/>
  <c r="M8" i="11"/>
  <c r="E8" i="11"/>
  <c r="D8" i="11"/>
  <c r="AK7" i="11"/>
  <c r="AC7" i="11"/>
  <c r="U7" i="11"/>
  <c r="M7" i="11"/>
  <c r="E7" i="11"/>
  <c r="D7" i="11"/>
  <c r="AK6" i="11"/>
  <c r="AK25" i="11" s="1"/>
  <c r="AC6" i="11"/>
  <c r="AC25" i="11" s="1"/>
  <c r="U6" i="11"/>
  <c r="U25" i="11" s="1"/>
  <c r="M6" i="11"/>
  <c r="M25" i="11" s="1"/>
  <c r="E6" i="11"/>
  <c r="E25" i="11" s="1"/>
  <c r="D25" i="11" s="1"/>
  <c r="D6" i="11"/>
  <c r="U51" i="11" l="1"/>
  <c r="AC51" i="11"/>
  <c r="AK51" i="11"/>
  <c r="D51" i="11" s="1"/>
  <c r="M51" i="10" l="1"/>
  <c r="E51" i="10"/>
  <c r="E50" i="10"/>
  <c r="AK49" i="10"/>
  <c r="AC49" i="10"/>
  <c r="U49" i="10"/>
  <c r="M49" i="10"/>
  <c r="E49" i="10"/>
  <c r="D49" i="10"/>
  <c r="AK48" i="10"/>
  <c r="AC48" i="10"/>
  <c r="U48" i="10"/>
  <c r="M48" i="10"/>
  <c r="E48" i="10"/>
  <c r="D48" i="10" s="1"/>
  <c r="AK47" i="10"/>
  <c r="AC47" i="10"/>
  <c r="U47" i="10"/>
  <c r="M47" i="10"/>
  <c r="E47" i="10"/>
  <c r="D47" i="10"/>
  <c r="AK46" i="10"/>
  <c r="AC46" i="10"/>
  <c r="U46" i="10"/>
  <c r="M46" i="10"/>
  <c r="E46" i="10"/>
  <c r="D46" i="10" s="1"/>
  <c r="AK45" i="10"/>
  <c r="AC45" i="10"/>
  <c r="U45" i="10"/>
  <c r="M45" i="10"/>
  <c r="E45" i="10"/>
  <c r="D45" i="10"/>
  <c r="AK44" i="10"/>
  <c r="AC44" i="10"/>
  <c r="U44" i="10"/>
  <c r="M44" i="10"/>
  <c r="E44" i="10"/>
  <c r="D44" i="10" s="1"/>
  <c r="AK43" i="10"/>
  <c r="AC43" i="10"/>
  <c r="U43" i="10"/>
  <c r="M43" i="10"/>
  <c r="E43" i="10"/>
  <c r="D43" i="10"/>
  <c r="AK42" i="10"/>
  <c r="AC42" i="10"/>
  <c r="U42" i="10"/>
  <c r="M42" i="10"/>
  <c r="E42" i="10"/>
  <c r="D42" i="10" s="1"/>
  <c r="AK41" i="10"/>
  <c r="AC41" i="10"/>
  <c r="U41" i="10"/>
  <c r="M41" i="10"/>
  <c r="E41" i="10"/>
  <c r="D41" i="10"/>
  <c r="AK40" i="10"/>
  <c r="AC40" i="10"/>
  <c r="U40" i="10"/>
  <c r="M40" i="10"/>
  <c r="E40" i="10"/>
  <c r="D40" i="10" s="1"/>
  <c r="AK39" i="10"/>
  <c r="AC39" i="10"/>
  <c r="U39" i="10"/>
  <c r="M39" i="10"/>
  <c r="E39" i="10"/>
  <c r="D39" i="10"/>
  <c r="AK38" i="10"/>
  <c r="AC38" i="10"/>
  <c r="U38" i="10"/>
  <c r="M38" i="10"/>
  <c r="E38" i="10"/>
  <c r="D38" i="10" s="1"/>
  <c r="AK37" i="10"/>
  <c r="AC37" i="10"/>
  <c r="U37" i="10"/>
  <c r="M37" i="10"/>
  <c r="E37" i="10"/>
  <c r="D37" i="10"/>
  <c r="AK36" i="10"/>
  <c r="AC36" i="10"/>
  <c r="U36" i="10"/>
  <c r="M36" i="10"/>
  <c r="E36" i="10"/>
  <c r="D36" i="10" s="1"/>
  <c r="AK35" i="10"/>
  <c r="AC35" i="10"/>
  <c r="U35" i="10"/>
  <c r="M35" i="10"/>
  <c r="E35" i="10"/>
  <c r="D35" i="10"/>
  <c r="AK34" i="10"/>
  <c r="AC34" i="10"/>
  <c r="U34" i="10"/>
  <c r="M34" i="10"/>
  <c r="E34" i="10"/>
  <c r="D34" i="10" s="1"/>
  <c r="AK33" i="10"/>
  <c r="AC33" i="10"/>
  <c r="U33" i="10"/>
  <c r="M33" i="10"/>
  <c r="E33" i="10"/>
  <c r="D33" i="10"/>
  <c r="AK32" i="10"/>
  <c r="AC32" i="10"/>
  <c r="U32" i="10"/>
  <c r="M32" i="10"/>
  <c r="E32" i="10"/>
  <c r="D32" i="10" s="1"/>
  <c r="AK31" i="10"/>
  <c r="AC31" i="10"/>
  <c r="U31" i="10"/>
  <c r="M31" i="10"/>
  <c r="E31" i="10"/>
  <c r="D31" i="10"/>
  <c r="AK30" i="10"/>
  <c r="AC30" i="10"/>
  <c r="U30" i="10"/>
  <c r="M30" i="10"/>
  <c r="E30" i="10"/>
  <c r="D30" i="10" s="1"/>
  <c r="AK29" i="10"/>
  <c r="AC29" i="10"/>
  <c r="U29" i="10"/>
  <c r="M29" i="10"/>
  <c r="E29" i="10"/>
  <c r="D29" i="10"/>
  <c r="AK28" i="10"/>
  <c r="AC28" i="10"/>
  <c r="U28" i="10"/>
  <c r="M28" i="10"/>
  <c r="E28" i="10"/>
  <c r="D28" i="10" s="1"/>
  <c r="AK27" i="10"/>
  <c r="AC27" i="10"/>
  <c r="U27" i="10"/>
  <c r="M27" i="10"/>
  <c r="E27" i="10"/>
  <c r="D27" i="10"/>
  <c r="AK26" i="10"/>
  <c r="AK50" i="10" s="1"/>
  <c r="AC26" i="10"/>
  <c r="AC50" i="10" s="1"/>
  <c r="U26" i="10"/>
  <c r="U50" i="10" s="1"/>
  <c r="M26" i="10"/>
  <c r="M50" i="10" s="1"/>
  <c r="E26" i="10"/>
  <c r="D26" i="10" s="1"/>
  <c r="AN25" i="10"/>
  <c r="AN51" i="10" s="1"/>
  <c r="AK24" i="10"/>
  <c r="AC24" i="10"/>
  <c r="U24" i="10"/>
  <c r="M24" i="10"/>
  <c r="E24" i="10"/>
  <c r="D24" i="10" s="1"/>
  <c r="AK23" i="10"/>
  <c r="AC23" i="10"/>
  <c r="U23" i="10"/>
  <c r="M23" i="10"/>
  <c r="E23" i="10"/>
  <c r="D23" i="10" s="1"/>
  <c r="AK22" i="10"/>
  <c r="AC22" i="10"/>
  <c r="U22" i="10"/>
  <c r="M22" i="10"/>
  <c r="D22" i="10" s="1"/>
  <c r="E22" i="10"/>
  <c r="AK21" i="10"/>
  <c r="AC21" i="10"/>
  <c r="U21" i="10"/>
  <c r="M21" i="10"/>
  <c r="E21" i="10"/>
  <c r="D21" i="10" s="1"/>
  <c r="AK20" i="10"/>
  <c r="AC20" i="10"/>
  <c r="U20" i="10"/>
  <c r="M20" i="10"/>
  <c r="D20" i="10" s="1"/>
  <c r="E20" i="10"/>
  <c r="AK19" i="10"/>
  <c r="AC19" i="10"/>
  <c r="U19" i="10"/>
  <c r="M19" i="10"/>
  <c r="E19" i="10"/>
  <c r="D19" i="10" s="1"/>
  <c r="AK18" i="10"/>
  <c r="AC18" i="10"/>
  <c r="U18" i="10"/>
  <c r="M18" i="10"/>
  <c r="D18" i="10" s="1"/>
  <c r="E18" i="10"/>
  <c r="AK17" i="10"/>
  <c r="AC17" i="10"/>
  <c r="U17" i="10"/>
  <c r="M17" i="10"/>
  <c r="E17" i="10"/>
  <c r="D17" i="10" s="1"/>
  <c r="AK16" i="10"/>
  <c r="AC16" i="10"/>
  <c r="U16" i="10"/>
  <c r="M16" i="10"/>
  <c r="D16" i="10" s="1"/>
  <c r="E16" i="10"/>
  <c r="AK15" i="10"/>
  <c r="AC15" i="10"/>
  <c r="U15" i="10"/>
  <c r="M15" i="10"/>
  <c r="E15" i="10"/>
  <c r="D15" i="10" s="1"/>
  <c r="AK14" i="10"/>
  <c r="AC14" i="10"/>
  <c r="U14" i="10"/>
  <c r="M14" i="10"/>
  <c r="D14" i="10" s="1"/>
  <c r="E14" i="10"/>
  <c r="AK13" i="10"/>
  <c r="AC13" i="10"/>
  <c r="U13" i="10"/>
  <c r="M13" i="10"/>
  <c r="E13" i="10"/>
  <c r="D13" i="10"/>
  <c r="AK12" i="10"/>
  <c r="AC12" i="10"/>
  <c r="U12" i="10"/>
  <c r="M12" i="10"/>
  <c r="D12" i="10" s="1"/>
  <c r="E12" i="10"/>
  <c r="AK11" i="10"/>
  <c r="AC11" i="10"/>
  <c r="U11" i="10"/>
  <c r="M11" i="10"/>
  <c r="E11" i="10"/>
  <c r="D11" i="10"/>
  <c r="AK10" i="10"/>
  <c r="AC10" i="10"/>
  <c r="U10" i="10"/>
  <c r="M10" i="10"/>
  <c r="D10" i="10" s="1"/>
  <c r="E10" i="10"/>
  <c r="AK9" i="10"/>
  <c r="AC9" i="10"/>
  <c r="U9" i="10"/>
  <c r="M9" i="10"/>
  <c r="E9" i="10"/>
  <c r="D9" i="10"/>
  <c r="AK8" i="10"/>
  <c r="AC8" i="10"/>
  <c r="U8" i="10"/>
  <c r="M8" i="10"/>
  <c r="D8" i="10" s="1"/>
  <c r="E8" i="10"/>
  <c r="AK7" i="10"/>
  <c r="AC7" i="10"/>
  <c r="U7" i="10"/>
  <c r="M7" i="10"/>
  <c r="E7" i="10"/>
  <c r="D7" i="10"/>
  <c r="AK6" i="10"/>
  <c r="AK25" i="10" s="1"/>
  <c r="AC6" i="10"/>
  <c r="AC25" i="10" s="1"/>
  <c r="U6" i="10"/>
  <c r="U25" i="10" s="1"/>
  <c r="M6" i="10"/>
  <c r="D6" i="10" s="1"/>
  <c r="E6" i="10"/>
  <c r="E25" i="10" s="1"/>
  <c r="U51" i="10" l="1"/>
  <c r="D51" i="10" s="1"/>
  <c r="AC51" i="10"/>
  <c r="AK51" i="10"/>
  <c r="D50" i="10"/>
  <c r="M25" i="10"/>
  <c r="D25" i="10" s="1"/>
  <c r="M51" i="9" l="1"/>
  <c r="E51" i="9"/>
  <c r="E50" i="9"/>
  <c r="AK49" i="9"/>
  <c r="AC49" i="9"/>
  <c r="U49" i="9"/>
  <c r="M49" i="9"/>
  <c r="E49" i="9"/>
  <c r="D49" i="9"/>
  <c r="AK48" i="9"/>
  <c r="AC48" i="9"/>
  <c r="U48" i="9"/>
  <c r="M48" i="9"/>
  <c r="E48" i="9"/>
  <c r="D48" i="9"/>
  <c r="AK47" i="9"/>
  <c r="AC47" i="9"/>
  <c r="U47" i="9"/>
  <c r="M47" i="9"/>
  <c r="E47" i="9"/>
  <c r="D47" i="9"/>
  <c r="AK46" i="9"/>
  <c r="AC46" i="9"/>
  <c r="U46" i="9"/>
  <c r="M46" i="9"/>
  <c r="E46" i="9"/>
  <c r="D46" i="9"/>
  <c r="AK45" i="9"/>
  <c r="AC45" i="9"/>
  <c r="U45" i="9"/>
  <c r="M45" i="9"/>
  <c r="E45" i="9"/>
  <c r="D45" i="9"/>
  <c r="AK44" i="9"/>
  <c r="AC44" i="9"/>
  <c r="U44" i="9"/>
  <c r="M44" i="9"/>
  <c r="E44" i="9"/>
  <c r="D44" i="9"/>
  <c r="AK43" i="9"/>
  <c r="AC43" i="9"/>
  <c r="U43" i="9"/>
  <c r="M43" i="9"/>
  <c r="E43" i="9"/>
  <c r="D43" i="9"/>
  <c r="AK42" i="9"/>
  <c r="AC42" i="9"/>
  <c r="U42" i="9"/>
  <c r="M42" i="9"/>
  <c r="E42" i="9"/>
  <c r="D42" i="9"/>
  <c r="AK41" i="9"/>
  <c r="AC41" i="9"/>
  <c r="U41" i="9"/>
  <c r="M41" i="9"/>
  <c r="E41" i="9"/>
  <c r="D41" i="9"/>
  <c r="AK40" i="9"/>
  <c r="AC40" i="9"/>
  <c r="U40" i="9"/>
  <c r="M40" i="9"/>
  <c r="E40" i="9"/>
  <c r="D40" i="9"/>
  <c r="AK39" i="9"/>
  <c r="AC39" i="9"/>
  <c r="U39" i="9"/>
  <c r="M39" i="9"/>
  <c r="E39" i="9"/>
  <c r="D39" i="9"/>
  <c r="AK38" i="9"/>
  <c r="AC38" i="9"/>
  <c r="U38" i="9"/>
  <c r="M38" i="9"/>
  <c r="E38" i="9"/>
  <c r="D38" i="9"/>
  <c r="AK37" i="9"/>
  <c r="AC37" i="9"/>
  <c r="U37" i="9"/>
  <c r="M37" i="9"/>
  <c r="E37" i="9"/>
  <c r="D37" i="9"/>
  <c r="AK36" i="9"/>
  <c r="AC36" i="9"/>
  <c r="U36" i="9"/>
  <c r="M36" i="9"/>
  <c r="E36" i="9"/>
  <c r="D36" i="9"/>
  <c r="AK35" i="9"/>
  <c r="AC35" i="9"/>
  <c r="U35" i="9"/>
  <c r="M35" i="9"/>
  <c r="E35" i="9"/>
  <c r="D35" i="9" s="1"/>
  <c r="AK34" i="9"/>
  <c r="AC34" i="9"/>
  <c r="U34" i="9"/>
  <c r="M34" i="9"/>
  <c r="E34" i="9"/>
  <c r="D34" i="9"/>
  <c r="AK33" i="9"/>
  <c r="AC33" i="9"/>
  <c r="U33" i="9"/>
  <c r="M33" i="9"/>
  <c r="E33" i="9"/>
  <c r="D33" i="9" s="1"/>
  <c r="AK32" i="9"/>
  <c r="AC32" i="9"/>
  <c r="U32" i="9"/>
  <c r="M32" i="9"/>
  <c r="E32" i="9"/>
  <c r="D32" i="9"/>
  <c r="AK31" i="9"/>
  <c r="AC31" i="9"/>
  <c r="U31" i="9"/>
  <c r="M31" i="9"/>
  <c r="E31" i="9"/>
  <c r="D31" i="9" s="1"/>
  <c r="AK30" i="9"/>
  <c r="AC30" i="9"/>
  <c r="U30" i="9"/>
  <c r="M30" i="9"/>
  <c r="E30" i="9"/>
  <c r="D30" i="9"/>
  <c r="AK29" i="9"/>
  <c r="AC29" i="9"/>
  <c r="U29" i="9"/>
  <c r="M29" i="9"/>
  <c r="E29" i="9"/>
  <c r="D29" i="9" s="1"/>
  <c r="AK28" i="9"/>
  <c r="AC28" i="9"/>
  <c r="U28" i="9"/>
  <c r="M28" i="9"/>
  <c r="E28" i="9"/>
  <c r="D28" i="9"/>
  <c r="AK27" i="9"/>
  <c r="AC27" i="9"/>
  <c r="U27" i="9"/>
  <c r="M27" i="9"/>
  <c r="E27" i="9"/>
  <c r="D27" i="9" s="1"/>
  <c r="AK26" i="9"/>
  <c r="AK50" i="9" s="1"/>
  <c r="AC26" i="9"/>
  <c r="AC50" i="9" s="1"/>
  <c r="U26" i="9"/>
  <c r="U50" i="9" s="1"/>
  <c r="M26" i="9"/>
  <c r="M50" i="9" s="1"/>
  <c r="E26" i="9"/>
  <c r="D26" i="9"/>
  <c r="AK24" i="9"/>
  <c r="AC24" i="9"/>
  <c r="U24" i="9"/>
  <c r="M24" i="9"/>
  <c r="E24" i="9"/>
  <c r="D24" i="9"/>
  <c r="AK23" i="9"/>
  <c r="AC23" i="9"/>
  <c r="U23" i="9"/>
  <c r="M23" i="9"/>
  <c r="E23" i="9"/>
  <c r="D23" i="9" s="1"/>
  <c r="AK22" i="9"/>
  <c r="AC22" i="9"/>
  <c r="U22" i="9"/>
  <c r="M22" i="9"/>
  <c r="E22" i="9"/>
  <c r="D22" i="9"/>
  <c r="AK21" i="9"/>
  <c r="AC21" i="9"/>
  <c r="U21" i="9"/>
  <c r="M21" i="9"/>
  <c r="E21" i="9"/>
  <c r="D21" i="9" s="1"/>
  <c r="AK20" i="9"/>
  <c r="AC20" i="9"/>
  <c r="U20" i="9"/>
  <c r="M20" i="9"/>
  <c r="E20" i="9"/>
  <c r="D20" i="9"/>
  <c r="AK19" i="9"/>
  <c r="AC19" i="9"/>
  <c r="U19" i="9"/>
  <c r="M19" i="9"/>
  <c r="E19" i="9"/>
  <c r="D19" i="9" s="1"/>
  <c r="AK18" i="9"/>
  <c r="AC18" i="9"/>
  <c r="U18" i="9"/>
  <c r="M18" i="9"/>
  <c r="E18" i="9"/>
  <c r="D18" i="9"/>
  <c r="AK17" i="9"/>
  <c r="AC17" i="9"/>
  <c r="U17" i="9"/>
  <c r="M17" i="9"/>
  <c r="E17" i="9"/>
  <c r="D17" i="9" s="1"/>
  <c r="AK16" i="9"/>
  <c r="AC16" i="9"/>
  <c r="U16" i="9"/>
  <c r="M16" i="9"/>
  <c r="E16" i="9"/>
  <c r="D16" i="9"/>
  <c r="AK15" i="9"/>
  <c r="AC15" i="9"/>
  <c r="U15" i="9"/>
  <c r="M15" i="9"/>
  <c r="E15" i="9"/>
  <c r="D15" i="9" s="1"/>
  <c r="AK14" i="9"/>
  <c r="AC14" i="9"/>
  <c r="U14" i="9"/>
  <c r="M14" i="9"/>
  <c r="E14" i="9"/>
  <c r="D14" i="9"/>
  <c r="AK13" i="9"/>
  <c r="AC13" i="9"/>
  <c r="U13" i="9"/>
  <c r="M13" i="9"/>
  <c r="E13" i="9"/>
  <c r="D13" i="9" s="1"/>
  <c r="AK12" i="9"/>
  <c r="AC12" i="9"/>
  <c r="U12" i="9"/>
  <c r="M12" i="9"/>
  <c r="E12" i="9"/>
  <c r="D12" i="9"/>
  <c r="AK11" i="9"/>
  <c r="AC11" i="9"/>
  <c r="U11" i="9"/>
  <c r="M11" i="9"/>
  <c r="E11" i="9"/>
  <c r="D11" i="9" s="1"/>
  <c r="AK10" i="9"/>
  <c r="AC10" i="9"/>
  <c r="U10" i="9"/>
  <c r="M10" i="9"/>
  <c r="E10" i="9"/>
  <c r="D10" i="9"/>
  <c r="AK9" i="9"/>
  <c r="AC9" i="9"/>
  <c r="U9" i="9"/>
  <c r="M9" i="9"/>
  <c r="E9" i="9"/>
  <c r="D9" i="9" s="1"/>
  <c r="AK8" i="9"/>
  <c r="AC8" i="9"/>
  <c r="U8" i="9"/>
  <c r="M8" i="9"/>
  <c r="E8" i="9"/>
  <c r="D8" i="9"/>
  <c r="AK7" i="9"/>
  <c r="AC7" i="9"/>
  <c r="U7" i="9"/>
  <c r="M7" i="9"/>
  <c r="E7" i="9"/>
  <c r="D7" i="9" s="1"/>
  <c r="AK6" i="9"/>
  <c r="AK25" i="9" s="1"/>
  <c r="AC6" i="9"/>
  <c r="AC25" i="9" s="1"/>
  <c r="U6" i="9"/>
  <c r="U25" i="9" s="1"/>
  <c r="M6" i="9"/>
  <c r="M25" i="9" s="1"/>
  <c r="E6" i="9"/>
  <c r="E25" i="9" s="1"/>
  <c r="D25" i="9" s="1"/>
  <c r="D6" i="9"/>
  <c r="D50" i="9" l="1"/>
  <c r="AC51" i="9"/>
  <c r="U51" i="9"/>
  <c r="D51" i="9" s="1"/>
  <c r="AK51" i="9"/>
  <c r="M51" i="8" l="1"/>
  <c r="E51" i="8"/>
  <c r="E50" i="8"/>
  <c r="AK49" i="8"/>
  <c r="AC49" i="8"/>
  <c r="U49" i="8"/>
  <c r="M49" i="8"/>
  <c r="E49" i="8"/>
  <c r="D49" i="8"/>
  <c r="AK48" i="8"/>
  <c r="AC48" i="8"/>
  <c r="U48" i="8"/>
  <c r="M48" i="8"/>
  <c r="E48" i="8"/>
  <c r="D48" i="8" s="1"/>
  <c r="AK47" i="8"/>
  <c r="AC47" i="8"/>
  <c r="U47" i="8"/>
  <c r="M47" i="8"/>
  <c r="E47" i="8"/>
  <c r="D47" i="8"/>
  <c r="AK46" i="8"/>
  <c r="AC46" i="8"/>
  <c r="U46" i="8"/>
  <c r="M46" i="8"/>
  <c r="E46" i="8"/>
  <c r="D46" i="8" s="1"/>
  <c r="AK45" i="8"/>
  <c r="AC45" i="8"/>
  <c r="U45" i="8"/>
  <c r="M45" i="8"/>
  <c r="E45" i="8"/>
  <c r="D45" i="8"/>
  <c r="AK44" i="8"/>
  <c r="AC44" i="8"/>
  <c r="U44" i="8"/>
  <c r="M44" i="8"/>
  <c r="E44" i="8"/>
  <c r="D44" i="8" s="1"/>
  <c r="AK43" i="8"/>
  <c r="AC43" i="8"/>
  <c r="U43" i="8"/>
  <c r="M43" i="8"/>
  <c r="E43" i="8"/>
  <c r="D43" i="8"/>
  <c r="AK42" i="8"/>
  <c r="AC42" i="8"/>
  <c r="U42" i="8"/>
  <c r="M42" i="8"/>
  <c r="E42" i="8"/>
  <c r="D42" i="8" s="1"/>
  <c r="AK41" i="8"/>
  <c r="AC41" i="8"/>
  <c r="U41" i="8"/>
  <c r="M41" i="8"/>
  <c r="E41" i="8"/>
  <c r="D41" i="8"/>
  <c r="AK40" i="8"/>
  <c r="AC40" i="8"/>
  <c r="U40" i="8"/>
  <c r="M40" i="8"/>
  <c r="E40" i="8"/>
  <c r="D40" i="8" s="1"/>
  <c r="AK39" i="8"/>
  <c r="AC39" i="8"/>
  <c r="U39" i="8"/>
  <c r="M39" i="8"/>
  <c r="E39" i="8"/>
  <c r="D39" i="8"/>
  <c r="AK38" i="8"/>
  <c r="AC38" i="8"/>
  <c r="U38" i="8"/>
  <c r="M38" i="8"/>
  <c r="E38" i="8"/>
  <c r="D38" i="8" s="1"/>
  <c r="AK37" i="8"/>
  <c r="AC37" i="8"/>
  <c r="U37" i="8"/>
  <c r="M37" i="8"/>
  <c r="E37" i="8"/>
  <c r="D37" i="8"/>
  <c r="AK36" i="8"/>
  <c r="AC36" i="8"/>
  <c r="U36" i="8"/>
  <c r="M36" i="8"/>
  <c r="E36" i="8"/>
  <c r="D36" i="8" s="1"/>
  <c r="AK35" i="8"/>
  <c r="AC35" i="8"/>
  <c r="U35" i="8"/>
  <c r="M35" i="8"/>
  <c r="E35" i="8"/>
  <c r="D35" i="8"/>
  <c r="AK34" i="8"/>
  <c r="AC34" i="8"/>
  <c r="U34" i="8"/>
  <c r="M34" i="8"/>
  <c r="E34" i="8"/>
  <c r="D34" i="8" s="1"/>
  <c r="AK33" i="8"/>
  <c r="AC33" i="8"/>
  <c r="U33" i="8"/>
  <c r="M33" i="8"/>
  <c r="E33" i="8"/>
  <c r="D33" i="8"/>
  <c r="AK32" i="8"/>
  <c r="AC32" i="8"/>
  <c r="U32" i="8"/>
  <c r="M32" i="8"/>
  <c r="E32" i="8"/>
  <c r="D32" i="8" s="1"/>
  <c r="AK31" i="8"/>
  <c r="AC31" i="8"/>
  <c r="U31" i="8"/>
  <c r="M31" i="8"/>
  <c r="E31" i="8"/>
  <c r="D31" i="8"/>
  <c r="AK30" i="8"/>
  <c r="AC30" i="8"/>
  <c r="U30" i="8"/>
  <c r="M30" i="8"/>
  <c r="E30" i="8"/>
  <c r="D30" i="8" s="1"/>
  <c r="AK29" i="8"/>
  <c r="AC29" i="8"/>
  <c r="U29" i="8"/>
  <c r="M29" i="8"/>
  <c r="E29" i="8"/>
  <c r="D29" i="8"/>
  <c r="AK28" i="8"/>
  <c r="AC28" i="8"/>
  <c r="U28" i="8"/>
  <c r="M28" i="8"/>
  <c r="E28" i="8"/>
  <c r="D28" i="8" s="1"/>
  <c r="AK27" i="8"/>
  <c r="AC27" i="8"/>
  <c r="U27" i="8"/>
  <c r="M27" i="8"/>
  <c r="E27" i="8"/>
  <c r="D27" i="8"/>
  <c r="AK26" i="8"/>
  <c r="AK50" i="8" s="1"/>
  <c r="AC26" i="8"/>
  <c r="AC50" i="8" s="1"/>
  <c r="U26" i="8"/>
  <c r="U50" i="8" s="1"/>
  <c r="M26" i="8"/>
  <c r="M50" i="8" s="1"/>
  <c r="E26" i="8"/>
  <c r="D26" i="8" s="1"/>
  <c r="AK24" i="8"/>
  <c r="AC24" i="8"/>
  <c r="U24" i="8"/>
  <c r="M24" i="8"/>
  <c r="E24" i="8"/>
  <c r="D24" i="8" s="1"/>
  <c r="AK23" i="8"/>
  <c r="AC23" i="8"/>
  <c r="U23" i="8"/>
  <c r="M23" i="8"/>
  <c r="E23" i="8"/>
  <c r="D23" i="8"/>
  <c r="AK22" i="8"/>
  <c r="AC22" i="8"/>
  <c r="U22" i="8"/>
  <c r="M22" i="8"/>
  <c r="E22" i="8"/>
  <c r="D22" i="8" s="1"/>
  <c r="AK21" i="8"/>
  <c r="AC21" i="8"/>
  <c r="U21" i="8"/>
  <c r="M21" i="8"/>
  <c r="E21" i="8"/>
  <c r="D21" i="8"/>
  <c r="AK20" i="8"/>
  <c r="AC20" i="8"/>
  <c r="U20" i="8"/>
  <c r="M20" i="8"/>
  <c r="E20" i="8"/>
  <c r="D20" i="8" s="1"/>
  <c r="AK19" i="8"/>
  <c r="AC19" i="8"/>
  <c r="U19" i="8"/>
  <c r="M19" i="8"/>
  <c r="E19" i="8"/>
  <c r="D19" i="8"/>
  <c r="AK18" i="8"/>
  <c r="AC18" i="8"/>
  <c r="U18" i="8"/>
  <c r="M18" i="8"/>
  <c r="E18" i="8"/>
  <c r="D18" i="8" s="1"/>
  <c r="AK17" i="8"/>
  <c r="AC17" i="8"/>
  <c r="U17" i="8"/>
  <c r="M17" i="8"/>
  <c r="E17" i="8"/>
  <c r="D17" i="8"/>
  <c r="AK16" i="8"/>
  <c r="AC16" i="8"/>
  <c r="U16" i="8"/>
  <c r="M16" i="8"/>
  <c r="E16" i="8"/>
  <c r="D16" i="8" s="1"/>
  <c r="AK15" i="8"/>
  <c r="AC15" i="8"/>
  <c r="U15" i="8"/>
  <c r="M15" i="8"/>
  <c r="E15" i="8"/>
  <c r="D15" i="8"/>
  <c r="AK14" i="8"/>
  <c r="AC14" i="8"/>
  <c r="U14" i="8"/>
  <c r="M14" i="8"/>
  <c r="E14" i="8"/>
  <c r="D14" i="8" s="1"/>
  <c r="AK13" i="8"/>
  <c r="AC13" i="8"/>
  <c r="U13" i="8"/>
  <c r="M13" i="8"/>
  <c r="E13" i="8"/>
  <c r="D13" i="8"/>
  <c r="AK12" i="8"/>
  <c r="AC12" i="8"/>
  <c r="U12" i="8"/>
  <c r="M12" i="8"/>
  <c r="E12" i="8"/>
  <c r="D12" i="8" s="1"/>
  <c r="AK11" i="8"/>
  <c r="AC11" i="8"/>
  <c r="U11" i="8"/>
  <c r="M11" i="8"/>
  <c r="E11" i="8"/>
  <c r="D11" i="8"/>
  <c r="AK10" i="8"/>
  <c r="AC10" i="8"/>
  <c r="U10" i="8"/>
  <c r="M10" i="8"/>
  <c r="E10" i="8"/>
  <c r="D10" i="8" s="1"/>
  <c r="AK9" i="8"/>
  <c r="AC9" i="8"/>
  <c r="U9" i="8"/>
  <c r="M9" i="8"/>
  <c r="E9" i="8"/>
  <c r="D9" i="8"/>
  <c r="AK8" i="8"/>
  <c r="AC8" i="8"/>
  <c r="U8" i="8"/>
  <c r="M8" i="8"/>
  <c r="E8" i="8"/>
  <c r="D8" i="8"/>
  <c r="AK7" i="8"/>
  <c r="AC7" i="8"/>
  <c r="U7" i="8"/>
  <c r="M7" i="8"/>
  <c r="E7" i="8"/>
  <c r="D7" i="8"/>
  <c r="AK6" i="8"/>
  <c r="AK25" i="8" s="1"/>
  <c r="AC6" i="8"/>
  <c r="AC25" i="8" s="1"/>
  <c r="U6" i="8"/>
  <c r="U25" i="8" s="1"/>
  <c r="U51" i="8" s="1"/>
  <c r="M6" i="8"/>
  <c r="M25" i="8" s="1"/>
  <c r="E6" i="8"/>
  <c r="E25" i="8" s="1"/>
  <c r="D25" i="8" s="1"/>
  <c r="D6" i="8"/>
  <c r="AK51" i="8" l="1"/>
  <c r="D50" i="8"/>
  <c r="AC51" i="8"/>
  <c r="D51" i="8" s="1"/>
  <c r="M51" i="7" l="1"/>
  <c r="E51" i="7"/>
  <c r="AI50" i="7"/>
  <c r="E50" i="7"/>
  <c r="AK49" i="7"/>
  <c r="D49" i="7" s="1"/>
  <c r="AC49" i="7"/>
  <c r="U49" i="7"/>
  <c r="M49" i="7"/>
  <c r="E49" i="7"/>
  <c r="AK48" i="7"/>
  <c r="AC48" i="7"/>
  <c r="U48" i="7"/>
  <c r="M48" i="7"/>
  <c r="E48" i="7"/>
  <c r="D48" i="7" s="1"/>
  <c r="AK47" i="7"/>
  <c r="AC47" i="7"/>
  <c r="U47" i="7"/>
  <c r="M47" i="7"/>
  <c r="E47" i="7"/>
  <c r="D47" i="7"/>
  <c r="AK46" i="7"/>
  <c r="AC46" i="7"/>
  <c r="U46" i="7"/>
  <c r="M46" i="7"/>
  <c r="E46" i="7"/>
  <c r="D46" i="7" s="1"/>
  <c r="AK45" i="7"/>
  <c r="AC45" i="7"/>
  <c r="U45" i="7"/>
  <c r="M45" i="7"/>
  <c r="E45" i="7"/>
  <c r="D45" i="7"/>
  <c r="AK44" i="7"/>
  <c r="AC44" i="7"/>
  <c r="U44" i="7"/>
  <c r="M44" i="7"/>
  <c r="E44" i="7"/>
  <c r="D44" i="7" s="1"/>
  <c r="AK43" i="7"/>
  <c r="AC43" i="7"/>
  <c r="U43" i="7"/>
  <c r="M43" i="7"/>
  <c r="E43" i="7"/>
  <c r="D43" i="7"/>
  <c r="AK42" i="7"/>
  <c r="AC42" i="7"/>
  <c r="U42" i="7"/>
  <c r="M42" i="7"/>
  <c r="E42" i="7"/>
  <c r="D42" i="7" s="1"/>
  <c r="AK41" i="7"/>
  <c r="AC41" i="7"/>
  <c r="U41" i="7"/>
  <c r="M41" i="7"/>
  <c r="E41" i="7"/>
  <c r="D41" i="7"/>
  <c r="AK40" i="7"/>
  <c r="AC40" i="7"/>
  <c r="U40" i="7"/>
  <c r="M40" i="7"/>
  <c r="E40" i="7"/>
  <c r="D40" i="7" s="1"/>
  <c r="AK39" i="7"/>
  <c r="AC39" i="7"/>
  <c r="U39" i="7"/>
  <c r="M39" i="7"/>
  <c r="E39" i="7"/>
  <c r="D39" i="7"/>
  <c r="AK38" i="7"/>
  <c r="AC38" i="7"/>
  <c r="U38" i="7"/>
  <c r="M38" i="7"/>
  <c r="E38" i="7"/>
  <c r="D38" i="7" s="1"/>
  <c r="AK37" i="7"/>
  <c r="AC37" i="7"/>
  <c r="U37" i="7"/>
  <c r="M37" i="7"/>
  <c r="E37" i="7"/>
  <c r="D37" i="7"/>
  <c r="AK36" i="7"/>
  <c r="AC36" i="7"/>
  <c r="U36" i="7"/>
  <c r="M36" i="7"/>
  <c r="E36" i="7"/>
  <c r="D36" i="7" s="1"/>
  <c r="AK35" i="7"/>
  <c r="AC35" i="7"/>
  <c r="U35" i="7"/>
  <c r="M35" i="7"/>
  <c r="E35" i="7"/>
  <c r="D35" i="7"/>
  <c r="AK34" i="7"/>
  <c r="AC34" i="7"/>
  <c r="U34" i="7"/>
  <c r="M34" i="7"/>
  <c r="E34" i="7"/>
  <c r="D34" i="7" s="1"/>
  <c r="AK33" i="7"/>
  <c r="AC33" i="7"/>
  <c r="U33" i="7"/>
  <c r="M33" i="7"/>
  <c r="E33" i="7"/>
  <c r="D33" i="7"/>
  <c r="AK32" i="7"/>
  <c r="AC32" i="7"/>
  <c r="U32" i="7"/>
  <c r="M32" i="7"/>
  <c r="E32" i="7"/>
  <c r="D32" i="7" s="1"/>
  <c r="AK31" i="7"/>
  <c r="AC31" i="7"/>
  <c r="U31" i="7"/>
  <c r="M31" i="7"/>
  <c r="E31" i="7"/>
  <c r="D31" i="7"/>
  <c r="AK30" i="7"/>
  <c r="AC30" i="7"/>
  <c r="U30" i="7"/>
  <c r="M30" i="7"/>
  <c r="E30" i="7"/>
  <c r="D30" i="7" s="1"/>
  <c r="AK29" i="7"/>
  <c r="AC29" i="7"/>
  <c r="U29" i="7"/>
  <c r="M29" i="7"/>
  <c r="E29" i="7"/>
  <c r="D29" i="7"/>
  <c r="AK28" i="7"/>
  <c r="AC28" i="7"/>
  <c r="U28" i="7"/>
  <c r="M28" i="7"/>
  <c r="D28" i="7" s="1"/>
  <c r="E28" i="7"/>
  <c r="AK27" i="7"/>
  <c r="AC27" i="7"/>
  <c r="U27" i="7"/>
  <c r="M27" i="7"/>
  <c r="E27" i="7"/>
  <c r="D27" i="7"/>
  <c r="AK26" i="7"/>
  <c r="AK50" i="7" s="1"/>
  <c r="AC26" i="7"/>
  <c r="AC50" i="7" s="1"/>
  <c r="U26" i="7"/>
  <c r="U50" i="7" s="1"/>
  <c r="M26" i="7"/>
  <c r="D26" i="7" s="1"/>
  <c r="E26" i="7"/>
  <c r="AI25" i="7"/>
  <c r="AI51" i="7" s="1"/>
  <c r="AK24" i="7"/>
  <c r="AC24" i="7"/>
  <c r="U24" i="7"/>
  <c r="D24" i="7" s="1"/>
  <c r="M24" i="7"/>
  <c r="E24" i="7"/>
  <c r="AK23" i="7"/>
  <c r="AC23" i="7"/>
  <c r="U23" i="7"/>
  <c r="M23" i="7"/>
  <c r="E23" i="7"/>
  <c r="D23" i="7" s="1"/>
  <c r="AK22" i="7"/>
  <c r="AC22" i="7"/>
  <c r="U22" i="7"/>
  <c r="D22" i="7" s="1"/>
  <c r="M22" i="7"/>
  <c r="E22" i="7"/>
  <c r="AK21" i="7"/>
  <c r="AC21" i="7"/>
  <c r="U21" i="7"/>
  <c r="M21" i="7"/>
  <c r="E21" i="7"/>
  <c r="D21" i="7" s="1"/>
  <c r="AK20" i="7"/>
  <c r="AC20" i="7"/>
  <c r="U20" i="7"/>
  <c r="D20" i="7" s="1"/>
  <c r="M20" i="7"/>
  <c r="E20" i="7"/>
  <c r="AK19" i="7"/>
  <c r="AC19" i="7"/>
  <c r="U19" i="7"/>
  <c r="M19" i="7"/>
  <c r="E19" i="7"/>
  <c r="D19" i="7" s="1"/>
  <c r="AK18" i="7"/>
  <c r="AC18" i="7"/>
  <c r="U18" i="7"/>
  <c r="D18" i="7" s="1"/>
  <c r="M18" i="7"/>
  <c r="E18" i="7"/>
  <c r="AK17" i="7"/>
  <c r="AC17" i="7"/>
  <c r="U17" i="7"/>
  <c r="M17" i="7"/>
  <c r="E17" i="7"/>
  <c r="D17" i="7"/>
  <c r="AK16" i="7"/>
  <c r="AC16" i="7"/>
  <c r="U16" i="7"/>
  <c r="D16" i="7" s="1"/>
  <c r="M16" i="7"/>
  <c r="E16" i="7"/>
  <c r="AK15" i="7"/>
  <c r="AC15" i="7"/>
  <c r="U15" i="7"/>
  <c r="M15" i="7"/>
  <c r="E15" i="7"/>
  <c r="D15" i="7"/>
  <c r="AK14" i="7"/>
  <c r="AC14" i="7"/>
  <c r="U14" i="7"/>
  <c r="D14" i="7" s="1"/>
  <c r="M14" i="7"/>
  <c r="E14" i="7"/>
  <c r="AK13" i="7"/>
  <c r="AC13" i="7"/>
  <c r="U13" i="7"/>
  <c r="M13" i="7"/>
  <c r="E13" i="7"/>
  <c r="D13" i="7"/>
  <c r="AK12" i="7"/>
  <c r="AC12" i="7"/>
  <c r="U12" i="7"/>
  <c r="D12" i="7" s="1"/>
  <c r="M12" i="7"/>
  <c r="E12" i="7"/>
  <c r="AK11" i="7"/>
  <c r="AC11" i="7"/>
  <c r="U11" i="7"/>
  <c r="M11" i="7"/>
  <c r="E11" i="7"/>
  <c r="D11" i="7"/>
  <c r="AK10" i="7"/>
  <c r="AC10" i="7"/>
  <c r="U10" i="7"/>
  <c r="D10" i="7" s="1"/>
  <c r="M10" i="7"/>
  <c r="E10" i="7"/>
  <c r="AK9" i="7"/>
  <c r="AC9" i="7"/>
  <c r="U9" i="7"/>
  <c r="M9" i="7"/>
  <c r="E9" i="7"/>
  <c r="D9" i="7"/>
  <c r="AK8" i="7"/>
  <c r="AC8" i="7"/>
  <c r="U8" i="7"/>
  <c r="D8" i="7" s="1"/>
  <c r="M8" i="7"/>
  <c r="E8" i="7"/>
  <c r="AK7" i="7"/>
  <c r="AC7" i="7"/>
  <c r="U7" i="7"/>
  <c r="M7" i="7"/>
  <c r="M25" i="7" s="1"/>
  <c r="E7" i="7"/>
  <c r="E25" i="7" s="1"/>
  <c r="D7" i="7"/>
  <c r="AK6" i="7"/>
  <c r="AK25" i="7" s="1"/>
  <c r="AC6" i="7"/>
  <c r="AC25" i="7" s="1"/>
  <c r="U6" i="7"/>
  <c r="D6" i="7" s="1"/>
  <c r="M6" i="7"/>
  <c r="E6" i="7"/>
  <c r="AC51" i="7" l="1"/>
  <c r="AK51" i="7"/>
  <c r="M50" i="7"/>
  <c r="D50" i="7" s="1"/>
  <c r="U25" i="7"/>
  <c r="U51" i="7" s="1"/>
  <c r="D51" i="7" s="1"/>
  <c r="D25" i="7" l="1"/>
  <c r="AA51" i="6" l="1"/>
  <c r="M51" i="6"/>
  <c r="E50" i="6"/>
  <c r="AK49" i="6"/>
  <c r="AC49" i="6"/>
  <c r="U49" i="6"/>
  <c r="M49" i="6"/>
  <c r="E49" i="6"/>
  <c r="D49" i="6"/>
  <c r="AK48" i="6"/>
  <c r="AC48" i="6"/>
  <c r="U48" i="6"/>
  <c r="M48" i="6"/>
  <c r="E48" i="6"/>
  <c r="D48" i="6" s="1"/>
  <c r="AK47" i="6"/>
  <c r="AC47" i="6"/>
  <c r="U47" i="6"/>
  <c r="M47" i="6"/>
  <c r="E47" i="6"/>
  <c r="D47" i="6"/>
  <c r="AK46" i="6"/>
  <c r="AC46" i="6"/>
  <c r="U46" i="6"/>
  <c r="M46" i="6"/>
  <c r="E46" i="6"/>
  <c r="D46" i="6" s="1"/>
  <c r="AK45" i="6"/>
  <c r="AC45" i="6"/>
  <c r="U45" i="6"/>
  <c r="M45" i="6"/>
  <c r="E45" i="6"/>
  <c r="D45" i="6"/>
  <c r="AK44" i="6"/>
  <c r="AC44" i="6"/>
  <c r="U44" i="6"/>
  <c r="M44" i="6"/>
  <c r="E44" i="6"/>
  <c r="D44" i="6" s="1"/>
  <c r="AK43" i="6"/>
  <c r="AC43" i="6"/>
  <c r="U43" i="6"/>
  <c r="M43" i="6"/>
  <c r="E43" i="6"/>
  <c r="D43" i="6"/>
  <c r="AK42" i="6"/>
  <c r="AC42" i="6"/>
  <c r="U42" i="6"/>
  <c r="M42" i="6"/>
  <c r="D42" i="6" s="1"/>
  <c r="E42" i="6"/>
  <c r="AK41" i="6"/>
  <c r="AC41" i="6"/>
  <c r="U41" i="6"/>
  <c r="M41" i="6"/>
  <c r="E41" i="6"/>
  <c r="D41" i="6"/>
  <c r="AK40" i="6"/>
  <c r="AC40" i="6"/>
  <c r="U40" i="6"/>
  <c r="M40" i="6"/>
  <c r="D40" i="6" s="1"/>
  <c r="E40" i="6"/>
  <c r="AK39" i="6"/>
  <c r="AC39" i="6"/>
  <c r="U39" i="6"/>
  <c r="M39" i="6"/>
  <c r="E39" i="6"/>
  <c r="D39" i="6"/>
  <c r="AK38" i="6"/>
  <c r="AC38" i="6"/>
  <c r="U38" i="6"/>
  <c r="M38" i="6"/>
  <c r="D38" i="6" s="1"/>
  <c r="E38" i="6"/>
  <c r="AK37" i="6"/>
  <c r="AC37" i="6"/>
  <c r="U37" i="6"/>
  <c r="M37" i="6"/>
  <c r="E37" i="6"/>
  <c r="D37" i="6"/>
  <c r="AK36" i="6"/>
  <c r="AC36" i="6"/>
  <c r="U36" i="6"/>
  <c r="M36" i="6"/>
  <c r="D36" i="6" s="1"/>
  <c r="E36" i="6"/>
  <c r="AK35" i="6"/>
  <c r="AC35" i="6"/>
  <c r="U35" i="6"/>
  <c r="M35" i="6"/>
  <c r="E35" i="6"/>
  <c r="D35" i="6"/>
  <c r="AK34" i="6"/>
  <c r="AC34" i="6"/>
  <c r="U34" i="6"/>
  <c r="M34" i="6"/>
  <c r="D34" i="6" s="1"/>
  <c r="E34" i="6"/>
  <c r="AK33" i="6"/>
  <c r="AC33" i="6"/>
  <c r="U33" i="6"/>
  <c r="M33" i="6"/>
  <c r="E33" i="6"/>
  <c r="D33" i="6"/>
  <c r="AK32" i="6"/>
  <c r="AC32" i="6"/>
  <c r="U32" i="6"/>
  <c r="M32" i="6"/>
  <c r="D32" i="6" s="1"/>
  <c r="E32" i="6"/>
  <c r="AK31" i="6"/>
  <c r="AC31" i="6"/>
  <c r="U31" i="6"/>
  <c r="M31" i="6"/>
  <c r="E31" i="6"/>
  <c r="D31" i="6"/>
  <c r="AK30" i="6"/>
  <c r="AC30" i="6"/>
  <c r="U30" i="6"/>
  <c r="M30" i="6"/>
  <c r="D30" i="6" s="1"/>
  <c r="E30" i="6"/>
  <c r="AK29" i="6"/>
  <c r="AC29" i="6"/>
  <c r="U29" i="6"/>
  <c r="M29" i="6"/>
  <c r="E29" i="6"/>
  <c r="D29" i="6"/>
  <c r="AK28" i="6"/>
  <c r="AC28" i="6"/>
  <c r="U28" i="6"/>
  <c r="M28" i="6"/>
  <c r="D28" i="6" s="1"/>
  <c r="E28" i="6"/>
  <c r="AK27" i="6"/>
  <c r="AC27" i="6"/>
  <c r="U27" i="6"/>
  <c r="M27" i="6"/>
  <c r="E27" i="6"/>
  <c r="D27" i="6"/>
  <c r="AK26" i="6"/>
  <c r="AK50" i="6" s="1"/>
  <c r="AC26" i="6"/>
  <c r="AC50" i="6" s="1"/>
  <c r="U26" i="6"/>
  <c r="U50" i="6" s="1"/>
  <c r="M26" i="6"/>
  <c r="D26" i="6" s="1"/>
  <c r="E26" i="6"/>
  <c r="I25" i="6"/>
  <c r="I51" i="6" s="1"/>
  <c r="E51" i="6" s="1"/>
  <c r="AK24" i="6"/>
  <c r="AC24" i="6"/>
  <c r="U24" i="6"/>
  <c r="D24" i="6" s="1"/>
  <c r="M24" i="6"/>
  <c r="E24" i="6"/>
  <c r="AK23" i="6"/>
  <c r="AC23" i="6"/>
  <c r="U23" i="6"/>
  <c r="M23" i="6"/>
  <c r="E23" i="6"/>
  <c r="D23" i="6" s="1"/>
  <c r="AK22" i="6"/>
  <c r="AC22" i="6"/>
  <c r="U22" i="6"/>
  <c r="D22" i="6" s="1"/>
  <c r="M22" i="6"/>
  <c r="E22" i="6"/>
  <c r="AK21" i="6"/>
  <c r="AC21" i="6"/>
  <c r="U21" i="6"/>
  <c r="M21" i="6"/>
  <c r="E21" i="6"/>
  <c r="D21" i="6" s="1"/>
  <c r="AK20" i="6"/>
  <c r="AC20" i="6"/>
  <c r="U20" i="6"/>
  <c r="D20" i="6" s="1"/>
  <c r="M20" i="6"/>
  <c r="E20" i="6"/>
  <c r="AK19" i="6"/>
  <c r="AC19" i="6"/>
  <c r="U19" i="6"/>
  <c r="M19" i="6"/>
  <c r="E19" i="6"/>
  <c r="D19" i="6" s="1"/>
  <c r="AK18" i="6"/>
  <c r="AC18" i="6"/>
  <c r="U18" i="6"/>
  <c r="D18" i="6" s="1"/>
  <c r="M18" i="6"/>
  <c r="E18" i="6"/>
  <c r="AK17" i="6"/>
  <c r="AC17" i="6"/>
  <c r="U17" i="6"/>
  <c r="M17" i="6"/>
  <c r="E17" i="6"/>
  <c r="D17" i="6" s="1"/>
  <c r="AK16" i="6"/>
  <c r="AC16" i="6"/>
  <c r="U16" i="6"/>
  <c r="D16" i="6" s="1"/>
  <c r="M16" i="6"/>
  <c r="E16" i="6"/>
  <c r="AK15" i="6"/>
  <c r="AC15" i="6"/>
  <c r="U15" i="6"/>
  <c r="M15" i="6"/>
  <c r="E15" i="6"/>
  <c r="D15" i="6" s="1"/>
  <c r="AK14" i="6"/>
  <c r="AC14" i="6"/>
  <c r="U14" i="6"/>
  <c r="D14" i="6" s="1"/>
  <c r="M14" i="6"/>
  <c r="E14" i="6"/>
  <c r="AK13" i="6"/>
  <c r="AC13" i="6"/>
  <c r="U13" i="6"/>
  <c r="M13" i="6"/>
  <c r="E13" i="6"/>
  <c r="D13" i="6"/>
  <c r="AK12" i="6"/>
  <c r="AC12" i="6"/>
  <c r="U12" i="6"/>
  <c r="D12" i="6" s="1"/>
  <c r="M12" i="6"/>
  <c r="E12" i="6"/>
  <c r="AK11" i="6"/>
  <c r="AC11" i="6"/>
  <c r="U11" i="6"/>
  <c r="M11" i="6"/>
  <c r="E11" i="6"/>
  <c r="D11" i="6"/>
  <c r="AK10" i="6"/>
  <c r="AC10" i="6"/>
  <c r="U10" i="6"/>
  <c r="D10" i="6" s="1"/>
  <c r="M10" i="6"/>
  <c r="E10" i="6"/>
  <c r="AK9" i="6"/>
  <c r="AC9" i="6"/>
  <c r="U9" i="6"/>
  <c r="M9" i="6"/>
  <c r="E9" i="6"/>
  <c r="D9" i="6"/>
  <c r="AK8" i="6"/>
  <c r="AC8" i="6"/>
  <c r="U8" i="6"/>
  <c r="D8" i="6" s="1"/>
  <c r="M8" i="6"/>
  <c r="E8" i="6"/>
  <c r="AK7" i="6"/>
  <c r="AC7" i="6"/>
  <c r="U7" i="6"/>
  <c r="M7" i="6"/>
  <c r="E7" i="6"/>
  <c r="D7" i="6" s="1"/>
  <c r="AK6" i="6"/>
  <c r="AK25" i="6" s="1"/>
  <c r="AC6" i="6"/>
  <c r="AC25" i="6" s="1"/>
  <c r="U6" i="6"/>
  <c r="D6" i="6" s="1"/>
  <c r="M6" i="6"/>
  <c r="M25" i="6" s="1"/>
  <c r="E6" i="6"/>
  <c r="AC51" i="6" l="1"/>
  <c r="AK51" i="6"/>
  <c r="M50" i="6"/>
  <c r="D50" i="6" s="1"/>
  <c r="E25" i="6"/>
  <c r="U25" i="6"/>
  <c r="U51" i="6" s="1"/>
  <c r="D51" i="6" s="1"/>
  <c r="D25" i="6" l="1"/>
  <c r="N51" i="5" l="1"/>
  <c r="M50" i="5"/>
  <c r="E50" i="5" s="1"/>
  <c r="AL49" i="5"/>
  <c r="AD49" i="5"/>
  <c r="V49" i="5"/>
  <c r="N49" i="5"/>
  <c r="E49" i="5"/>
  <c r="D49" i="5"/>
  <c r="AL48" i="5"/>
  <c r="AD48" i="5"/>
  <c r="V48" i="5"/>
  <c r="N48" i="5"/>
  <c r="E48" i="5"/>
  <c r="D48" i="5" s="1"/>
  <c r="AL47" i="5"/>
  <c r="AD47" i="5"/>
  <c r="V47" i="5"/>
  <c r="N47" i="5"/>
  <c r="E47" i="5"/>
  <c r="D47" i="5"/>
  <c r="AL46" i="5"/>
  <c r="AD46" i="5"/>
  <c r="V46" i="5"/>
  <c r="N46" i="5"/>
  <c r="E46" i="5"/>
  <c r="D46" i="5" s="1"/>
  <c r="AL45" i="5"/>
  <c r="AD45" i="5"/>
  <c r="V45" i="5"/>
  <c r="N45" i="5"/>
  <c r="E45" i="5"/>
  <c r="D45" i="5"/>
  <c r="AL44" i="5"/>
  <c r="AD44" i="5"/>
  <c r="V44" i="5"/>
  <c r="N44" i="5"/>
  <c r="D44" i="5" s="1"/>
  <c r="E44" i="5"/>
  <c r="AL43" i="5"/>
  <c r="AD43" i="5"/>
  <c r="V43" i="5"/>
  <c r="N43" i="5"/>
  <c r="E43" i="5"/>
  <c r="D43" i="5"/>
  <c r="AL42" i="5"/>
  <c r="AD42" i="5"/>
  <c r="V42" i="5"/>
  <c r="N42" i="5"/>
  <c r="D42" i="5" s="1"/>
  <c r="E42" i="5"/>
  <c r="AL41" i="5"/>
  <c r="AD41" i="5"/>
  <c r="V41" i="5"/>
  <c r="N41" i="5"/>
  <c r="E41" i="5"/>
  <c r="D41" i="5"/>
  <c r="AL40" i="5"/>
  <c r="AD40" i="5"/>
  <c r="V40" i="5"/>
  <c r="N40" i="5"/>
  <c r="D40" i="5" s="1"/>
  <c r="E40" i="5"/>
  <c r="AL39" i="5"/>
  <c r="AD39" i="5"/>
  <c r="V39" i="5"/>
  <c r="N39" i="5"/>
  <c r="E39" i="5"/>
  <c r="D39" i="5"/>
  <c r="AL38" i="5"/>
  <c r="AD38" i="5"/>
  <c r="V38" i="5"/>
  <c r="N38" i="5"/>
  <c r="D38" i="5" s="1"/>
  <c r="E38" i="5"/>
  <c r="AL37" i="5"/>
  <c r="AD37" i="5"/>
  <c r="V37" i="5"/>
  <c r="N37" i="5"/>
  <c r="E37" i="5"/>
  <c r="D37" i="5"/>
  <c r="AL36" i="5"/>
  <c r="AD36" i="5"/>
  <c r="V36" i="5"/>
  <c r="N36" i="5"/>
  <c r="E36" i="5"/>
  <c r="D36" i="5" s="1"/>
  <c r="AL35" i="5"/>
  <c r="AD35" i="5"/>
  <c r="V35" i="5"/>
  <c r="N35" i="5"/>
  <c r="E35" i="5"/>
  <c r="D35" i="5"/>
  <c r="AL34" i="5"/>
  <c r="AD34" i="5"/>
  <c r="V34" i="5"/>
  <c r="N34" i="5"/>
  <c r="E34" i="5"/>
  <c r="D34" i="5" s="1"/>
  <c r="AL33" i="5"/>
  <c r="AD33" i="5"/>
  <c r="V33" i="5"/>
  <c r="N33" i="5"/>
  <c r="E33" i="5"/>
  <c r="D33" i="5"/>
  <c r="AL32" i="5"/>
  <c r="AD32" i="5"/>
  <c r="V32" i="5"/>
  <c r="N32" i="5"/>
  <c r="D32" i="5" s="1"/>
  <c r="E32" i="5"/>
  <c r="AL31" i="5"/>
  <c r="AD31" i="5"/>
  <c r="V31" i="5"/>
  <c r="N31" i="5"/>
  <c r="E31" i="5"/>
  <c r="D31" i="5"/>
  <c r="AL30" i="5"/>
  <c r="AD30" i="5"/>
  <c r="V30" i="5"/>
  <c r="N30" i="5"/>
  <c r="D30" i="5" s="1"/>
  <c r="E30" i="5"/>
  <c r="AL29" i="5"/>
  <c r="AD29" i="5"/>
  <c r="V29" i="5"/>
  <c r="N29" i="5"/>
  <c r="E29" i="5"/>
  <c r="D29" i="5"/>
  <c r="AL28" i="5"/>
  <c r="AD28" i="5"/>
  <c r="V28" i="5"/>
  <c r="N28" i="5"/>
  <c r="D28" i="5" s="1"/>
  <c r="E28" i="5"/>
  <c r="AL27" i="5"/>
  <c r="AD27" i="5"/>
  <c r="V27" i="5"/>
  <c r="N27" i="5"/>
  <c r="E27" i="5"/>
  <c r="D27" i="5"/>
  <c r="AL26" i="5"/>
  <c r="AL50" i="5" s="1"/>
  <c r="AD26" i="5"/>
  <c r="AD50" i="5" s="1"/>
  <c r="V26" i="5"/>
  <c r="V50" i="5" s="1"/>
  <c r="N26" i="5"/>
  <c r="D26" i="5" s="1"/>
  <c r="E26" i="5"/>
  <c r="M25" i="5"/>
  <c r="M51" i="5" s="1"/>
  <c r="E51" i="5" s="1"/>
  <c r="AL24" i="5"/>
  <c r="AD24" i="5"/>
  <c r="V24" i="5"/>
  <c r="N24" i="5"/>
  <c r="E24" i="5"/>
  <c r="D24" i="5" s="1"/>
  <c r="AL23" i="5"/>
  <c r="AD23" i="5"/>
  <c r="V23" i="5"/>
  <c r="N23" i="5"/>
  <c r="E23" i="5"/>
  <c r="D23" i="5" s="1"/>
  <c r="AL22" i="5"/>
  <c r="AD22" i="5"/>
  <c r="V22" i="5"/>
  <c r="N22" i="5"/>
  <c r="E22" i="5"/>
  <c r="D22" i="5" s="1"/>
  <c r="AL21" i="5"/>
  <c r="AD21" i="5"/>
  <c r="V21" i="5"/>
  <c r="N21" i="5"/>
  <c r="E21" i="5"/>
  <c r="D21" i="5" s="1"/>
  <c r="AL20" i="5"/>
  <c r="AD20" i="5"/>
  <c r="V20" i="5"/>
  <c r="D20" i="5" s="1"/>
  <c r="N20" i="5"/>
  <c r="E20" i="5"/>
  <c r="AL19" i="5"/>
  <c r="AD19" i="5"/>
  <c r="V19" i="5"/>
  <c r="N19" i="5"/>
  <c r="E19" i="5"/>
  <c r="D19" i="5" s="1"/>
  <c r="AL18" i="5"/>
  <c r="AD18" i="5"/>
  <c r="V18" i="5"/>
  <c r="D18" i="5" s="1"/>
  <c r="N18" i="5"/>
  <c r="E18" i="5"/>
  <c r="AL17" i="5"/>
  <c r="AD17" i="5"/>
  <c r="V17" i="5"/>
  <c r="N17" i="5"/>
  <c r="E17" i="5"/>
  <c r="D17" i="5"/>
  <c r="AL16" i="5"/>
  <c r="AD16" i="5"/>
  <c r="V16" i="5"/>
  <c r="D16" i="5" s="1"/>
  <c r="N16" i="5"/>
  <c r="E16" i="5"/>
  <c r="AL15" i="5"/>
  <c r="AD15" i="5"/>
  <c r="V15" i="5"/>
  <c r="N15" i="5"/>
  <c r="E15" i="5"/>
  <c r="D15" i="5"/>
  <c r="AL14" i="5"/>
  <c r="AD14" i="5"/>
  <c r="V14" i="5"/>
  <c r="D14" i="5" s="1"/>
  <c r="N14" i="5"/>
  <c r="E14" i="5"/>
  <c r="AL13" i="5"/>
  <c r="AD13" i="5"/>
  <c r="V13" i="5"/>
  <c r="N13" i="5"/>
  <c r="E13" i="5"/>
  <c r="D13" i="5"/>
  <c r="AL12" i="5"/>
  <c r="AD12" i="5"/>
  <c r="V12" i="5"/>
  <c r="D12" i="5" s="1"/>
  <c r="N12" i="5"/>
  <c r="E12" i="5"/>
  <c r="AL11" i="5"/>
  <c r="AD11" i="5"/>
  <c r="V11" i="5"/>
  <c r="N11" i="5"/>
  <c r="E11" i="5"/>
  <c r="D11" i="5"/>
  <c r="AL10" i="5"/>
  <c r="AD10" i="5"/>
  <c r="V10" i="5"/>
  <c r="D10" i="5" s="1"/>
  <c r="N10" i="5"/>
  <c r="E10" i="5"/>
  <c r="AL9" i="5"/>
  <c r="AD9" i="5"/>
  <c r="V9" i="5"/>
  <c r="N9" i="5"/>
  <c r="E9" i="5"/>
  <c r="D9" i="5"/>
  <c r="AL8" i="5"/>
  <c r="AD8" i="5"/>
  <c r="V8" i="5"/>
  <c r="D8" i="5" s="1"/>
  <c r="N8" i="5"/>
  <c r="E8" i="5"/>
  <c r="AL7" i="5"/>
  <c r="AD7" i="5"/>
  <c r="V7" i="5"/>
  <c r="N7" i="5"/>
  <c r="E7" i="5"/>
  <c r="E25" i="5" s="1"/>
  <c r="D7" i="5"/>
  <c r="AL6" i="5"/>
  <c r="AL25" i="5" s="1"/>
  <c r="AD6" i="5"/>
  <c r="AD25" i="5" s="1"/>
  <c r="V6" i="5"/>
  <c r="D6" i="5" s="1"/>
  <c r="N6" i="5"/>
  <c r="N25" i="5" s="1"/>
  <c r="E6" i="5"/>
  <c r="AL51" i="5" l="1"/>
  <c r="AD51" i="5"/>
  <c r="V25" i="5"/>
  <c r="V51" i="5" s="1"/>
  <c r="D51" i="5" s="1"/>
  <c r="N50" i="5"/>
  <c r="D50" i="5" s="1"/>
  <c r="D25" i="5" l="1"/>
  <c r="I51" i="4" l="1"/>
  <c r="I50" i="4"/>
  <c r="G50" i="4"/>
  <c r="E50" i="4" s="1"/>
  <c r="AG49" i="4"/>
  <c r="Y49" i="4"/>
  <c r="Q49" i="4"/>
  <c r="I49" i="4"/>
  <c r="E49" i="4"/>
  <c r="D49" i="4"/>
  <c r="AG48" i="4"/>
  <c r="Y48" i="4"/>
  <c r="Q48" i="4"/>
  <c r="I48" i="4"/>
  <c r="E48" i="4"/>
  <c r="D48" i="4" s="1"/>
  <c r="AG47" i="4"/>
  <c r="Y47" i="4"/>
  <c r="Q47" i="4"/>
  <c r="I47" i="4"/>
  <c r="E47" i="4"/>
  <c r="D47" i="4"/>
  <c r="AG46" i="4"/>
  <c r="Y46" i="4"/>
  <c r="Q46" i="4"/>
  <c r="I46" i="4"/>
  <c r="E46" i="4"/>
  <c r="D46" i="4" s="1"/>
  <c r="AG45" i="4"/>
  <c r="Y45" i="4"/>
  <c r="Q45" i="4"/>
  <c r="I45" i="4"/>
  <c r="E45" i="4"/>
  <c r="D45" i="4"/>
  <c r="AG44" i="4"/>
  <c r="Y44" i="4"/>
  <c r="Q44" i="4"/>
  <c r="I44" i="4"/>
  <c r="E44" i="4"/>
  <c r="D44" i="4" s="1"/>
  <c r="AG43" i="4"/>
  <c r="Y43" i="4"/>
  <c r="Q43" i="4"/>
  <c r="I43" i="4"/>
  <c r="E43" i="4"/>
  <c r="D43" i="4"/>
  <c r="AG42" i="4"/>
  <c r="Y42" i="4"/>
  <c r="Q42" i="4"/>
  <c r="I42" i="4"/>
  <c r="E42" i="4"/>
  <c r="D42" i="4" s="1"/>
  <c r="AG41" i="4"/>
  <c r="Y41" i="4"/>
  <c r="Q41" i="4"/>
  <c r="I41" i="4"/>
  <c r="E41" i="4"/>
  <c r="D41" i="4"/>
  <c r="AG40" i="4"/>
  <c r="Y40" i="4"/>
  <c r="Q40" i="4"/>
  <c r="I40" i="4"/>
  <c r="E40" i="4"/>
  <c r="D40" i="4" s="1"/>
  <c r="AG39" i="4"/>
  <c r="Y39" i="4"/>
  <c r="Q39" i="4"/>
  <c r="I39" i="4"/>
  <c r="E39" i="4"/>
  <c r="D39" i="4"/>
  <c r="AG38" i="4"/>
  <c r="Y38" i="4"/>
  <c r="Q38" i="4"/>
  <c r="I38" i="4"/>
  <c r="E38" i="4"/>
  <c r="D38" i="4" s="1"/>
  <c r="AG37" i="4"/>
  <c r="Y37" i="4"/>
  <c r="Q37" i="4"/>
  <c r="I37" i="4"/>
  <c r="E37" i="4"/>
  <c r="D37" i="4"/>
  <c r="AG36" i="4"/>
  <c r="Y36" i="4"/>
  <c r="Q36" i="4"/>
  <c r="I36" i="4"/>
  <c r="E36" i="4"/>
  <c r="D36" i="4" s="1"/>
  <c r="AG35" i="4"/>
  <c r="Y35" i="4"/>
  <c r="Q35" i="4"/>
  <c r="I35" i="4"/>
  <c r="E35" i="4"/>
  <c r="D35" i="4"/>
  <c r="AG34" i="4"/>
  <c r="Y34" i="4"/>
  <c r="Q34" i="4"/>
  <c r="I34" i="4"/>
  <c r="D34" i="4" s="1"/>
  <c r="E34" i="4"/>
  <c r="AG33" i="4"/>
  <c r="Y33" i="4"/>
  <c r="Q33" i="4"/>
  <c r="I33" i="4"/>
  <c r="E33" i="4"/>
  <c r="D33" i="4"/>
  <c r="AG32" i="4"/>
  <c r="Y32" i="4"/>
  <c r="Q32" i="4"/>
  <c r="I32" i="4"/>
  <c r="D32" i="4" s="1"/>
  <c r="E32" i="4"/>
  <c r="AG31" i="4"/>
  <c r="Y31" i="4"/>
  <c r="Q31" i="4"/>
  <c r="I31" i="4"/>
  <c r="E31" i="4"/>
  <c r="D31" i="4"/>
  <c r="AG30" i="4"/>
  <c r="Y30" i="4"/>
  <c r="Q30" i="4"/>
  <c r="I30" i="4"/>
  <c r="D30" i="4" s="1"/>
  <c r="E30" i="4"/>
  <c r="AG29" i="4"/>
  <c r="Y29" i="4"/>
  <c r="Q29" i="4"/>
  <c r="I29" i="4"/>
  <c r="E29" i="4"/>
  <c r="D29" i="4"/>
  <c r="AG28" i="4"/>
  <c r="Y28" i="4"/>
  <c r="Q28" i="4"/>
  <c r="I28" i="4"/>
  <c r="D28" i="4" s="1"/>
  <c r="E28" i="4"/>
  <c r="AG27" i="4"/>
  <c r="Y27" i="4"/>
  <c r="Q27" i="4"/>
  <c r="I27" i="4"/>
  <c r="E27" i="4"/>
  <c r="D27" i="4"/>
  <c r="AG26" i="4"/>
  <c r="AG50" i="4" s="1"/>
  <c r="Y26" i="4"/>
  <c r="Y50" i="4" s="1"/>
  <c r="Q26" i="4"/>
  <c r="Q50" i="4" s="1"/>
  <c r="I26" i="4"/>
  <c r="D26" i="4" s="1"/>
  <c r="E26" i="4"/>
  <c r="AG24" i="4"/>
  <c r="Y24" i="4"/>
  <c r="Q24" i="4"/>
  <c r="I24" i="4"/>
  <c r="E24" i="4"/>
  <c r="D24" i="4" s="1"/>
  <c r="AG23" i="4"/>
  <c r="Y23" i="4"/>
  <c r="Q23" i="4"/>
  <c r="I23" i="4"/>
  <c r="E23" i="4"/>
  <c r="D23" i="4" s="1"/>
  <c r="AG22" i="4"/>
  <c r="Y22" i="4"/>
  <c r="Q22" i="4"/>
  <c r="D22" i="4" s="1"/>
  <c r="I22" i="4"/>
  <c r="E22" i="4"/>
  <c r="AG21" i="4"/>
  <c r="Y21" i="4"/>
  <c r="Q21" i="4"/>
  <c r="I21" i="4"/>
  <c r="E21" i="4"/>
  <c r="D21" i="4" s="1"/>
  <c r="AG20" i="4"/>
  <c r="Y20" i="4"/>
  <c r="Q20" i="4"/>
  <c r="D20" i="4" s="1"/>
  <c r="I20" i="4"/>
  <c r="E20" i="4"/>
  <c r="AG19" i="4"/>
  <c r="Y19" i="4"/>
  <c r="Q19" i="4"/>
  <c r="I19" i="4"/>
  <c r="E19" i="4"/>
  <c r="D19" i="4" s="1"/>
  <c r="AG18" i="4"/>
  <c r="Y18" i="4"/>
  <c r="Q18" i="4"/>
  <c r="D18" i="4" s="1"/>
  <c r="I18" i="4"/>
  <c r="E18" i="4"/>
  <c r="AG17" i="4"/>
  <c r="Y17" i="4"/>
  <c r="Q17" i="4"/>
  <c r="I17" i="4"/>
  <c r="E17" i="4"/>
  <c r="D17" i="4" s="1"/>
  <c r="AG16" i="4"/>
  <c r="Y16" i="4"/>
  <c r="Q16" i="4"/>
  <c r="D16" i="4" s="1"/>
  <c r="I16" i="4"/>
  <c r="E16" i="4"/>
  <c r="AG15" i="4"/>
  <c r="Y15" i="4"/>
  <c r="Q15" i="4"/>
  <c r="I15" i="4"/>
  <c r="E15" i="4"/>
  <c r="D15" i="4"/>
  <c r="AG14" i="4"/>
  <c r="Y14" i="4"/>
  <c r="Q14" i="4"/>
  <c r="D14" i="4" s="1"/>
  <c r="I14" i="4"/>
  <c r="E14" i="4"/>
  <c r="AG13" i="4"/>
  <c r="Y13" i="4"/>
  <c r="Q13" i="4"/>
  <c r="I13" i="4"/>
  <c r="E13" i="4"/>
  <c r="D13" i="4"/>
  <c r="AG12" i="4"/>
  <c r="Y12" i="4"/>
  <c r="Q12" i="4"/>
  <c r="D12" i="4" s="1"/>
  <c r="I12" i="4"/>
  <c r="E12" i="4"/>
  <c r="AG11" i="4"/>
  <c r="Y11" i="4"/>
  <c r="Q11" i="4"/>
  <c r="I11" i="4"/>
  <c r="E11" i="4"/>
  <c r="D11" i="4"/>
  <c r="AG10" i="4"/>
  <c r="Y10" i="4"/>
  <c r="Q10" i="4"/>
  <c r="D10" i="4" s="1"/>
  <c r="I10" i="4"/>
  <c r="E10" i="4"/>
  <c r="AG9" i="4"/>
  <c r="Y9" i="4"/>
  <c r="Q9" i="4"/>
  <c r="I9" i="4"/>
  <c r="E9" i="4"/>
  <c r="D9" i="4"/>
  <c r="AG8" i="4"/>
  <c r="Y8" i="4"/>
  <c r="Q8" i="4"/>
  <c r="D8" i="4" s="1"/>
  <c r="I8" i="4"/>
  <c r="G8" i="4"/>
  <c r="E8" i="4"/>
  <c r="AG7" i="4"/>
  <c r="Y7" i="4"/>
  <c r="Q7" i="4"/>
  <c r="I7" i="4"/>
  <c r="G7" i="4"/>
  <c r="E7" i="4" s="1"/>
  <c r="AG6" i="4"/>
  <c r="AG25" i="4" s="1"/>
  <c r="Y6" i="4"/>
  <c r="Y25" i="4" s="1"/>
  <c r="Q6" i="4"/>
  <c r="Q25" i="4" s="1"/>
  <c r="Q51" i="4" s="1"/>
  <c r="I6" i="4"/>
  <c r="I25" i="4" s="1"/>
  <c r="E6" i="4"/>
  <c r="D50" i="4" l="1"/>
  <c r="Y51" i="4"/>
  <c r="E25" i="4"/>
  <c r="D25" i="4" s="1"/>
  <c r="D7" i="4"/>
  <c r="AG51" i="4"/>
  <c r="G25" i="4"/>
  <c r="G51" i="4" s="1"/>
  <c r="E51" i="4" s="1"/>
  <c r="D51" i="4" s="1"/>
  <c r="D6" i="4"/>
  <c r="L51" i="3" l="1"/>
  <c r="AK50" i="3"/>
  <c r="AJ50" i="3"/>
  <c r="AC50" i="3"/>
  <c r="AB50" i="3"/>
  <c r="AA50" i="3"/>
  <c r="Z50" i="3"/>
  <c r="Y50" i="3"/>
  <c r="X50" i="3"/>
  <c r="W50" i="3"/>
  <c r="U50" i="3"/>
  <c r="T50" i="3"/>
  <c r="M50" i="3"/>
  <c r="L50" i="3"/>
  <c r="E50" i="3"/>
  <c r="AL49" i="3"/>
  <c r="AD49" i="3"/>
  <c r="V49" i="3"/>
  <c r="N49" i="3"/>
  <c r="F49" i="3"/>
  <c r="E49" i="3"/>
  <c r="D49" i="3" s="1"/>
  <c r="AL48" i="3"/>
  <c r="AD48" i="3"/>
  <c r="V48" i="3"/>
  <c r="N48" i="3"/>
  <c r="D48" i="3" s="1"/>
  <c r="F48" i="3"/>
  <c r="E48" i="3"/>
  <c r="AL47" i="3"/>
  <c r="AD47" i="3"/>
  <c r="V47" i="3"/>
  <c r="D47" i="3" s="1"/>
  <c r="N47" i="3"/>
  <c r="F47" i="3"/>
  <c r="E47" i="3"/>
  <c r="AL46" i="3"/>
  <c r="AD46" i="3"/>
  <c r="V46" i="3"/>
  <c r="N46" i="3"/>
  <c r="F46" i="3"/>
  <c r="E46" i="3"/>
  <c r="D46" i="3" s="1"/>
  <c r="AL45" i="3"/>
  <c r="AD45" i="3"/>
  <c r="V45" i="3"/>
  <c r="N45" i="3"/>
  <c r="F45" i="3"/>
  <c r="E45" i="3"/>
  <c r="D45" i="3"/>
  <c r="AL44" i="3"/>
  <c r="AD44" i="3"/>
  <c r="V44" i="3"/>
  <c r="N44" i="3"/>
  <c r="F44" i="3"/>
  <c r="E44" i="3"/>
  <c r="D44" i="3" s="1"/>
  <c r="AL43" i="3"/>
  <c r="AD43" i="3"/>
  <c r="V43" i="3"/>
  <c r="N43" i="3"/>
  <c r="F43" i="3"/>
  <c r="E43" i="3"/>
  <c r="D43" i="3"/>
  <c r="AL42" i="3"/>
  <c r="AD42" i="3"/>
  <c r="V42" i="3"/>
  <c r="N42" i="3"/>
  <c r="D42" i="3" s="1"/>
  <c r="F42" i="3"/>
  <c r="E42" i="3"/>
  <c r="AL41" i="3"/>
  <c r="AD41" i="3"/>
  <c r="V41" i="3"/>
  <c r="N41" i="3"/>
  <c r="F41" i="3"/>
  <c r="E41" i="3"/>
  <c r="D41" i="3" s="1"/>
  <c r="AL40" i="3"/>
  <c r="AD40" i="3"/>
  <c r="V40" i="3"/>
  <c r="N40" i="3"/>
  <c r="F40" i="3"/>
  <c r="E40" i="3"/>
  <c r="D40" i="3"/>
  <c r="AL39" i="3"/>
  <c r="AD39" i="3"/>
  <c r="V39" i="3"/>
  <c r="N39" i="3"/>
  <c r="D39" i="3" s="1"/>
  <c r="F39" i="3"/>
  <c r="E39" i="3"/>
  <c r="AL38" i="3"/>
  <c r="AD38" i="3"/>
  <c r="V38" i="3"/>
  <c r="N38" i="3"/>
  <c r="F38" i="3"/>
  <c r="E38" i="3"/>
  <c r="D38" i="3" s="1"/>
  <c r="AL37" i="3"/>
  <c r="AD37" i="3"/>
  <c r="V37" i="3"/>
  <c r="N37" i="3"/>
  <c r="F37" i="3"/>
  <c r="E37" i="3"/>
  <c r="D37" i="3" s="1"/>
  <c r="AL36" i="3"/>
  <c r="AD36" i="3"/>
  <c r="V36" i="3"/>
  <c r="N36" i="3"/>
  <c r="F36" i="3"/>
  <c r="E36" i="3"/>
  <c r="D36" i="3" s="1"/>
  <c r="AL35" i="3"/>
  <c r="AD35" i="3"/>
  <c r="V35" i="3"/>
  <c r="D35" i="3" s="1"/>
  <c r="N35" i="3"/>
  <c r="F35" i="3"/>
  <c r="E35" i="3"/>
  <c r="AL34" i="3"/>
  <c r="AD34" i="3"/>
  <c r="V34" i="3"/>
  <c r="N34" i="3"/>
  <c r="F34" i="3"/>
  <c r="E34" i="3"/>
  <c r="D34" i="3" s="1"/>
  <c r="AL33" i="3"/>
  <c r="AD33" i="3"/>
  <c r="V33" i="3"/>
  <c r="N33" i="3"/>
  <c r="F33" i="3"/>
  <c r="E33" i="3"/>
  <c r="D33" i="3"/>
  <c r="AL32" i="3"/>
  <c r="AD32" i="3"/>
  <c r="V32" i="3"/>
  <c r="N32" i="3"/>
  <c r="F32" i="3"/>
  <c r="E32" i="3"/>
  <c r="D32" i="3" s="1"/>
  <c r="AL31" i="3"/>
  <c r="AD31" i="3"/>
  <c r="V31" i="3"/>
  <c r="N31" i="3"/>
  <c r="F31" i="3"/>
  <c r="E31" i="3"/>
  <c r="D31" i="3"/>
  <c r="AL30" i="3"/>
  <c r="AD30" i="3"/>
  <c r="V30" i="3"/>
  <c r="N30" i="3"/>
  <c r="D30" i="3" s="1"/>
  <c r="F30" i="3"/>
  <c r="E30" i="3"/>
  <c r="AL29" i="3"/>
  <c r="AD29" i="3"/>
  <c r="V29" i="3"/>
  <c r="N29" i="3"/>
  <c r="F29" i="3"/>
  <c r="E29" i="3"/>
  <c r="D29" i="3" s="1"/>
  <c r="AL28" i="3"/>
  <c r="AD28" i="3"/>
  <c r="V28" i="3"/>
  <c r="N28" i="3"/>
  <c r="F28" i="3"/>
  <c r="E28" i="3"/>
  <c r="D28" i="3"/>
  <c r="AL27" i="3"/>
  <c r="AL50" i="3" s="1"/>
  <c r="AD27" i="3"/>
  <c r="AD50" i="3" s="1"/>
  <c r="V27" i="3"/>
  <c r="N27" i="3"/>
  <c r="D27" i="3" s="1"/>
  <c r="F27" i="3"/>
  <c r="E27" i="3"/>
  <c r="AL26" i="3"/>
  <c r="AD26" i="3"/>
  <c r="V26" i="3"/>
  <c r="V50" i="3" s="1"/>
  <c r="N26" i="3"/>
  <c r="N50" i="3" s="1"/>
  <c r="F26" i="3"/>
  <c r="F50" i="3" s="1"/>
  <c r="E26" i="3"/>
  <c r="D26" i="3"/>
  <c r="T25" i="3"/>
  <c r="T51" i="3" s="1"/>
  <c r="L25" i="3"/>
  <c r="E25" i="3" s="1"/>
  <c r="AL24" i="3"/>
  <c r="AD24" i="3"/>
  <c r="V24" i="3"/>
  <c r="N24" i="3"/>
  <c r="F24" i="3"/>
  <c r="E24" i="3"/>
  <c r="D24" i="3" s="1"/>
  <c r="AL23" i="3"/>
  <c r="AD23" i="3"/>
  <c r="V23" i="3"/>
  <c r="N23" i="3"/>
  <c r="F23" i="3"/>
  <c r="E23" i="3"/>
  <c r="D23" i="3"/>
  <c r="AL22" i="3"/>
  <c r="AD22" i="3"/>
  <c r="V22" i="3"/>
  <c r="N22" i="3"/>
  <c r="D22" i="3" s="1"/>
  <c r="F22" i="3"/>
  <c r="E22" i="3"/>
  <c r="AL21" i="3"/>
  <c r="AD21" i="3"/>
  <c r="V21" i="3"/>
  <c r="N21" i="3"/>
  <c r="F21" i="3"/>
  <c r="E21" i="3"/>
  <c r="D21" i="3"/>
  <c r="AL20" i="3"/>
  <c r="AD20" i="3"/>
  <c r="V20" i="3"/>
  <c r="N20" i="3"/>
  <c r="F20" i="3"/>
  <c r="E20" i="3"/>
  <c r="D20" i="3" s="1"/>
  <c r="AL19" i="3"/>
  <c r="AD19" i="3"/>
  <c r="V19" i="3"/>
  <c r="N19" i="3"/>
  <c r="F19" i="3"/>
  <c r="E19" i="3"/>
  <c r="D19" i="3"/>
  <c r="AL18" i="3"/>
  <c r="AD18" i="3"/>
  <c r="V18" i="3"/>
  <c r="D18" i="3" s="1"/>
  <c r="N18" i="3"/>
  <c r="F18" i="3"/>
  <c r="E18" i="3"/>
  <c r="AL17" i="3"/>
  <c r="AD17" i="3"/>
  <c r="V17" i="3"/>
  <c r="N17" i="3"/>
  <c r="F17" i="3"/>
  <c r="E17" i="3"/>
  <c r="D17" i="3" s="1"/>
  <c r="AL16" i="3"/>
  <c r="AD16" i="3"/>
  <c r="V16" i="3"/>
  <c r="N16" i="3"/>
  <c r="F16" i="3"/>
  <c r="E16" i="3"/>
  <c r="D16" i="3"/>
  <c r="AL15" i="3"/>
  <c r="AD15" i="3"/>
  <c r="V15" i="3"/>
  <c r="N15" i="3"/>
  <c r="F15" i="3"/>
  <c r="E15" i="3"/>
  <c r="D15" i="3" s="1"/>
  <c r="AL14" i="3"/>
  <c r="AD14" i="3"/>
  <c r="V14" i="3"/>
  <c r="N14" i="3"/>
  <c r="F14" i="3"/>
  <c r="E14" i="3"/>
  <c r="D14" i="3"/>
  <c r="AL13" i="3"/>
  <c r="AD13" i="3"/>
  <c r="V13" i="3"/>
  <c r="N13" i="3"/>
  <c r="D13" i="3" s="1"/>
  <c r="F13" i="3"/>
  <c r="E13" i="3"/>
  <c r="AL12" i="3"/>
  <c r="AD12" i="3"/>
  <c r="V12" i="3"/>
  <c r="N12" i="3"/>
  <c r="F12" i="3"/>
  <c r="E12" i="3"/>
  <c r="D12" i="3" s="1"/>
  <c r="AL11" i="3"/>
  <c r="AD11" i="3"/>
  <c r="V11" i="3"/>
  <c r="N11" i="3"/>
  <c r="F11" i="3"/>
  <c r="E11" i="3"/>
  <c r="D11" i="3"/>
  <c r="AL10" i="3"/>
  <c r="AD10" i="3"/>
  <c r="V10" i="3"/>
  <c r="N10" i="3"/>
  <c r="D10" i="3" s="1"/>
  <c r="F10" i="3"/>
  <c r="E10" i="3"/>
  <c r="AL9" i="3"/>
  <c r="AD9" i="3"/>
  <c r="V9" i="3"/>
  <c r="N9" i="3"/>
  <c r="F9" i="3"/>
  <c r="E9" i="3"/>
  <c r="D9" i="3"/>
  <c r="AL8" i="3"/>
  <c r="AL25" i="3" s="1"/>
  <c r="AL51" i="3" s="1"/>
  <c r="AK8" i="3"/>
  <c r="AK25" i="3" s="1"/>
  <c r="AK51" i="3" s="1"/>
  <c r="AJ8" i="3"/>
  <c r="AJ25" i="3" s="1"/>
  <c r="AJ51" i="3" s="1"/>
  <c r="AC8" i="3"/>
  <c r="AC25" i="3" s="1"/>
  <c r="AC51" i="3" s="1"/>
  <c r="AB8" i="3"/>
  <c r="AB25" i="3" s="1"/>
  <c r="AB51" i="3" s="1"/>
  <c r="AA8" i="3"/>
  <c r="AA25" i="3" s="1"/>
  <c r="AA51" i="3" s="1"/>
  <c r="Z8" i="3"/>
  <c r="Y8" i="3"/>
  <c r="X8" i="3"/>
  <c r="X25" i="3" s="1"/>
  <c r="X51" i="3" s="1"/>
  <c r="W8" i="3"/>
  <c r="W25" i="3" s="1"/>
  <c r="W51" i="3" s="1"/>
  <c r="V8" i="3"/>
  <c r="U8" i="3"/>
  <c r="U25" i="3" s="1"/>
  <c r="U51" i="3" s="1"/>
  <c r="N8" i="3"/>
  <c r="M8" i="3"/>
  <c r="E8" i="3" s="1"/>
  <c r="L8" i="3"/>
  <c r="F8" i="3"/>
  <c r="AL7" i="3"/>
  <c r="AK7" i="3"/>
  <c r="AD7" i="3"/>
  <c r="Z7" i="3"/>
  <c r="Z25" i="3" s="1"/>
  <c r="Z51" i="3" s="1"/>
  <c r="Y7" i="3"/>
  <c r="Y25" i="3" s="1"/>
  <c r="Y51" i="3" s="1"/>
  <c r="V7" i="3"/>
  <c r="V25" i="3" s="1"/>
  <c r="N7" i="3"/>
  <c r="M7" i="3"/>
  <c r="M25" i="3" s="1"/>
  <c r="M51" i="3" s="1"/>
  <c r="L7" i="3"/>
  <c r="F7" i="3"/>
  <c r="AL6" i="3"/>
  <c r="AD6" i="3"/>
  <c r="V6" i="3"/>
  <c r="N6" i="3"/>
  <c r="N25" i="3" s="1"/>
  <c r="F6" i="3"/>
  <c r="F25" i="3" s="1"/>
  <c r="E6" i="3"/>
  <c r="D6" i="3"/>
  <c r="AD25" i="3" l="1"/>
  <c r="AD51" i="3" s="1"/>
  <c r="D8" i="3"/>
  <c r="V51" i="3"/>
  <c r="D50" i="3"/>
  <c r="F51" i="3"/>
  <c r="N51" i="3"/>
  <c r="E51" i="3"/>
  <c r="E7" i="3"/>
  <c r="D7" i="3" s="1"/>
  <c r="AD8" i="3"/>
  <c r="D25" i="3" l="1"/>
  <c r="D51" i="3"/>
  <c r="AM51" i="2" l="1"/>
  <c r="S51" i="2"/>
  <c r="H51" i="2"/>
  <c r="AM50" i="2"/>
  <c r="AL50" i="2"/>
  <c r="AI50" i="2"/>
  <c r="AH50" i="2"/>
  <c r="AD50" i="2"/>
  <c r="S50" i="2"/>
  <c r="R50" i="2"/>
  <c r="Q50" i="2"/>
  <c r="H50" i="2"/>
  <c r="G50" i="2"/>
  <c r="G51" i="2" s="1"/>
  <c r="F50" i="2"/>
  <c r="AJ49" i="2"/>
  <c r="AB49" i="2"/>
  <c r="T49" i="2"/>
  <c r="L49" i="2"/>
  <c r="E49" i="2"/>
  <c r="D49" i="2" s="1"/>
  <c r="AJ48" i="2"/>
  <c r="AB48" i="2"/>
  <c r="T48" i="2"/>
  <c r="L48" i="2"/>
  <c r="E48" i="2"/>
  <c r="D48" i="2" s="1"/>
  <c r="AJ47" i="2"/>
  <c r="AB47" i="2"/>
  <c r="T47" i="2"/>
  <c r="L47" i="2"/>
  <c r="E47" i="2"/>
  <c r="D47" i="2" s="1"/>
  <c r="AJ46" i="2"/>
  <c r="AB46" i="2"/>
  <c r="T46" i="2"/>
  <c r="L46" i="2"/>
  <c r="E46" i="2"/>
  <c r="D46" i="2" s="1"/>
  <c r="AJ45" i="2"/>
  <c r="AB45" i="2"/>
  <c r="T45" i="2"/>
  <c r="L45" i="2"/>
  <c r="E45" i="2"/>
  <c r="D45" i="2" s="1"/>
  <c r="AJ44" i="2"/>
  <c r="AB44" i="2"/>
  <c r="T44" i="2"/>
  <c r="L44" i="2"/>
  <c r="E44" i="2"/>
  <c r="D44" i="2" s="1"/>
  <c r="AJ43" i="2"/>
  <c r="AB43" i="2"/>
  <c r="T43" i="2"/>
  <c r="L43" i="2"/>
  <c r="E43" i="2"/>
  <c r="D43" i="2" s="1"/>
  <c r="AJ42" i="2"/>
  <c r="AB42" i="2"/>
  <c r="T42" i="2"/>
  <c r="L42" i="2"/>
  <c r="E42" i="2"/>
  <c r="D42" i="2" s="1"/>
  <c r="AJ41" i="2"/>
  <c r="AB41" i="2"/>
  <c r="T41" i="2"/>
  <c r="L41" i="2"/>
  <c r="E41" i="2"/>
  <c r="D41" i="2" s="1"/>
  <c r="AJ40" i="2"/>
  <c r="AB40" i="2"/>
  <c r="T40" i="2"/>
  <c r="L40" i="2"/>
  <c r="E40" i="2"/>
  <c r="D40" i="2" s="1"/>
  <c r="AJ39" i="2"/>
  <c r="AB39" i="2"/>
  <c r="T39" i="2"/>
  <c r="L39" i="2"/>
  <c r="E39" i="2"/>
  <c r="D39" i="2" s="1"/>
  <c r="AJ38" i="2"/>
  <c r="AB38" i="2"/>
  <c r="T38" i="2"/>
  <c r="L38" i="2"/>
  <c r="E38" i="2"/>
  <c r="D38" i="2" s="1"/>
  <c r="AJ37" i="2"/>
  <c r="AB37" i="2"/>
  <c r="T37" i="2"/>
  <c r="L37" i="2"/>
  <c r="E37" i="2"/>
  <c r="D37" i="2" s="1"/>
  <c r="AJ36" i="2"/>
  <c r="AB36" i="2"/>
  <c r="T36" i="2"/>
  <c r="L36" i="2"/>
  <c r="E36" i="2"/>
  <c r="D36" i="2" s="1"/>
  <c r="AJ35" i="2"/>
  <c r="AB35" i="2"/>
  <c r="T35" i="2"/>
  <c r="L35" i="2"/>
  <c r="E35" i="2"/>
  <c r="D35" i="2" s="1"/>
  <c r="AJ34" i="2"/>
  <c r="AB34" i="2"/>
  <c r="T34" i="2"/>
  <c r="L34" i="2"/>
  <c r="E34" i="2"/>
  <c r="D34" i="2" s="1"/>
  <c r="AJ33" i="2"/>
  <c r="AB33" i="2"/>
  <c r="T33" i="2"/>
  <c r="L33" i="2"/>
  <c r="E33" i="2"/>
  <c r="D33" i="2" s="1"/>
  <c r="AJ32" i="2"/>
  <c r="AB32" i="2"/>
  <c r="T32" i="2"/>
  <c r="L32" i="2"/>
  <c r="E32" i="2"/>
  <c r="D32" i="2" s="1"/>
  <c r="AJ31" i="2"/>
  <c r="AB31" i="2"/>
  <c r="T31" i="2"/>
  <c r="L31" i="2"/>
  <c r="E31" i="2"/>
  <c r="D31" i="2" s="1"/>
  <c r="AJ30" i="2"/>
  <c r="AB30" i="2"/>
  <c r="T30" i="2"/>
  <c r="L30" i="2"/>
  <c r="E30" i="2"/>
  <c r="D30" i="2" s="1"/>
  <c r="AJ29" i="2"/>
  <c r="AB29" i="2"/>
  <c r="T29" i="2"/>
  <c r="L29" i="2"/>
  <c r="E29" i="2"/>
  <c r="D29" i="2" s="1"/>
  <c r="AJ28" i="2"/>
  <c r="AB28" i="2"/>
  <c r="T28" i="2"/>
  <c r="L28" i="2"/>
  <c r="E28" i="2"/>
  <c r="D28" i="2" s="1"/>
  <c r="AJ27" i="2"/>
  <c r="AJ50" i="2" s="1"/>
  <c r="AB27" i="2"/>
  <c r="AB50" i="2" s="1"/>
  <c r="T27" i="2"/>
  <c r="T50" i="2" s="1"/>
  <c r="L27" i="2"/>
  <c r="E27" i="2"/>
  <c r="D27" i="2" s="1"/>
  <c r="AJ26" i="2"/>
  <c r="AB26" i="2"/>
  <c r="T26" i="2"/>
  <c r="L26" i="2"/>
  <c r="L50" i="2" s="1"/>
  <c r="E26" i="2"/>
  <c r="E50" i="2" s="1"/>
  <c r="AM25" i="2"/>
  <c r="AL25" i="2"/>
  <c r="AL51" i="2" s="1"/>
  <c r="AJ25" i="2"/>
  <c r="AJ51" i="2" s="1"/>
  <c r="AH25" i="2"/>
  <c r="AH51" i="2" s="1"/>
  <c r="AD25" i="2"/>
  <c r="AD51" i="2" s="1"/>
  <c r="S25" i="2"/>
  <c r="R25" i="2"/>
  <c r="R51" i="2" s="1"/>
  <c r="Q25" i="2"/>
  <c r="Q51" i="2" s="1"/>
  <c r="AJ24" i="2"/>
  <c r="AB24" i="2"/>
  <c r="D24" i="2" s="1"/>
  <c r="T24" i="2"/>
  <c r="L24" i="2"/>
  <c r="E24" i="2"/>
  <c r="AJ23" i="2"/>
  <c r="AB23" i="2"/>
  <c r="T23" i="2"/>
  <c r="L23" i="2"/>
  <c r="E23" i="2"/>
  <c r="D23" i="2"/>
  <c r="AJ22" i="2"/>
  <c r="AB22" i="2"/>
  <c r="D22" i="2" s="1"/>
  <c r="T22" i="2"/>
  <c r="L22" i="2"/>
  <c r="E22" i="2"/>
  <c r="AJ21" i="2"/>
  <c r="AB21" i="2"/>
  <c r="T21" i="2"/>
  <c r="L21" i="2"/>
  <c r="E21" i="2"/>
  <c r="D21" i="2"/>
  <c r="AJ20" i="2"/>
  <c r="AB20" i="2"/>
  <c r="D20" i="2" s="1"/>
  <c r="T20" i="2"/>
  <c r="L20" i="2"/>
  <c r="E20" i="2"/>
  <c r="AJ19" i="2"/>
  <c r="AB19" i="2"/>
  <c r="T19" i="2"/>
  <c r="L19" i="2"/>
  <c r="E19" i="2"/>
  <c r="D19" i="2"/>
  <c r="AJ18" i="2"/>
  <c r="AB18" i="2"/>
  <c r="D18" i="2" s="1"/>
  <c r="T18" i="2"/>
  <c r="L18" i="2"/>
  <c r="E18" i="2"/>
  <c r="AJ17" i="2"/>
  <c r="AB17" i="2"/>
  <c r="T17" i="2"/>
  <c r="L17" i="2"/>
  <c r="E17" i="2"/>
  <c r="D17" i="2"/>
  <c r="AJ16" i="2"/>
  <c r="AB16" i="2"/>
  <c r="D16" i="2" s="1"/>
  <c r="T16" i="2"/>
  <c r="L16" i="2"/>
  <c r="E16" i="2"/>
  <c r="AJ15" i="2"/>
  <c r="AB15" i="2"/>
  <c r="T15" i="2"/>
  <c r="L15" i="2"/>
  <c r="E15" i="2"/>
  <c r="D15" i="2"/>
  <c r="AJ14" i="2"/>
  <c r="AB14" i="2"/>
  <c r="T14" i="2"/>
  <c r="L14" i="2"/>
  <c r="E14" i="2"/>
  <c r="D14" i="2"/>
  <c r="AJ13" i="2"/>
  <c r="AB13" i="2"/>
  <c r="T13" i="2"/>
  <c r="L13" i="2"/>
  <c r="E13" i="2"/>
  <c r="D13" i="2"/>
  <c r="AJ12" i="2"/>
  <c r="AB12" i="2"/>
  <c r="D12" i="2" s="1"/>
  <c r="T12" i="2"/>
  <c r="L12" i="2"/>
  <c r="E12" i="2"/>
  <c r="AJ11" i="2"/>
  <c r="AB11" i="2"/>
  <c r="T11" i="2"/>
  <c r="L11" i="2"/>
  <c r="E11" i="2"/>
  <c r="D11" i="2"/>
  <c r="AJ10" i="2"/>
  <c r="AB10" i="2"/>
  <c r="D10" i="2" s="1"/>
  <c r="T10" i="2"/>
  <c r="L10" i="2"/>
  <c r="E10" i="2"/>
  <c r="AJ9" i="2"/>
  <c r="AB9" i="2"/>
  <c r="T9" i="2"/>
  <c r="L9" i="2"/>
  <c r="E9" i="2"/>
  <c r="D9" i="2"/>
  <c r="AJ8" i="2"/>
  <c r="AI8" i="2"/>
  <c r="AB8" i="2" s="1"/>
  <c r="T8" i="2"/>
  <c r="S8" i="2"/>
  <c r="Q8" i="2"/>
  <c r="L8" i="2" s="1"/>
  <c r="E8" i="2"/>
  <c r="D8" i="2" s="1"/>
  <c r="AJ7" i="2"/>
  <c r="AI7" i="2"/>
  <c r="AI25" i="2" s="1"/>
  <c r="AI51" i="2" s="1"/>
  <c r="AB7" i="2"/>
  <c r="T7" i="2"/>
  <c r="L7" i="2"/>
  <c r="E7" i="2"/>
  <c r="D7" i="2" s="1"/>
  <c r="AJ6" i="2"/>
  <c r="AB6" i="2"/>
  <c r="T6" i="2"/>
  <c r="T25" i="2" s="1"/>
  <c r="T51" i="2" s="1"/>
  <c r="L6" i="2"/>
  <c r="F6" i="2"/>
  <c r="F25" i="2" s="1"/>
  <c r="F51" i="2" s="1"/>
  <c r="L25" i="2" l="1"/>
  <c r="L51" i="2" s="1"/>
  <c r="AB25" i="2"/>
  <c r="AB51" i="2" s="1"/>
  <c r="E6" i="2"/>
  <c r="D26" i="2"/>
  <c r="D50" i="2" s="1"/>
  <c r="D6" i="2" l="1"/>
  <c r="D25" i="2" s="1"/>
  <c r="D51" i="2" s="1"/>
  <c r="E25" i="2"/>
  <c r="E51" i="2" s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D25" i="1"/>
  <c r="D28" i="1"/>
  <c r="D29" i="1"/>
  <c r="D30" i="1"/>
  <c r="D31" i="1"/>
  <c r="D32" i="1"/>
  <c r="D33" i="1"/>
  <c r="D34" i="1"/>
  <c r="D35" i="1"/>
  <c r="D36" i="1"/>
  <c r="D37" i="1"/>
  <c r="D27" i="1"/>
  <c r="D50" i="1"/>
  <c r="D51" i="1"/>
  <c r="D49" i="1" l="1"/>
  <c r="D48" i="1"/>
  <c r="D47" i="1"/>
  <c r="D46" i="1"/>
  <c r="D45" i="1"/>
  <c r="D44" i="1"/>
  <c r="D43" i="1"/>
  <c r="D42" i="1"/>
  <c r="D41" i="1"/>
  <c r="D40" i="1"/>
  <c r="D39" i="1"/>
  <c r="D38" i="1"/>
  <c r="D26" i="1"/>
  <c r="D24" i="1"/>
</calcChain>
</file>

<file path=xl/sharedStrings.xml><?xml version="1.0" encoding="utf-8"?>
<sst xmlns="http://schemas.openxmlformats.org/spreadsheetml/2006/main" count="1820" uniqueCount="180">
  <si>
    <t>일        자</t>
  </si>
  <si>
    <t>월계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</si>
  <si>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</si>
  <si>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</si>
  <si>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</si>
  <si>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</si>
  <si>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</si>
  <si>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</si>
  <si>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</si>
  <si>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</si>
  <si>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</si>
  <si>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</si>
  <si>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</si>
  <si>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</si>
  <si>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</si>
  <si>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</si>
  <si>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</si>
  <si>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</si>
  <si>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</si>
  <si>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</si>
  <si>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</si>
  <si>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</si>
  <si>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</si>
  <si>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</si>
  <si>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</si>
  <si>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</si>
  <si>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</si>
  <si>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</si>
  <si>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</si>
  <si>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</si>
  <si>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</si>
  <si>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</si>
  <si>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요        일</t>
  </si>
  <si>
    <t>토</t>
  </si>
  <si>
    <t>일</t>
  </si>
  <si>
    <t>월</t>
  </si>
  <si>
    <t>화</t>
  </si>
  <si>
    <t>수</t>
  </si>
  <si>
    <t>목</t>
  </si>
  <si>
    <t>금</t>
  </si>
  <si>
    <t>기본시설</t>
  </si>
  <si>
    <t>오늘날씨</t>
  </si>
  <si>
    <t>맑음</t>
  </si>
  <si>
    <t>맑음 후 흐림</t>
  </si>
  <si>
    <t>흐림</t>
  </si>
  <si>
    <t>맑음 후 눈</t>
  </si>
  <si>
    <t>눈</t>
  </si>
  <si>
    <t>눈 온 뒤 갬</t>
  </si>
  <si>
    <t>일반이용자(아침)</t>
  </si>
  <si>
    <t>일반이용자(낮)</t>
  </si>
  <si>
    <t>일반이용자(저녁)</t>
  </si>
  <si>
    <t>운동시설</t>
  </si>
  <si>
    <t>야구장</t>
  </si>
  <si>
    <t>수상시설</t>
  </si>
  <si>
    <t>송파예술마루</t>
  </si>
  <si>
    <t>자전거공원</t>
  </si>
  <si>
    <t>수영장</t>
  </si>
  <si>
    <t>론볼링장</t>
  </si>
  <si>
    <t>캠핑장</t>
  </si>
  <si>
    <t>눈썰매장</t>
  </si>
  <si>
    <t>자전거</t>
  </si>
  <si>
    <t>마라톤</t>
  </si>
  <si>
    <t>외국인</t>
  </si>
  <si>
    <t>주요행사</t>
  </si>
  <si>
    <t>합계</t>
  </si>
  <si>
    <t>특화공원신규 시설물</t>
  </si>
  <si>
    <t>여의도</t>
  </si>
  <si>
    <t>수상무대</t>
  </si>
  <si>
    <t>계절,녹음수광장</t>
  </si>
  <si>
    <t>천상계단</t>
  </si>
  <si>
    <t>피아노물길</t>
  </si>
  <si>
    <t>멀티프라자</t>
  </si>
  <si>
    <t>서울색공원</t>
  </si>
  <si>
    <t>물빛광장</t>
  </si>
  <si>
    <t>너른들판테라스</t>
  </si>
  <si>
    <t>골프장</t>
  </si>
  <si>
    <t>여의도샛강</t>
  </si>
  <si>
    <t>여의도 시민요트나루</t>
  </si>
  <si>
    <t>뚝섬</t>
  </si>
  <si>
    <t>음악분수</t>
  </si>
  <si>
    <t>키즈랜드</t>
  </si>
  <si>
    <t>장미원</t>
  </si>
  <si>
    <t>X게임장</t>
  </si>
  <si>
    <t>자벌레</t>
  </si>
  <si>
    <t>난지</t>
  </si>
  <si>
    <t>평화공원브릿지</t>
  </si>
  <si>
    <t>거울분수</t>
  </si>
  <si>
    <t>강변물놀이장</t>
  </si>
  <si>
    <t>수변프롬나드</t>
  </si>
  <si>
    <t>중앙연결브릿지</t>
  </si>
  <si>
    <t>갈대숲탐방로</t>
  </si>
  <si>
    <t>반포</t>
  </si>
  <si>
    <t>달빛무지개분수</t>
  </si>
  <si>
    <t>세빛둥둥섬</t>
  </si>
  <si>
    <t>총계</t>
  </si>
  <si>
    <t>여의도한강공원 이용자 현황 (1월)</t>
    <phoneticPr fontId="4" type="noConversion"/>
  </si>
  <si>
    <t>월</t>
    <phoneticPr fontId="9" type="noConversion"/>
  </si>
  <si>
    <t>눈 후   맑음</t>
    <phoneticPr fontId="9" type="noConversion"/>
  </si>
  <si>
    <t>롤러장</t>
    <phoneticPr fontId="4" type="noConversion"/>
  </si>
  <si>
    <t>인라인</t>
    <phoneticPr fontId="9" type="noConversion"/>
  </si>
  <si>
    <t>개인형 이동장치(PM)</t>
    <phoneticPr fontId="4" type="noConversion"/>
  </si>
  <si>
    <t>맑음</t>
    <phoneticPr fontId="3" type="noConversion"/>
  </si>
  <si>
    <t>맑음, 눈</t>
    <phoneticPr fontId="3" type="noConversion"/>
  </si>
  <si>
    <t>여의도한강공원 이용자 현황</t>
    <phoneticPr fontId="4" type="noConversion"/>
  </si>
  <si>
    <t>주계</t>
    <phoneticPr fontId="4" type="noConversion"/>
  </si>
  <si>
    <t>화</t>
    <phoneticPr fontId="9" type="noConversion"/>
  </si>
  <si>
    <t>맑음</t>
    <phoneticPr fontId="9" type="noConversion"/>
  </si>
  <si>
    <t>맑음</t>
    <phoneticPr fontId="9" type="noConversion"/>
  </si>
  <si>
    <t>흐림, 비</t>
  </si>
  <si>
    <t>흐리고 비</t>
    <phoneticPr fontId="9" type="noConversion"/>
  </si>
  <si>
    <t>롤러장</t>
    <phoneticPr fontId="4" type="noConversion"/>
  </si>
  <si>
    <t>인라인</t>
    <phoneticPr fontId="9" type="noConversion"/>
  </si>
  <si>
    <t>개인형 이동장치(PM)</t>
    <phoneticPr fontId="4" type="noConversion"/>
  </si>
  <si>
    <t>여의도한강공원 이용자 현황 (3.1.~3.27.)</t>
    <phoneticPr fontId="4" type="noConversion"/>
  </si>
  <si>
    <t>주계</t>
    <phoneticPr fontId="4" type="noConversion"/>
  </si>
  <si>
    <t>주계</t>
    <phoneticPr fontId="4" type="noConversion"/>
  </si>
  <si>
    <t>주계</t>
    <phoneticPr fontId="4" type="noConversion"/>
  </si>
  <si>
    <t>31</t>
  </si>
  <si>
    <t>토</t>
    <phoneticPr fontId="9" type="noConversion"/>
  </si>
  <si>
    <t>일</t>
    <phoneticPr fontId="9" type="noConversion"/>
  </si>
  <si>
    <t>토</t>
    <phoneticPr fontId="9" type="noConversion"/>
  </si>
  <si>
    <t>흐림, 비</t>
    <phoneticPr fontId="9" type="noConversion"/>
  </si>
  <si>
    <t>흐림</t>
    <phoneticPr fontId="9" type="noConversion"/>
  </si>
  <si>
    <t>맑음</t>
    <phoneticPr fontId="9" type="noConversion"/>
  </si>
  <si>
    <t>흐림</t>
    <phoneticPr fontId="9" type="noConversion"/>
  </si>
  <si>
    <t>비 후 흐림</t>
    <phoneticPr fontId="9" type="noConversion"/>
  </si>
  <si>
    <t>비</t>
  </si>
  <si>
    <t>롤러장</t>
    <phoneticPr fontId="4" type="noConversion"/>
  </si>
  <si>
    <t>인라인</t>
    <phoneticPr fontId="9" type="noConversion"/>
  </si>
  <si>
    <t>개인형 이동장치(PM)</t>
    <phoneticPr fontId="4" type="noConversion"/>
  </si>
  <si>
    <t>여의도한강공원 이용자 현황 (4.1.~5.1.)</t>
    <phoneticPr fontId="4" type="noConversion"/>
  </si>
  <si>
    <t>주계</t>
    <phoneticPr fontId="4" type="noConversion"/>
  </si>
  <si>
    <t>토</t>
    <phoneticPr fontId="9" type="noConversion"/>
  </si>
  <si>
    <t>맑음</t>
    <phoneticPr fontId="9" type="noConversion"/>
  </si>
  <si>
    <t>롤러장</t>
    <phoneticPr fontId="4" type="noConversion"/>
  </si>
  <si>
    <t>인라인</t>
    <phoneticPr fontId="9" type="noConversion"/>
  </si>
  <si>
    <t>개인형 이동장치(PM)</t>
    <phoneticPr fontId="4" type="noConversion"/>
  </si>
  <si>
    <t>여의도한강공원 이용자 현황 (5월)</t>
    <phoneticPr fontId="4" type="noConversion"/>
  </si>
  <si>
    <t>일</t>
    <phoneticPr fontId="9" type="noConversion"/>
  </si>
  <si>
    <t>개인형 이동장치(PM)</t>
    <phoneticPr fontId="4" type="noConversion"/>
  </si>
  <si>
    <t>여의도한강공원 이용자 현황 (6월)</t>
    <phoneticPr fontId="4" type="noConversion"/>
  </si>
  <si>
    <t>주계</t>
    <phoneticPr fontId="4" type="noConversion"/>
  </si>
  <si>
    <t>수</t>
    <phoneticPr fontId="9" type="noConversion"/>
  </si>
  <si>
    <t>일</t>
    <phoneticPr fontId="9" type="noConversion"/>
  </si>
  <si>
    <t>흐림 후 비</t>
  </si>
  <si>
    <t>흐린 후 비</t>
  </si>
  <si>
    <t>비온 뒤 맑음</t>
  </si>
  <si>
    <t>롤러장</t>
    <phoneticPr fontId="4" type="noConversion"/>
  </si>
  <si>
    <t>인라인</t>
    <phoneticPr fontId="9" type="noConversion"/>
  </si>
  <si>
    <t>개인형 이동장치(PM)</t>
    <phoneticPr fontId="4" type="noConversion"/>
  </si>
  <si>
    <t>여의도한강공원 이용자 현황 (7월)</t>
    <phoneticPr fontId="4" type="noConversion"/>
  </si>
  <si>
    <t>주계</t>
    <phoneticPr fontId="4" type="noConversion"/>
  </si>
  <si>
    <t>주계</t>
    <phoneticPr fontId="4" type="noConversion"/>
  </si>
  <si>
    <t>주계</t>
    <phoneticPr fontId="4" type="noConversion"/>
  </si>
  <si>
    <t>수</t>
    <phoneticPr fontId="9" type="noConversion"/>
  </si>
  <si>
    <t>여의도한강공원 이용자 현황 (8월)</t>
    <phoneticPr fontId="4" type="noConversion"/>
  </si>
  <si>
    <t>주계</t>
    <phoneticPr fontId="4" type="noConversion"/>
  </si>
  <si>
    <t>주계</t>
    <phoneticPr fontId="4" type="noConversion"/>
  </si>
  <si>
    <t>흐리고 비</t>
  </si>
  <si>
    <t>비.흐림</t>
  </si>
  <si>
    <t>롤러장</t>
    <phoneticPr fontId="4" type="noConversion"/>
  </si>
  <si>
    <t>인라인</t>
    <phoneticPr fontId="9" type="noConversion"/>
  </si>
  <si>
    <t>여의도한강공원 이용자 현황 (9월)</t>
    <phoneticPr fontId="4" type="noConversion"/>
  </si>
  <si>
    <t>여의도한강공원 이용자 현황 (10월)</t>
    <phoneticPr fontId="4" type="noConversion"/>
  </si>
  <si>
    <t>주계</t>
    <phoneticPr fontId="4" type="noConversion"/>
  </si>
  <si>
    <t>흐린후 비</t>
  </si>
  <si>
    <t>롤러장</t>
    <phoneticPr fontId="4" type="noConversion"/>
  </si>
  <si>
    <t>인라인</t>
    <phoneticPr fontId="9" type="noConversion"/>
  </si>
  <si>
    <t>여의도한강공원 이용자 현황 (11월)</t>
    <phoneticPr fontId="4" type="noConversion"/>
  </si>
  <si>
    <t>주계</t>
    <phoneticPr fontId="4" type="noConversion"/>
  </si>
  <si>
    <t>맑은 후
약간 비</t>
  </si>
  <si>
    <t>롤러장</t>
    <phoneticPr fontId="4" type="noConversion"/>
  </si>
  <si>
    <t>인라인</t>
    <phoneticPr fontId="9" type="noConversion"/>
  </si>
  <si>
    <t>개인형 이동장치(PM)</t>
    <phoneticPr fontId="4" type="noConversion"/>
  </si>
  <si>
    <t>여의도한강공원 이용자 현황 (12월)</t>
    <phoneticPr fontId="4" type="noConversion"/>
  </si>
  <si>
    <t>주계</t>
    <phoneticPr fontId="4" type="noConversion"/>
  </si>
  <si>
    <t>흐리고 눈</t>
  </si>
  <si>
    <t>롤러장</t>
    <phoneticPr fontId="4" type="noConversion"/>
  </si>
  <si>
    <t>인라인</t>
    <phoneticPr fontId="9" type="noConversion"/>
  </si>
  <si>
    <t>개인형 이동장치(PM)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</si>
</sst>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auto="1"/>
      </patternFill>
    </fill>
    <fill>
      <patternFill patternType="solid">
        <fgColor rgb="FFFFC000"/>
        <bgColor auto="1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41" fontId="8" fillId="2" borderId="3" xfId="1" applyFont="1" applyFill="1" applyBorder="1" applyAlignment="1">
      <alignment horizontal="center" vertical="center" wrapText="1"/>
    </xf>
    <xf numFmtId="41" fontId="8" fillId="2" borderId="2" xfId="1" applyFont="1" applyFill="1" applyBorder="1" applyAlignment="1">
      <alignment horizontal="center" vertical="center" wrapText="1"/>
    </xf>
    <xf numFmtId="41" fontId="11" fillId="2" borderId="2" xfId="1" applyFont="1" applyFill="1" applyBorder="1" applyAlignment="1">
      <alignment horizontal="center" vertical="center" wrapText="1"/>
    </xf>
    <xf numFmtId="41" fontId="8" fillId="2" borderId="2" xfId="1" applyFont="1" applyFill="1" applyBorder="1" applyAlignment="1" applyProtection="1">
      <alignment horizontal="center" vertical="center" wrapText="1"/>
    </xf>
    <xf numFmtId="41" fontId="11" fillId="3" borderId="2" xfId="1" applyFont="1" applyFill="1" applyBorder="1" applyAlignment="1">
      <alignment horizontal="center" vertical="center" wrapText="1"/>
    </xf>
    <xf numFmtId="41" fontId="8" fillId="3" borderId="2" xfId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41" fontId="6" fillId="0" borderId="0" xfId="1" applyFont="1" applyFill="1" applyBorder="1" applyAlignment="1">
      <alignment vertical="center"/>
    </xf>
    <xf numFmtId="41" fontId="5" fillId="0" borderId="0" xfId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1" fontId="5" fillId="0" borderId="1" xfId="1" applyFont="1" applyFill="1" applyBorder="1" applyAlignment="1">
      <alignment vertical="center"/>
    </xf>
    <xf numFmtId="41" fontId="6" fillId="0" borderId="1" xfId="1" applyFont="1" applyFill="1" applyBorder="1" applyAlignment="1">
      <alignment vertical="center"/>
    </xf>
    <xf numFmtId="41" fontId="8" fillId="0" borderId="2" xfId="1" applyFont="1" applyFill="1" applyBorder="1" applyAlignment="1">
      <alignment horizontal="center" vertical="center" wrapText="1"/>
    </xf>
    <xf numFmtId="41" fontId="5" fillId="0" borderId="2" xfId="1" applyFont="1" applyFill="1" applyBorder="1" applyAlignment="1">
      <alignment vertical="center" wrapText="1"/>
    </xf>
    <xf numFmtId="41" fontId="5" fillId="0" borderId="2" xfId="1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41" fontId="8" fillId="2" borderId="2" xfId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1" fontId="8" fillId="2" borderId="2" xfId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5" fillId="0" borderId="0" xfId="2">
      <alignment vertical="center"/>
    </xf>
    <xf numFmtId="41" fontId="0" fillId="0" borderId="0" xfId="3" applyFont="1">
      <alignment vertical="center"/>
    </xf>
    <xf numFmtId="41" fontId="6" fillId="0" borderId="0" xfId="3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1" xfId="2" applyFont="1" applyBorder="1" applyAlignment="1">
      <alignment vertical="center"/>
    </xf>
    <xf numFmtId="0" fontId="5" fillId="0" borderId="1" xfId="2" applyBorder="1" applyAlignment="1">
      <alignment vertical="center"/>
    </xf>
    <xf numFmtId="41" fontId="0" fillId="0" borderId="1" xfId="3" applyFont="1" applyBorder="1" applyAlignment="1">
      <alignment vertical="center"/>
    </xf>
    <xf numFmtId="41" fontId="6" fillId="0" borderId="1" xfId="3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8" fillId="2" borderId="2" xfId="2" applyFont="1" applyFill="1" applyBorder="1" applyAlignment="1">
      <alignment horizontal="center" vertical="center" wrapText="1"/>
    </xf>
    <xf numFmtId="41" fontId="8" fillId="2" borderId="2" xfId="3" applyFont="1" applyFill="1" applyBorder="1" applyAlignment="1">
      <alignment horizontal="center" vertical="center" wrapText="1"/>
    </xf>
    <xf numFmtId="41" fontId="8" fillId="5" borderId="2" xfId="3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41" fontId="12" fillId="2" borderId="2" xfId="3" applyFont="1" applyFill="1" applyBorder="1" applyAlignment="1">
      <alignment horizontal="center" vertical="center" wrapText="1"/>
    </xf>
    <xf numFmtId="41" fontId="8" fillId="2" borderId="2" xfId="3" applyFont="1" applyFill="1" applyBorder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41" fontId="8" fillId="0" borderId="2" xfId="3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41" fontId="8" fillId="2" borderId="3" xfId="3" applyFont="1" applyFill="1" applyBorder="1" applyAlignment="1">
      <alignment horizontal="center" vertical="center" wrapText="1"/>
    </xf>
    <xf numFmtId="41" fontId="8" fillId="5" borderId="2" xfId="3" applyFont="1" applyFill="1" applyBorder="1" applyAlignment="1">
      <alignment horizontal="center" vertical="center" wrapText="1"/>
    </xf>
    <xf numFmtId="0" fontId="5" fillId="0" borderId="0" xfId="2" applyAlignment="1">
      <alignment vertical="center" wrapText="1"/>
    </xf>
    <xf numFmtId="41" fontId="0" fillId="5" borderId="2" xfId="3" applyFont="1" applyFill="1" applyBorder="1" applyAlignment="1">
      <alignment vertical="center" wrapText="1"/>
    </xf>
    <xf numFmtId="41" fontId="0" fillId="0" borderId="2" xfId="3" applyFont="1" applyBorder="1" applyAlignment="1">
      <alignment vertical="center" wrapText="1"/>
    </xf>
    <xf numFmtId="0" fontId="8" fillId="0" borderId="2" xfId="2" applyFont="1" applyFill="1" applyBorder="1" applyAlignment="1">
      <alignment horizontal="center" vertical="center" wrapText="1"/>
    </xf>
    <xf numFmtId="41" fontId="0" fillId="0" borderId="2" xfId="3" applyFont="1" applyFill="1" applyBorder="1" applyAlignment="1">
      <alignment vertical="center" wrapText="1"/>
    </xf>
    <xf numFmtId="0" fontId="10" fillId="6" borderId="4" xfId="2" applyFont="1" applyFill="1" applyBorder="1" applyAlignment="1">
      <alignment horizontal="center" vertical="center" wrapText="1"/>
    </xf>
    <xf numFmtId="0" fontId="10" fillId="6" borderId="5" xfId="2" applyFont="1" applyFill="1" applyBorder="1" applyAlignment="1">
      <alignment horizontal="center" vertical="center" wrapText="1"/>
    </xf>
    <xf numFmtId="41" fontId="11" fillId="2" borderId="2" xfId="3" applyFont="1" applyFill="1" applyBorder="1" applyAlignment="1">
      <alignment horizontal="center" vertical="center" wrapText="1"/>
    </xf>
    <xf numFmtId="0" fontId="5" fillId="0" borderId="2" xfId="2" applyBorder="1" applyAlignment="1">
      <alignment vertical="center" wrapText="1"/>
    </xf>
    <xf numFmtId="41" fontId="0" fillId="0" borderId="2" xfId="3" applyFont="1" applyBorder="1">
      <alignment vertical="center"/>
    </xf>
    <xf numFmtId="0" fontId="5" fillId="0" borderId="2" xfId="2" applyBorder="1">
      <alignment vertical="center"/>
    </xf>
    <xf numFmtId="41" fontId="8" fillId="2" borderId="2" xfId="3" applyFont="1" applyFill="1" applyBorder="1" applyAlignment="1" applyProtection="1">
      <alignment horizontal="center" vertical="center" wrapText="1"/>
    </xf>
    <xf numFmtId="41" fontId="8" fillId="3" borderId="2" xfId="3" applyFont="1" applyFill="1" applyBorder="1" applyAlignment="1">
      <alignment horizontal="center" vertical="center" wrapText="1"/>
    </xf>
    <xf numFmtId="41" fontId="8" fillId="3" borderId="2" xfId="3" applyFont="1" applyFill="1" applyBorder="1" applyAlignment="1">
      <alignment horizontal="center" vertical="center" wrapText="1"/>
    </xf>
    <xf numFmtId="0" fontId="8" fillId="2" borderId="2" xfId="3" applyNumberFormat="1" applyFont="1" applyFill="1" applyBorder="1" applyAlignment="1">
      <alignment horizontal="center" vertical="center" wrapText="1"/>
    </xf>
    <xf numFmtId="0" fontId="8" fillId="0" borderId="2" xfId="3" applyNumberFormat="1" applyFont="1" applyBorder="1" applyAlignment="1">
      <alignment horizontal="center" vertical="center" wrapText="1"/>
    </xf>
    <xf numFmtId="41" fontId="11" fillId="3" borderId="2" xfId="3" applyFont="1" applyFill="1" applyBorder="1" applyAlignment="1">
      <alignment horizontal="center" vertical="center" wrapText="1"/>
    </xf>
    <xf numFmtId="41" fontId="6" fillId="0" borderId="0" xfId="3" applyFont="1" applyAlignment="1">
      <alignment horizontal="center" vertical="center"/>
    </xf>
    <xf numFmtId="41" fontId="6" fillId="0" borderId="1" xfId="3" applyFont="1" applyBorder="1" applyAlignment="1">
      <alignment horizontal="center" vertical="center"/>
    </xf>
    <xf numFmtId="41" fontId="0" fillId="0" borderId="2" xfId="3" applyFont="1" applyBorder="1" applyAlignment="1">
      <alignment horizontal="center" vertical="center" wrapText="1"/>
    </xf>
    <xf numFmtId="41" fontId="0" fillId="0" borderId="2" xfId="3" applyFont="1" applyFill="1" applyBorder="1" applyAlignment="1">
      <alignment horizontal="center" vertical="center" wrapText="1"/>
    </xf>
    <xf numFmtId="41" fontId="11" fillId="2" borderId="2" xfId="3" applyFont="1" applyFill="1" applyBorder="1" applyAlignment="1" applyProtection="1">
      <alignment horizontal="center" vertical="center" wrapText="1"/>
    </xf>
    <xf numFmtId="41" fontId="10" fillId="3" borderId="2" xfId="3" applyFont="1" applyFill="1" applyBorder="1" applyAlignment="1">
      <alignment horizontal="center" vertical="center" wrapText="1"/>
    </xf>
    <xf numFmtId="41" fontId="0" fillId="0" borderId="0" xfId="3" applyFont="1" applyAlignment="1">
      <alignment horizontal="center" vertical="center"/>
    </xf>
    <xf numFmtId="49" fontId="8" fillId="2" borderId="2" xfId="3" applyNumberFormat="1" applyFont="1" applyFill="1" applyBorder="1" applyAlignment="1">
      <alignment horizontal="center" vertical="center" wrapText="1"/>
    </xf>
    <xf numFmtId="41" fontId="8" fillId="5" borderId="7" xfId="3" applyFont="1" applyFill="1" applyBorder="1" applyAlignment="1">
      <alignment horizontal="center" vertical="center" wrapText="1"/>
    </xf>
    <xf numFmtId="41" fontId="8" fillId="5" borderId="8" xfId="3" applyFont="1" applyFill="1" applyBorder="1" applyAlignment="1">
      <alignment horizontal="center" vertical="center" wrapText="1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1"/>
  <sheetViews>
    <sheetView tabSelected="1" zoomScaleNormal="100" workbookViewId="0">
      <pane xSplit="4" ySplit="4" topLeftCell="E26" activePane="bottomRight" state="frozen"/>
      <selection pane="topRight" activeCell="E1" sqref="E1"/>
      <selection pane="bottomLeft" activeCell="A5" sqref="A5"/>
      <selection pane="bottomRight" activeCell="F46" sqref="F46"/>
    </sheetView>
  </sheetViews>
  <sheetFormatPr defaultRowHeight="16.5" x14ac:dyDescent="0.3"/>
  <cols>
    <col min="1" max="1" width="18.375" customWidth="1"/>
    <col min="2" max="2" width="9.5" customWidth="1"/>
    <col min="3" max="3" width="18.375" customWidth="1"/>
    <col min="4" max="4" width="10.25" bestFit="1" customWidth="1"/>
  </cols>
  <sheetData>
    <row r="1" spans="1:35" ht="31.5" x14ac:dyDescent="0.3">
      <c r="A1" s="26" t="s">
        <v>95</v>
      </c>
      <c r="B1" s="26"/>
      <c r="C1" s="26"/>
      <c r="D1" s="26"/>
      <c r="E1" s="10"/>
      <c r="F1" s="10"/>
      <c r="G1" s="10"/>
      <c r="H1" s="10"/>
      <c r="I1" s="10"/>
      <c r="J1" s="10"/>
      <c r="K1" s="11"/>
      <c r="L1" s="11"/>
      <c r="M1" s="11"/>
      <c r="N1" s="11"/>
      <c r="O1" s="11">
        <v>0</v>
      </c>
      <c r="P1" s="11"/>
      <c r="Q1" s="11"/>
      <c r="R1" s="11"/>
      <c r="S1" s="11"/>
      <c r="T1" s="11"/>
      <c r="U1" s="11"/>
      <c r="V1" s="11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2"/>
    </row>
    <row r="2" spans="1:35" ht="31.5" x14ac:dyDescent="0.3">
      <c r="A2" s="13"/>
      <c r="B2" s="14"/>
      <c r="C2" s="14"/>
      <c r="D2" s="15"/>
      <c r="E2" s="16"/>
      <c r="F2" s="16"/>
      <c r="G2" s="16"/>
      <c r="H2" s="16"/>
      <c r="I2" s="16"/>
      <c r="J2" s="16"/>
      <c r="K2" s="15"/>
      <c r="L2" s="15"/>
      <c r="M2" s="15"/>
      <c r="N2" s="15"/>
      <c r="O2" s="15"/>
      <c r="P2" s="15"/>
      <c r="Q2" s="11"/>
      <c r="R2" s="11"/>
      <c r="S2" s="11"/>
      <c r="T2" s="11"/>
      <c r="U2" s="11"/>
      <c r="V2" s="11"/>
      <c r="W2" s="12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/>
    </row>
    <row r="3" spans="1:35" x14ac:dyDescent="0.3">
      <c r="A3" s="24" t="s">
        <v>0</v>
      </c>
      <c r="B3" s="24"/>
      <c r="C3" s="24"/>
      <c r="D3" s="27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8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  <c r="AH3" s="2" t="s">
        <v>31</v>
      </c>
      <c r="AI3" s="8">
        <v>31</v>
      </c>
    </row>
    <row r="4" spans="1:35" x14ac:dyDescent="0.3">
      <c r="A4" s="24" t="s">
        <v>32</v>
      </c>
      <c r="B4" s="24"/>
      <c r="C4" s="24"/>
      <c r="D4" s="27"/>
      <c r="E4" s="17" t="s">
        <v>33</v>
      </c>
      <c r="F4" s="17" t="s">
        <v>34</v>
      </c>
      <c r="G4" s="17" t="s">
        <v>35</v>
      </c>
      <c r="H4" s="17" t="s">
        <v>36</v>
      </c>
      <c r="I4" s="17" t="s">
        <v>37</v>
      </c>
      <c r="J4" s="17" t="s">
        <v>38</v>
      </c>
      <c r="K4" s="17" t="s">
        <v>39</v>
      </c>
      <c r="L4" s="17" t="s">
        <v>33</v>
      </c>
      <c r="M4" s="17" t="s">
        <v>34</v>
      </c>
      <c r="N4" s="17" t="s">
        <v>35</v>
      </c>
      <c r="O4" s="17" t="s">
        <v>36</v>
      </c>
      <c r="P4" s="17" t="s">
        <v>37</v>
      </c>
      <c r="Q4" s="17" t="s">
        <v>38</v>
      </c>
      <c r="R4" s="17" t="s">
        <v>39</v>
      </c>
      <c r="S4" s="17" t="s">
        <v>33</v>
      </c>
      <c r="T4" s="17" t="s">
        <v>34</v>
      </c>
      <c r="U4" s="17" t="s">
        <v>35</v>
      </c>
      <c r="V4" s="17" t="s">
        <v>36</v>
      </c>
      <c r="W4" s="9" t="s">
        <v>37</v>
      </c>
      <c r="X4" s="17" t="s">
        <v>38</v>
      </c>
      <c r="Y4" s="17" t="s">
        <v>39</v>
      </c>
      <c r="Z4" s="17" t="s">
        <v>33</v>
      </c>
      <c r="AA4" s="17" t="s">
        <v>34</v>
      </c>
      <c r="AB4" s="17" t="s">
        <v>35</v>
      </c>
      <c r="AC4" s="17" t="s">
        <v>36</v>
      </c>
      <c r="AD4" s="17" t="s">
        <v>37</v>
      </c>
      <c r="AE4" s="17" t="s">
        <v>38</v>
      </c>
      <c r="AF4" s="17" t="s">
        <v>39</v>
      </c>
      <c r="AG4" s="17" t="s">
        <v>33</v>
      </c>
      <c r="AH4" s="17" t="s">
        <v>34</v>
      </c>
      <c r="AI4" s="9" t="s">
        <v>96</v>
      </c>
    </row>
    <row r="5" spans="1:35" ht="33" x14ac:dyDescent="0.3">
      <c r="A5" s="23" t="s">
        <v>40</v>
      </c>
      <c r="B5" s="23" t="s">
        <v>41</v>
      </c>
      <c r="C5" s="23"/>
      <c r="D5" s="1"/>
      <c r="E5" s="17" t="s">
        <v>42</v>
      </c>
      <c r="F5" s="17" t="s">
        <v>97</v>
      </c>
      <c r="G5" s="17" t="s">
        <v>43</v>
      </c>
      <c r="H5" s="17" t="s">
        <v>42</v>
      </c>
      <c r="I5" s="17" t="s">
        <v>43</v>
      </c>
      <c r="J5" s="17" t="s">
        <v>42</v>
      </c>
      <c r="K5" s="17" t="s">
        <v>42</v>
      </c>
      <c r="L5" s="17" t="s">
        <v>44</v>
      </c>
      <c r="M5" s="17" t="s">
        <v>42</v>
      </c>
      <c r="N5" s="17" t="s">
        <v>45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43</v>
      </c>
      <c r="T5" s="17" t="s">
        <v>42</v>
      </c>
      <c r="U5" s="17" t="s">
        <v>46</v>
      </c>
      <c r="V5" s="17" t="s">
        <v>42</v>
      </c>
      <c r="W5" s="17" t="s">
        <v>47</v>
      </c>
      <c r="X5" s="17" t="s">
        <v>42</v>
      </c>
      <c r="Y5" s="17" t="s">
        <v>42</v>
      </c>
      <c r="Z5" s="17" t="s">
        <v>42</v>
      </c>
      <c r="AA5" s="17" t="s">
        <v>42</v>
      </c>
      <c r="AB5" s="17" t="s">
        <v>42</v>
      </c>
      <c r="AC5" s="17" t="s">
        <v>42</v>
      </c>
      <c r="AD5" s="17" t="s">
        <v>42</v>
      </c>
      <c r="AE5" s="17" t="s">
        <v>42</v>
      </c>
      <c r="AF5" s="17" t="s">
        <v>101</v>
      </c>
      <c r="AG5" s="17" t="s">
        <v>42</v>
      </c>
      <c r="AH5" s="17" t="s">
        <v>42</v>
      </c>
      <c r="AI5" s="17" t="s">
        <v>102</v>
      </c>
    </row>
    <row r="6" spans="1:35" x14ac:dyDescent="0.3">
      <c r="A6" s="23"/>
      <c r="B6" s="23" t="s">
        <v>48</v>
      </c>
      <c r="C6" s="23"/>
      <c r="D6" s="2">
        <f>SUM(E6:AI6)</f>
        <v>7693</v>
      </c>
      <c r="E6" s="18">
        <v>1200</v>
      </c>
      <c r="F6" s="18">
        <v>180</v>
      </c>
      <c r="G6" s="18">
        <v>180</v>
      </c>
      <c r="H6" s="18">
        <v>1860</v>
      </c>
      <c r="I6" s="18">
        <v>550</v>
      </c>
      <c r="J6" s="18">
        <v>230</v>
      </c>
      <c r="K6" s="18">
        <v>127</v>
      </c>
      <c r="L6" s="18">
        <v>120</v>
      </c>
      <c r="M6" s="18">
        <v>113</v>
      </c>
      <c r="N6" s="18">
        <v>560</v>
      </c>
      <c r="O6" s="18">
        <v>17</v>
      </c>
      <c r="P6" s="18">
        <v>27</v>
      </c>
      <c r="Q6" s="18">
        <v>29</v>
      </c>
      <c r="R6" s="18">
        <v>585</v>
      </c>
      <c r="S6" s="18">
        <v>270</v>
      </c>
      <c r="T6" s="18">
        <v>210</v>
      </c>
      <c r="U6" s="18">
        <v>100</v>
      </c>
      <c r="V6" s="18">
        <v>90</v>
      </c>
      <c r="W6" s="18">
        <v>100</v>
      </c>
      <c r="X6" s="18">
        <v>55</v>
      </c>
      <c r="Y6" s="18">
        <v>100</v>
      </c>
      <c r="Z6" s="18">
        <v>80</v>
      </c>
      <c r="AA6" s="18">
        <v>100</v>
      </c>
      <c r="AB6" s="18">
        <v>105</v>
      </c>
      <c r="AC6" s="18">
        <v>130</v>
      </c>
      <c r="AD6" s="18">
        <v>80</v>
      </c>
      <c r="AE6" s="18">
        <v>110</v>
      </c>
      <c r="AF6" s="18">
        <v>150</v>
      </c>
      <c r="AG6" s="18">
        <v>55</v>
      </c>
      <c r="AH6" s="18">
        <v>80</v>
      </c>
      <c r="AI6" s="18">
        <v>100</v>
      </c>
    </row>
    <row r="7" spans="1:35" x14ac:dyDescent="0.3">
      <c r="A7" s="23"/>
      <c r="B7" s="23" t="s">
        <v>49</v>
      </c>
      <c r="C7" s="23"/>
      <c r="D7" s="22">
        <f t="shared" ref="D7:D23" si="0">SUM(E7:AI7)</f>
        <v>29653</v>
      </c>
      <c r="E7" s="18">
        <v>2940</v>
      </c>
      <c r="F7" s="18">
        <v>3270</v>
      </c>
      <c r="G7" s="18">
        <v>1870</v>
      </c>
      <c r="H7" s="18">
        <v>875</v>
      </c>
      <c r="I7" s="18">
        <v>1910</v>
      </c>
      <c r="J7" s="18">
        <v>3460</v>
      </c>
      <c r="K7" s="18">
        <v>630</v>
      </c>
      <c r="L7" s="18">
        <v>1290</v>
      </c>
      <c r="M7" s="18">
        <v>410</v>
      </c>
      <c r="N7" s="18">
        <v>255</v>
      </c>
      <c r="O7" s="18">
        <v>700</v>
      </c>
      <c r="P7" s="18">
        <v>560</v>
      </c>
      <c r="Q7" s="18">
        <v>410</v>
      </c>
      <c r="R7" s="18">
        <v>310</v>
      </c>
      <c r="S7" s="18">
        <v>620</v>
      </c>
      <c r="T7" s="18">
        <v>733</v>
      </c>
      <c r="U7" s="18">
        <v>440</v>
      </c>
      <c r="V7" s="18">
        <v>720</v>
      </c>
      <c r="W7" s="18">
        <v>170</v>
      </c>
      <c r="X7" s="18">
        <v>700</v>
      </c>
      <c r="Y7" s="18">
        <v>380</v>
      </c>
      <c r="Z7" s="18">
        <v>1710</v>
      </c>
      <c r="AA7" s="18">
        <v>1770</v>
      </c>
      <c r="AB7" s="18">
        <v>665</v>
      </c>
      <c r="AC7" s="18">
        <v>290</v>
      </c>
      <c r="AD7" s="18">
        <v>425</v>
      </c>
      <c r="AE7" s="18">
        <v>440</v>
      </c>
      <c r="AF7" s="18">
        <v>380</v>
      </c>
      <c r="AG7" s="18">
        <v>420</v>
      </c>
      <c r="AH7" s="18">
        <v>520</v>
      </c>
      <c r="AI7" s="18">
        <v>380</v>
      </c>
    </row>
    <row r="8" spans="1:35" x14ac:dyDescent="0.3">
      <c r="A8" s="23"/>
      <c r="B8" s="23" t="s">
        <v>50</v>
      </c>
      <c r="C8" s="23"/>
      <c r="D8" s="22">
        <f t="shared" si="0"/>
        <v>26675</v>
      </c>
      <c r="E8" s="18">
        <v>7745</v>
      </c>
      <c r="F8" s="18">
        <v>1360</v>
      </c>
      <c r="G8" s="18">
        <v>860</v>
      </c>
      <c r="H8" s="18">
        <v>100</v>
      </c>
      <c r="I8" s="18">
        <v>2470</v>
      </c>
      <c r="J8" s="18">
        <v>1090</v>
      </c>
      <c r="K8" s="18">
        <v>674</v>
      </c>
      <c r="L8" s="18">
        <v>600</v>
      </c>
      <c r="M8" s="18">
        <v>740</v>
      </c>
      <c r="N8" s="18">
        <v>40</v>
      </c>
      <c r="O8" s="18">
        <v>227</v>
      </c>
      <c r="P8" s="18">
        <v>208</v>
      </c>
      <c r="Q8" s="18">
        <v>186</v>
      </c>
      <c r="R8" s="18">
        <v>40</v>
      </c>
      <c r="S8" s="18">
        <v>1280</v>
      </c>
      <c r="T8" s="18">
        <v>1100</v>
      </c>
      <c r="U8" s="18">
        <v>350</v>
      </c>
      <c r="V8" s="18">
        <v>470</v>
      </c>
      <c r="W8" s="18">
        <v>350</v>
      </c>
      <c r="X8" s="18">
        <v>380</v>
      </c>
      <c r="Y8" s="18">
        <v>375</v>
      </c>
      <c r="Z8" s="18">
        <v>750</v>
      </c>
      <c r="AA8" s="18">
        <v>350</v>
      </c>
      <c r="AB8" s="18">
        <v>325</v>
      </c>
      <c r="AC8" s="18">
        <v>315</v>
      </c>
      <c r="AD8" s="18">
        <v>670</v>
      </c>
      <c r="AE8" s="18">
        <v>430</v>
      </c>
      <c r="AF8" s="18">
        <v>1580</v>
      </c>
      <c r="AG8" s="18">
        <v>575</v>
      </c>
      <c r="AH8" s="18">
        <v>680</v>
      </c>
      <c r="AI8" s="18">
        <v>355</v>
      </c>
    </row>
    <row r="9" spans="1:35" x14ac:dyDescent="0.3">
      <c r="A9" s="23"/>
      <c r="B9" s="23" t="s">
        <v>51</v>
      </c>
      <c r="C9" s="23"/>
      <c r="D9" s="22">
        <f t="shared" si="0"/>
        <v>15140</v>
      </c>
      <c r="E9" s="18">
        <v>1044</v>
      </c>
      <c r="F9" s="18">
        <v>627</v>
      </c>
      <c r="G9" s="18">
        <v>1010</v>
      </c>
      <c r="H9" s="18">
        <v>1080</v>
      </c>
      <c r="I9" s="18">
        <v>2230</v>
      </c>
      <c r="J9" s="18">
        <v>1195</v>
      </c>
      <c r="K9" s="18">
        <v>166</v>
      </c>
      <c r="L9" s="18">
        <v>299</v>
      </c>
      <c r="M9" s="18">
        <v>529</v>
      </c>
      <c r="N9" s="18">
        <v>295</v>
      </c>
      <c r="O9" s="18">
        <v>194</v>
      </c>
      <c r="P9" s="18">
        <v>151</v>
      </c>
      <c r="Q9" s="18">
        <v>200</v>
      </c>
      <c r="R9" s="18">
        <v>280</v>
      </c>
      <c r="S9" s="18">
        <v>375</v>
      </c>
      <c r="T9" s="18">
        <v>326</v>
      </c>
      <c r="U9" s="18">
        <v>203</v>
      </c>
      <c r="V9" s="18">
        <v>315</v>
      </c>
      <c r="W9" s="18">
        <v>152</v>
      </c>
      <c r="X9" s="18">
        <v>270</v>
      </c>
      <c r="Y9" s="18">
        <v>272</v>
      </c>
      <c r="Z9" s="18">
        <v>480</v>
      </c>
      <c r="AA9" s="18">
        <v>367</v>
      </c>
      <c r="AB9" s="18">
        <v>316</v>
      </c>
      <c r="AC9" s="18">
        <v>298</v>
      </c>
      <c r="AD9" s="18">
        <v>440</v>
      </c>
      <c r="AE9" s="18">
        <v>470</v>
      </c>
      <c r="AF9" s="18">
        <v>277</v>
      </c>
      <c r="AG9" s="18">
        <v>412</v>
      </c>
      <c r="AH9" s="18">
        <v>590</v>
      </c>
      <c r="AI9" s="18">
        <v>277</v>
      </c>
    </row>
    <row r="10" spans="1:35" x14ac:dyDescent="0.3">
      <c r="A10" s="23"/>
      <c r="B10" s="23" t="s">
        <v>52</v>
      </c>
      <c r="C10" s="23"/>
      <c r="D10" s="22">
        <f t="shared" si="0"/>
        <v>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x14ac:dyDescent="0.3">
      <c r="A11" s="23"/>
      <c r="B11" s="23" t="s">
        <v>53</v>
      </c>
      <c r="C11" s="23"/>
      <c r="D11" s="22">
        <f t="shared" si="0"/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/>
      <c r="AG11" s="18">
        <v>0</v>
      </c>
      <c r="AH11" s="18">
        <v>0</v>
      </c>
      <c r="AI11" s="18"/>
    </row>
    <row r="12" spans="1:35" x14ac:dyDescent="0.3">
      <c r="A12" s="23"/>
      <c r="B12" s="23" t="s">
        <v>54</v>
      </c>
      <c r="C12" s="23"/>
      <c r="D12" s="22">
        <f t="shared" si="0"/>
        <v>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1:35" x14ac:dyDescent="0.3">
      <c r="A13" s="23"/>
      <c r="B13" s="23" t="s">
        <v>55</v>
      </c>
      <c r="C13" s="23"/>
      <c r="D13" s="22">
        <f t="shared" si="0"/>
        <v>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x14ac:dyDescent="0.3">
      <c r="A14" s="23"/>
      <c r="B14" s="23" t="s">
        <v>56</v>
      </c>
      <c r="C14" s="23"/>
      <c r="D14" s="22">
        <f t="shared" si="0"/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/>
      <c r="AG14" s="18">
        <v>0</v>
      </c>
      <c r="AH14" s="18">
        <v>0</v>
      </c>
      <c r="AI14" s="18"/>
    </row>
    <row r="15" spans="1:35" x14ac:dyDescent="0.3">
      <c r="A15" s="23"/>
      <c r="B15" s="23" t="s">
        <v>98</v>
      </c>
      <c r="C15" s="23"/>
      <c r="D15" s="22">
        <f t="shared" si="0"/>
        <v>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1:35" x14ac:dyDescent="0.3">
      <c r="A16" s="23"/>
      <c r="B16" s="23" t="s">
        <v>57</v>
      </c>
      <c r="C16" s="23"/>
      <c r="D16" s="22">
        <f t="shared" si="0"/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x14ac:dyDescent="0.3">
      <c r="A17" s="23"/>
      <c r="B17" s="23" t="s">
        <v>58</v>
      </c>
      <c r="C17" s="23"/>
      <c r="D17" s="22">
        <f t="shared" si="0"/>
        <v>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x14ac:dyDescent="0.3">
      <c r="A18" s="23"/>
      <c r="B18" s="23" t="s">
        <v>59</v>
      </c>
      <c r="C18" s="23"/>
      <c r="D18" s="22">
        <f t="shared" si="0"/>
        <v>0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spans="1:35" x14ac:dyDescent="0.3">
      <c r="A19" s="23"/>
      <c r="B19" s="23" t="s">
        <v>60</v>
      </c>
      <c r="C19" s="23"/>
      <c r="D19" s="22">
        <f t="shared" si="0"/>
        <v>24451</v>
      </c>
      <c r="E19" s="18">
        <v>4885</v>
      </c>
      <c r="F19" s="18">
        <v>785</v>
      </c>
      <c r="G19" s="18">
        <v>1395</v>
      </c>
      <c r="H19" s="18">
        <v>1500</v>
      </c>
      <c r="I19" s="18">
        <v>3330</v>
      </c>
      <c r="J19" s="18">
        <v>646</v>
      </c>
      <c r="K19" s="18">
        <v>455</v>
      </c>
      <c r="L19" s="18">
        <v>748</v>
      </c>
      <c r="M19" s="18">
        <v>975</v>
      </c>
      <c r="N19" s="18">
        <v>445</v>
      </c>
      <c r="O19" s="18">
        <v>390</v>
      </c>
      <c r="P19" s="18">
        <v>367</v>
      </c>
      <c r="Q19" s="18">
        <v>268</v>
      </c>
      <c r="R19" s="18">
        <v>422</v>
      </c>
      <c r="S19" s="18">
        <v>500</v>
      </c>
      <c r="T19" s="18">
        <v>512</v>
      </c>
      <c r="U19" s="18">
        <v>389</v>
      </c>
      <c r="V19" s="18">
        <v>347</v>
      </c>
      <c r="W19" s="18">
        <v>200</v>
      </c>
      <c r="X19" s="18">
        <v>315</v>
      </c>
      <c r="Y19" s="18">
        <v>412</v>
      </c>
      <c r="Z19" s="18">
        <v>587</v>
      </c>
      <c r="AA19" s="18">
        <v>455</v>
      </c>
      <c r="AB19" s="18">
        <v>330</v>
      </c>
      <c r="AC19" s="18">
        <v>368</v>
      </c>
      <c r="AD19" s="18">
        <v>500</v>
      </c>
      <c r="AE19" s="18">
        <v>565</v>
      </c>
      <c r="AF19" s="18">
        <v>495</v>
      </c>
      <c r="AG19" s="18">
        <v>655</v>
      </c>
      <c r="AH19" s="18">
        <v>805</v>
      </c>
      <c r="AI19" s="18">
        <v>405</v>
      </c>
    </row>
    <row r="20" spans="1:35" x14ac:dyDescent="0.3">
      <c r="A20" s="23"/>
      <c r="B20" s="23" t="s">
        <v>99</v>
      </c>
      <c r="C20" s="23"/>
      <c r="D20" s="22">
        <f t="shared" si="0"/>
        <v>219</v>
      </c>
      <c r="E20" s="18"/>
      <c r="F20" s="18"/>
      <c r="G20" s="18"/>
      <c r="H20" s="18"/>
      <c r="I20" s="18"/>
      <c r="J20" s="18"/>
      <c r="K20" s="18">
        <v>0</v>
      </c>
      <c r="L20" s="18">
        <v>0</v>
      </c>
      <c r="M20" s="18">
        <v>40</v>
      </c>
      <c r="N20" s="18"/>
      <c r="O20" s="18">
        <v>0</v>
      </c>
      <c r="P20" s="18">
        <v>0</v>
      </c>
      <c r="Q20" s="18">
        <v>0</v>
      </c>
      <c r="R20" s="18"/>
      <c r="S20" s="18">
        <v>0</v>
      </c>
      <c r="T20" s="18">
        <v>0</v>
      </c>
      <c r="U20" s="18">
        <v>38</v>
      </c>
      <c r="V20" s="18">
        <v>0</v>
      </c>
      <c r="W20" s="18">
        <v>21</v>
      </c>
      <c r="X20" s="18">
        <v>0</v>
      </c>
      <c r="Y20" s="18">
        <v>50</v>
      </c>
      <c r="Z20" s="18">
        <v>0</v>
      </c>
      <c r="AA20" s="18">
        <v>21</v>
      </c>
      <c r="AB20" s="18">
        <v>0</v>
      </c>
      <c r="AC20" s="18">
        <v>12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37</v>
      </c>
    </row>
    <row r="21" spans="1:35" x14ac:dyDescent="0.3">
      <c r="A21" s="23"/>
      <c r="B21" s="28" t="s">
        <v>100</v>
      </c>
      <c r="C21" s="29"/>
      <c r="D21" s="22">
        <f t="shared" si="0"/>
        <v>0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x14ac:dyDescent="0.3">
      <c r="A22" s="23"/>
      <c r="B22" s="23" t="s">
        <v>61</v>
      </c>
      <c r="C22" s="23"/>
      <c r="D22" s="22">
        <f t="shared" si="0"/>
        <v>607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25</v>
      </c>
      <c r="W22" s="18">
        <v>0</v>
      </c>
      <c r="X22" s="18">
        <v>0</v>
      </c>
      <c r="Y22" s="18">
        <v>43</v>
      </c>
      <c r="Z22" s="18">
        <v>40</v>
      </c>
      <c r="AA22" s="18">
        <v>0</v>
      </c>
      <c r="AB22" s="18">
        <v>0</v>
      </c>
      <c r="AC22" s="18">
        <v>15</v>
      </c>
      <c r="AD22" s="18">
        <v>40</v>
      </c>
      <c r="AE22" s="18">
        <v>0</v>
      </c>
      <c r="AF22" s="18">
        <v>79</v>
      </c>
      <c r="AG22" s="18">
        <v>166</v>
      </c>
      <c r="AH22" s="18">
        <v>120</v>
      </c>
      <c r="AI22" s="18">
        <v>79</v>
      </c>
    </row>
    <row r="23" spans="1:35" x14ac:dyDescent="0.3">
      <c r="A23" s="23"/>
      <c r="B23" s="23" t="s">
        <v>62</v>
      </c>
      <c r="C23" s="23"/>
      <c r="D23" s="22">
        <f t="shared" si="0"/>
        <v>2552</v>
      </c>
      <c r="E23" s="18">
        <v>371</v>
      </c>
      <c r="F23" s="18">
        <v>205</v>
      </c>
      <c r="G23" s="18">
        <v>242</v>
      </c>
      <c r="H23" s="18">
        <v>222</v>
      </c>
      <c r="I23" s="18">
        <v>217</v>
      </c>
      <c r="J23" s="18">
        <v>173</v>
      </c>
      <c r="K23" s="18">
        <v>18</v>
      </c>
      <c r="L23" s="18">
        <v>70</v>
      </c>
      <c r="M23" s="18">
        <v>41</v>
      </c>
      <c r="N23" s="18">
        <v>77</v>
      </c>
      <c r="O23" s="18">
        <v>34</v>
      </c>
      <c r="P23" s="18">
        <v>28</v>
      </c>
      <c r="Q23" s="18">
        <v>21</v>
      </c>
      <c r="R23" s="18">
        <v>40</v>
      </c>
      <c r="S23" s="18">
        <v>59</v>
      </c>
      <c r="T23" s="18">
        <v>69</v>
      </c>
      <c r="U23" s="18">
        <v>30</v>
      </c>
      <c r="V23" s="18">
        <v>35</v>
      </c>
      <c r="W23" s="18">
        <v>20</v>
      </c>
      <c r="X23" s="18">
        <v>42</v>
      </c>
      <c r="Y23" s="18">
        <v>21</v>
      </c>
      <c r="Z23" s="18">
        <v>50</v>
      </c>
      <c r="AA23" s="18">
        <v>38</v>
      </c>
      <c r="AB23" s="18">
        <v>36</v>
      </c>
      <c r="AC23" s="18">
        <v>44</v>
      </c>
      <c r="AD23" s="18">
        <v>44</v>
      </c>
      <c r="AE23" s="18">
        <v>66</v>
      </c>
      <c r="AF23" s="18">
        <v>43</v>
      </c>
      <c r="AG23" s="18">
        <v>91</v>
      </c>
      <c r="AH23" s="18">
        <v>62</v>
      </c>
      <c r="AI23" s="18">
        <v>43</v>
      </c>
    </row>
    <row r="24" spans="1:35" x14ac:dyDescent="0.3">
      <c r="A24" s="23"/>
      <c r="B24" s="23" t="s">
        <v>63</v>
      </c>
      <c r="C24" s="23"/>
      <c r="D24" s="2">
        <f t="shared" ref="D24" si="1">SUM(E24:AH24)</f>
        <v>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x14ac:dyDescent="0.3">
      <c r="A25" s="24" t="s">
        <v>64</v>
      </c>
      <c r="B25" s="24"/>
      <c r="C25" s="24"/>
      <c r="D25" s="3">
        <f>SUM(E25:AI25)</f>
        <v>106990</v>
      </c>
      <c r="E25" s="3">
        <v>18185</v>
      </c>
      <c r="F25" s="3">
        <v>6427</v>
      </c>
      <c r="G25" s="3">
        <v>5557</v>
      </c>
      <c r="H25" s="3">
        <v>5637</v>
      </c>
      <c r="I25" s="3">
        <v>10707</v>
      </c>
      <c r="J25" s="3">
        <v>6794</v>
      </c>
      <c r="K25" s="3">
        <v>2070</v>
      </c>
      <c r="L25" s="3">
        <v>3127</v>
      </c>
      <c r="M25" s="3">
        <v>2848</v>
      </c>
      <c r="N25" s="3">
        <v>1672</v>
      </c>
      <c r="O25" s="3">
        <v>1562</v>
      </c>
      <c r="P25" s="3">
        <v>1341</v>
      </c>
      <c r="Q25" s="3">
        <v>1114</v>
      </c>
      <c r="R25" s="3">
        <v>1677</v>
      </c>
      <c r="S25" s="3">
        <v>3104</v>
      </c>
      <c r="T25" s="3">
        <v>2950</v>
      </c>
      <c r="U25" s="3">
        <v>1550</v>
      </c>
      <c r="V25" s="3">
        <v>2002</v>
      </c>
      <c r="W25" s="3">
        <v>1013</v>
      </c>
      <c r="X25" s="3">
        <v>1762</v>
      </c>
      <c r="Y25" s="3">
        <v>1653</v>
      </c>
      <c r="Z25" s="3">
        <v>3697</v>
      </c>
      <c r="AA25" s="3">
        <v>3101</v>
      </c>
      <c r="AB25" s="3">
        <v>1777</v>
      </c>
      <c r="AC25" s="3">
        <v>1472</v>
      </c>
      <c r="AD25" s="3">
        <v>2199</v>
      </c>
      <c r="AE25" s="3">
        <v>2081</v>
      </c>
      <c r="AF25" s="3">
        <v>3004</v>
      </c>
      <c r="AG25" s="3">
        <v>2374</v>
      </c>
      <c r="AH25" s="3">
        <v>2857</v>
      </c>
      <c r="AI25" s="3">
        <v>1676</v>
      </c>
    </row>
    <row r="26" spans="1:35" x14ac:dyDescent="0.3">
      <c r="A26" s="23" t="s">
        <v>65</v>
      </c>
      <c r="B26" s="23" t="s">
        <v>66</v>
      </c>
      <c r="C26" s="9" t="s">
        <v>67</v>
      </c>
      <c r="D26" s="2">
        <f t="shared" ref="D26:D41" si="2">SUM(E26:AC26)</f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20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/>
      <c r="AG26" s="19">
        <v>0</v>
      </c>
      <c r="AH26" s="19">
        <v>0</v>
      </c>
      <c r="AI26" s="20"/>
    </row>
    <row r="27" spans="1:35" x14ac:dyDescent="0.3">
      <c r="A27" s="23"/>
      <c r="B27" s="23"/>
      <c r="C27" s="9" t="s">
        <v>68</v>
      </c>
      <c r="D27" s="2">
        <f>SUM(E27:AI27)</f>
        <v>10823</v>
      </c>
      <c r="E27" s="18">
        <v>2181</v>
      </c>
      <c r="F27" s="18">
        <v>739</v>
      </c>
      <c r="G27" s="18">
        <v>761</v>
      </c>
      <c r="H27" s="18">
        <v>469</v>
      </c>
      <c r="I27" s="18">
        <v>2031</v>
      </c>
      <c r="J27" s="18">
        <v>980</v>
      </c>
      <c r="K27" s="18">
        <v>151</v>
      </c>
      <c r="L27" s="18">
        <v>235</v>
      </c>
      <c r="M27" s="18">
        <v>163</v>
      </c>
      <c r="N27" s="18">
        <v>252</v>
      </c>
      <c r="O27" s="18">
        <v>83</v>
      </c>
      <c r="P27" s="18">
        <v>82</v>
      </c>
      <c r="Q27" s="18">
        <v>77</v>
      </c>
      <c r="R27" s="18">
        <v>153</v>
      </c>
      <c r="S27" s="18">
        <v>178</v>
      </c>
      <c r="T27" s="18">
        <v>108</v>
      </c>
      <c r="U27" s="18">
        <v>137</v>
      </c>
      <c r="V27" s="18">
        <v>91</v>
      </c>
      <c r="W27" s="21">
        <v>77</v>
      </c>
      <c r="X27" s="18">
        <v>60</v>
      </c>
      <c r="Y27" s="18">
        <v>145</v>
      </c>
      <c r="Z27" s="18">
        <v>259</v>
      </c>
      <c r="AA27" s="18">
        <v>83</v>
      </c>
      <c r="AB27" s="18">
        <v>92</v>
      </c>
      <c r="AC27" s="18">
        <v>87</v>
      </c>
      <c r="AD27" s="18">
        <v>240</v>
      </c>
      <c r="AE27" s="18">
        <v>155</v>
      </c>
      <c r="AF27" s="18">
        <v>120</v>
      </c>
      <c r="AG27" s="18">
        <v>209</v>
      </c>
      <c r="AH27" s="18">
        <v>305</v>
      </c>
      <c r="AI27" s="21">
        <v>120</v>
      </c>
    </row>
    <row r="28" spans="1:35" x14ac:dyDescent="0.3">
      <c r="A28" s="23"/>
      <c r="B28" s="23"/>
      <c r="C28" s="9" t="s">
        <v>69</v>
      </c>
      <c r="D28" s="22">
        <f t="shared" ref="D28:D37" si="3">SUM(E28:AI28)</f>
        <v>41637</v>
      </c>
      <c r="E28" s="18">
        <v>5200</v>
      </c>
      <c r="F28" s="18">
        <v>1920</v>
      </c>
      <c r="G28" s="18">
        <v>2120</v>
      </c>
      <c r="H28" s="18">
        <v>1860</v>
      </c>
      <c r="I28" s="18">
        <v>3940</v>
      </c>
      <c r="J28" s="18">
        <v>2100</v>
      </c>
      <c r="K28" s="18">
        <v>1741</v>
      </c>
      <c r="L28" s="18">
        <v>2050</v>
      </c>
      <c r="M28" s="18">
        <v>951</v>
      </c>
      <c r="N28" s="18">
        <v>1450</v>
      </c>
      <c r="O28" s="18">
        <v>925</v>
      </c>
      <c r="P28" s="18">
        <v>763</v>
      </c>
      <c r="Q28" s="18">
        <v>447</v>
      </c>
      <c r="R28" s="18">
        <v>735</v>
      </c>
      <c r="S28" s="18">
        <v>1295</v>
      </c>
      <c r="T28" s="18">
        <v>1285</v>
      </c>
      <c r="U28" s="18">
        <v>495</v>
      </c>
      <c r="V28" s="18">
        <v>770</v>
      </c>
      <c r="W28" s="21">
        <v>380</v>
      </c>
      <c r="X28" s="18">
        <v>613</v>
      </c>
      <c r="Y28" s="18">
        <v>502</v>
      </c>
      <c r="Z28" s="18">
        <v>1785</v>
      </c>
      <c r="AA28" s="18">
        <v>1305</v>
      </c>
      <c r="AB28" s="18">
        <v>750</v>
      </c>
      <c r="AC28" s="18">
        <v>720</v>
      </c>
      <c r="AD28" s="18">
        <v>1175</v>
      </c>
      <c r="AE28" s="18">
        <v>900</v>
      </c>
      <c r="AF28" s="18">
        <v>705</v>
      </c>
      <c r="AG28" s="18">
        <v>790</v>
      </c>
      <c r="AH28" s="18">
        <v>1405</v>
      </c>
      <c r="AI28" s="21">
        <v>560</v>
      </c>
    </row>
    <row r="29" spans="1:35" x14ac:dyDescent="0.3">
      <c r="A29" s="23"/>
      <c r="B29" s="23"/>
      <c r="C29" s="9" t="s">
        <v>70</v>
      </c>
      <c r="D29" s="22">
        <f t="shared" si="3"/>
        <v>3019</v>
      </c>
      <c r="E29" s="18">
        <v>2134</v>
      </c>
      <c r="F29" s="18">
        <v>550</v>
      </c>
      <c r="G29" s="18">
        <v>0</v>
      </c>
      <c r="H29" s="18">
        <v>0</v>
      </c>
      <c r="I29" s="18">
        <v>0</v>
      </c>
      <c r="J29" s="18">
        <v>62</v>
      </c>
      <c r="K29" s="18">
        <v>55</v>
      </c>
      <c r="L29" s="18">
        <v>0</v>
      </c>
      <c r="M29" s="18">
        <v>0</v>
      </c>
      <c r="N29" s="18">
        <v>29</v>
      </c>
      <c r="O29" s="18">
        <v>0</v>
      </c>
      <c r="P29" s="18">
        <v>0</v>
      </c>
      <c r="Q29" s="18">
        <v>0</v>
      </c>
      <c r="R29" s="18">
        <v>29</v>
      </c>
      <c r="S29" s="18">
        <v>0</v>
      </c>
      <c r="T29" s="18">
        <v>0</v>
      </c>
      <c r="U29" s="18">
        <v>40</v>
      </c>
      <c r="V29" s="18">
        <v>0</v>
      </c>
      <c r="W29" s="21">
        <v>12</v>
      </c>
      <c r="X29" s="18">
        <v>0</v>
      </c>
      <c r="Y29" s="18">
        <v>42</v>
      </c>
      <c r="Z29" s="18">
        <v>0</v>
      </c>
      <c r="AA29" s="18">
        <v>12</v>
      </c>
      <c r="AB29" s="18">
        <v>0</v>
      </c>
      <c r="AC29" s="18">
        <v>30</v>
      </c>
      <c r="AD29" s="18">
        <v>0</v>
      </c>
      <c r="AE29" s="18">
        <v>0</v>
      </c>
      <c r="AF29" s="18">
        <v>12</v>
      </c>
      <c r="AG29" s="18">
        <v>0</v>
      </c>
      <c r="AH29" s="18">
        <v>0</v>
      </c>
      <c r="AI29" s="21">
        <v>12</v>
      </c>
    </row>
    <row r="30" spans="1:35" x14ac:dyDescent="0.3">
      <c r="A30" s="23"/>
      <c r="B30" s="23"/>
      <c r="C30" s="9" t="s">
        <v>71</v>
      </c>
      <c r="D30" s="22">
        <f t="shared" si="3"/>
        <v>7276</v>
      </c>
      <c r="E30" s="18">
        <v>3725</v>
      </c>
      <c r="F30" s="18">
        <v>740</v>
      </c>
      <c r="G30" s="18">
        <v>0</v>
      </c>
      <c r="H30" s="18">
        <v>0</v>
      </c>
      <c r="I30" s="18">
        <v>0</v>
      </c>
      <c r="J30" s="18">
        <v>845</v>
      </c>
      <c r="K30" s="18">
        <v>305</v>
      </c>
      <c r="L30" s="18">
        <v>518</v>
      </c>
      <c r="M30" s="18">
        <v>395</v>
      </c>
      <c r="N30" s="18">
        <v>522</v>
      </c>
      <c r="O30" s="18">
        <v>55</v>
      </c>
      <c r="P30" s="18">
        <v>50</v>
      </c>
      <c r="Q30" s="18">
        <v>0</v>
      </c>
      <c r="R30" s="18">
        <v>55</v>
      </c>
      <c r="S30" s="18">
        <v>0</v>
      </c>
      <c r="T30" s="18">
        <v>0</v>
      </c>
      <c r="U30" s="18">
        <v>0</v>
      </c>
      <c r="V30" s="18">
        <v>0</v>
      </c>
      <c r="W30" s="21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66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1"/>
    </row>
    <row r="31" spans="1:35" x14ac:dyDescent="0.3">
      <c r="A31" s="23"/>
      <c r="B31" s="23"/>
      <c r="C31" s="9" t="s">
        <v>72</v>
      </c>
      <c r="D31" s="22">
        <f t="shared" si="3"/>
        <v>10495</v>
      </c>
      <c r="E31" s="18">
        <v>1692</v>
      </c>
      <c r="F31" s="18">
        <v>650</v>
      </c>
      <c r="G31" s="18">
        <v>963</v>
      </c>
      <c r="H31" s="18">
        <v>947</v>
      </c>
      <c r="I31" s="18">
        <v>2465</v>
      </c>
      <c r="J31" s="18">
        <v>520</v>
      </c>
      <c r="K31" s="18">
        <v>93</v>
      </c>
      <c r="L31" s="18">
        <v>157</v>
      </c>
      <c r="M31" s="18">
        <v>170</v>
      </c>
      <c r="N31" s="18">
        <v>135</v>
      </c>
      <c r="O31" s="18">
        <v>200</v>
      </c>
      <c r="P31" s="18">
        <v>154</v>
      </c>
      <c r="Q31" s="18">
        <v>114</v>
      </c>
      <c r="R31" s="18">
        <v>153</v>
      </c>
      <c r="S31" s="18">
        <v>240</v>
      </c>
      <c r="T31" s="18">
        <v>168</v>
      </c>
      <c r="U31" s="18">
        <v>91</v>
      </c>
      <c r="V31" s="18">
        <v>132</v>
      </c>
      <c r="W31" s="21">
        <v>92</v>
      </c>
      <c r="X31" s="18">
        <v>81</v>
      </c>
      <c r="Y31" s="18">
        <v>90</v>
      </c>
      <c r="Z31" s="18">
        <v>130</v>
      </c>
      <c r="AA31" s="18">
        <v>92</v>
      </c>
      <c r="AB31" s="18">
        <v>77</v>
      </c>
      <c r="AC31" s="18">
        <v>61</v>
      </c>
      <c r="AD31" s="18">
        <v>117</v>
      </c>
      <c r="AE31" s="18">
        <v>240</v>
      </c>
      <c r="AF31" s="18">
        <v>126</v>
      </c>
      <c r="AG31" s="18">
        <v>98</v>
      </c>
      <c r="AH31" s="18">
        <v>118</v>
      </c>
      <c r="AI31" s="21">
        <v>129</v>
      </c>
    </row>
    <row r="32" spans="1:35" x14ac:dyDescent="0.3">
      <c r="A32" s="23"/>
      <c r="B32" s="23"/>
      <c r="C32" s="9" t="s">
        <v>73</v>
      </c>
      <c r="D32" s="22">
        <f t="shared" si="3"/>
        <v>6489</v>
      </c>
      <c r="E32" s="18">
        <v>1625</v>
      </c>
      <c r="F32" s="18">
        <v>460</v>
      </c>
      <c r="G32" s="18">
        <v>0</v>
      </c>
      <c r="H32" s="18">
        <v>0</v>
      </c>
      <c r="I32" s="18">
        <v>172</v>
      </c>
      <c r="J32" s="18">
        <v>267</v>
      </c>
      <c r="K32" s="18">
        <v>141</v>
      </c>
      <c r="L32" s="18">
        <v>207</v>
      </c>
      <c r="M32" s="18">
        <v>155</v>
      </c>
      <c r="N32" s="18">
        <v>165</v>
      </c>
      <c r="O32" s="18">
        <v>322</v>
      </c>
      <c r="P32" s="18">
        <v>108</v>
      </c>
      <c r="Q32" s="18">
        <v>129</v>
      </c>
      <c r="R32" s="18">
        <v>130</v>
      </c>
      <c r="S32" s="18">
        <v>360</v>
      </c>
      <c r="T32" s="18">
        <v>237</v>
      </c>
      <c r="U32" s="18">
        <v>115</v>
      </c>
      <c r="V32" s="18">
        <v>158</v>
      </c>
      <c r="W32" s="21">
        <v>106</v>
      </c>
      <c r="X32" s="18">
        <v>135</v>
      </c>
      <c r="Y32" s="18">
        <v>127</v>
      </c>
      <c r="Z32" s="18">
        <v>172</v>
      </c>
      <c r="AA32" s="18">
        <v>106</v>
      </c>
      <c r="AB32" s="18">
        <v>97</v>
      </c>
      <c r="AC32" s="18">
        <v>89</v>
      </c>
      <c r="AD32" s="18">
        <v>132</v>
      </c>
      <c r="AE32" s="18">
        <v>325</v>
      </c>
      <c r="AF32" s="18">
        <v>122</v>
      </c>
      <c r="AG32" s="18">
        <v>91</v>
      </c>
      <c r="AH32" s="18">
        <v>130</v>
      </c>
      <c r="AI32" s="21">
        <v>106</v>
      </c>
    </row>
    <row r="33" spans="1:35" x14ac:dyDescent="0.3">
      <c r="A33" s="23"/>
      <c r="B33" s="23"/>
      <c r="C33" s="9" t="s">
        <v>74</v>
      </c>
      <c r="D33" s="22">
        <f t="shared" si="3"/>
        <v>6251</v>
      </c>
      <c r="E33" s="18">
        <v>1494</v>
      </c>
      <c r="F33" s="18">
        <v>784</v>
      </c>
      <c r="G33" s="18">
        <v>295</v>
      </c>
      <c r="H33" s="18">
        <v>168</v>
      </c>
      <c r="I33" s="18">
        <v>192</v>
      </c>
      <c r="J33" s="18">
        <v>155</v>
      </c>
      <c r="K33" s="18">
        <v>144</v>
      </c>
      <c r="L33" s="18">
        <v>206</v>
      </c>
      <c r="M33" s="18">
        <v>135</v>
      </c>
      <c r="N33" s="18">
        <v>147</v>
      </c>
      <c r="O33" s="18">
        <v>92</v>
      </c>
      <c r="P33" s="18">
        <v>81</v>
      </c>
      <c r="Q33" s="18">
        <v>89</v>
      </c>
      <c r="R33" s="18">
        <v>73</v>
      </c>
      <c r="S33" s="18">
        <v>218</v>
      </c>
      <c r="T33" s="18">
        <v>218</v>
      </c>
      <c r="U33" s="18">
        <v>95</v>
      </c>
      <c r="V33" s="18">
        <v>127</v>
      </c>
      <c r="W33" s="21">
        <v>90</v>
      </c>
      <c r="X33" s="18">
        <v>102</v>
      </c>
      <c r="Y33" s="18">
        <v>84</v>
      </c>
      <c r="Z33" s="18">
        <v>157</v>
      </c>
      <c r="AA33" s="18">
        <v>90</v>
      </c>
      <c r="AB33" s="18">
        <v>115</v>
      </c>
      <c r="AC33" s="18">
        <v>96</v>
      </c>
      <c r="AD33" s="18">
        <v>157</v>
      </c>
      <c r="AE33" s="18">
        <v>220</v>
      </c>
      <c r="AF33" s="18">
        <v>95</v>
      </c>
      <c r="AG33" s="18">
        <v>110</v>
      </c>
      <c r="AH33" s="18">
        <v>127</v>
      </c>
      <c r="AI33" s="21">
        <v>95</v>
      </c>
    </row>
    <row r="34" spans="1:35" x14ac:dyDescent="0.3">
      <c r="A34" s="23"/>
      <c r="B34" s="23"/>
      <c r="C34" s="9" t="s">
        <v>75</v>
      </c>
      <c r="D34" s="22">
        <f t="shared" si="3"/>
        <v>25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25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21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21"/>
    </row>
    <row r="35" spans="1:35" x14ac:dyDescent="0.3">
      <c r="A35" s="23"/>
      <c r="B35" s="23"/>
      <c r="C35" s="9" t="s">
        <v>76</v>
      </c>
      <c r="D35" s="22">
        <f t="shared" si="3"/>
        <v>38646</v>
      </c>
      <c r="E35" s="18">
        <v>5051</v>
      </c>
      <c r="F35" s="18">
        <v>3337</v>
      </c>
      <c r="G35" s="18">
        <v>2401</v>
      </c>
      <c r="H35" s="18">
        <v>2070</v>
      </c>
      <c r="I35" s="18">
        <v>4230</v>
      </c>
      <c r="J35" s="18">
        <v>965</v>
      </c>
      <c r="K35" s="18">
        <v>554</v>
      </c>
      <c r="L35" s="18">
        <v>1175</v>
      </c>
      <c r="M35" s="18">
        <v>810</v>
      </c>
      <c r="N35" s="18">
        <v>1105</v>
      </c>
      <c r="O35" s="18">
        <v>780</v>
      </c>
      <c r="P35" s="18">
        <v>601</v>
      </c>
      <c r="Q35" s="18">
        <v>510</v>
      </c>
      <c r="R35" s="18">
        <v>815</v>
      </c>
      <c r="S35" s="18">
        <v>660</v>
      </c>
      <c r="T35" s="18">
        <v>685</v>
      </c>
      <c r="U35" s="18">
        <v>312</v>
      </c>
      <c r="V35" s="18">
        <v>670</v>
      </c>
      <c r="W35" s="21">
        <v>220</v>
      </c>
      <c r="X35" s="18">
        <v>762</v>
      </c>
      <c r="Y35" s="18">
        <v>445</v>
      </c>
      <c r="Z35" s="18">
        <v>2205</v>
      </c>
      <c r="AA35" s="18">
        <v>1570</v>
      </c>
      <c r="AB35" s="18">
        <v>578</v>
      </c>
      <c r="AC35" s="18">
        <v>850</v>
      </c>
      <c r="AD35" s="18">
        <v>1015</v>
      </c>
      <c r="AE35" s="18">
        <v>565</v>
      </c>
      <c r="AF35" s="18">
        <v>770</v>
      </c>
      <c r="AG35" s="18">
        <v>870</v>
      </c>
      <c r="AH35" s="18">
        <v>1395</v>
      </c>
      <c r="AI35" s="21">
        <v>670</v>
      </c>
    </row>
    <row r="36" spans="1:35" x14ac:dyDescent="0.3">
      <c r="A36" s="23"/>
      <c r="B36" s="23"/>
      <c r="C36" s="9" t="s">
        <v>77</v>
      </c>
      <c r="D36" s="22">
        <f t="shared" si="3"/>
        <v>703</v>
      </c>
      <c r="E36" s="18">
        <v>0</v>
      </c>
      <c r="F36" s="18">
        <v>207</v>
      </c>
      <c r="G36" s="18">
        <v>207</v>
      </c>
      <c r="H36" s="18">
        <v>135</v>
      </c>
      <c r="I36" s="18">
        <v>0</v>
      </c>
      <c r="J36" s="18">
        <v>77</v>
      </c>
      <c r="K36" s="18">
        <v>0</v>
      </c>
      <c r="L36" s="18">
        <v>0</v>
      </c>
      <c r="M36" s="18">
        <v>52</v>
      </c>
      <c r="N36" s="18">
        <v>15</v>
      </c>
      <c r="O36" s="18">
        <v>0</v>
      </c>
      <c r="P36" s="18">
        <v>0</v>
      </c>
      <c r="Q36" s="19">
        <v>0</v>
      </c>
      <c r="R36" s="19">
        <v>10</v>
      </c>
      <c r="S36" s="19">
        <v>0</v>
      </c>
      <c r="T36" s="19">
        <v>0</v>
      </c>
      <c r="U36" s="19">
        <v>0</v>
      </c>
      <c r="V36" s="19">
        <v>0</v>
      </c>
      <c r="W36" s="20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20"/>
    </row>
    <row r="37" spans="1:35" x14ac:dyDescent="0.3">
      <c r="A37" s="23"/>
      <c r="B37" s="23" t="s">
        <v>78</v>
      </c>
      <c r="C37" s="9" t="s">
        <v>79</v>
      </c>
      <c r="D37" s="22">
        <f t="shared" si="3"/>
        <v>0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9"/>
      <c r="R37" s="19"/>
      <c r="S37" s="19"/>
      <c r="T37" s="19"/>
      <c r="U37" s="19"/>
      <c r="V37" s="19"/>
      <c r="W37" s="20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</row>
    <row r="38" spans="1:35" x14ac:dyDescent="0.3">
      <c r="A38" s="23"/>
      <c r="B38" s="23"/>
      <c r="C38" s="9" t="s">
        <v>80</v>
      </c>
      <c r="D38" s="2">
        <f t="shared" si="2"/>
        <v>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9"/>
      <c r="R38" s="19"/>
      <c r="S38" s="19"/>
      <c r="T38" s="19"/>
      <c r="U38" s="19"/>
      <c r="V38" s="19"/>
      <c r="W38" s="20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20"/>
    </row>
    <row r="39" spans="1:35" x14ac:dyDescent="0.3">
      <c r="A39" s="23"/>
      <c r="B39" s="23"/>
      <c r="C39" s="9" t="s">
        <v>81</v>
      </c>
      <c r="D39" s="2">
        <f t="shared" si="2"/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9"/>
      <c r="R39" s="19"/>
      <c r="S39" s="19"/>
      <c r="T39" s="19"/>
      <c r="U39" s="19"/>
      <c r="V39" s="19"/>
      <c r="W39" s="20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</row>
    <row r="40" spans="1:35" x14ac:dyDescent="0.3">
      <c r="A40" s="23"/>
      <c r="B40" s="23"/>
      <c r="C40" s="9" t="s">
        <v>82</v>
      </c>
      <c r="D40" s="2">
        <f t="shared" si="2"/>
        <v>0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/>
      <c r="R40" s="19"/>
      <c r="S40" s="19"/>
      <c r="T40" s="19"/>
      <c r="U40" s="19"/>
      <c r="V40" s="19"/>
      <c r="W40" s="20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20"/>
    </row>
    <row r="41" spans="1:35" x14ac:dyDescent="0.3">
      <c r="A41" s="23"/>
      <c r="B41" s="23"/>
      <c r="C41" s="9" t="s">
        <v>83</v>
      </c>
      <c r="D41" s="2">
        <f t="shared" si="2"/>
        <v>0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/>
      <c r="R41" s="19"/>
      <c r="S41" s="19"/>
      <c r="T41" s="19"/>
      <c r="U41" s="19"/>
      <c r="V41" s="19"/>
      <c r="W41" s="20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</row>
    <row r="42" spans="1:35" x14ac:dyDescent="0.3">
      <c r="A42" s="23"/>
      <c r="B42" s="23" t="s">
        <v>84</v>
      </c>
      <c r="C42" s="9" t="s">
        <v>85</v>
      </c>
      <c r="D42" s="2">
        <f>SUM(E42:AH42)</f>
        <v>0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9"/>
      <c r="V42" s="19"/>
      <c r="W42" s="20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20"/>
    </row>
    <row r="43" spans="1:35" x14ac:dyDescent="0.3">
      <c r="A43" s="23"/>
      <c r="B43" s="23"/>
      <c r="C43" s="9" t="s">
        <v>86</v>
      </c>
      <c r="D43" s="2">
        <f t="shared" ref="D43:D49" si="4">SUM(E43:AH43)</f>
        <v>0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9"/>
      <c r="R43" s="19"/>
      <c r="S43" s="19"/>
      <c r="T43" s="19"/>
      <c r="U43" s="19"/>
      <c r="V43" s="19"/>
      <c r="W43" s="20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</row>
    <row r="44" spans="1:35" x14ac:dyDescent="0.3">
      <c r="A44" s="23"/>
      <c r="B44" s="23"/>
      <c r="C44" s="9" t="s">
        <v>87</v>
      </c>
      <c r="D44" s="2">
        <f t="shared" si="4"/>
        <v>0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9"/>
      <c r="R44" s="19"/>
      <c r="S44" s="19"/>
      <c r="T44" s="19"/>
      <c r="U44" s="19"/>
      <c r="V44" s="19"/>
      <c r="W44" s="20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20"/>
    </row>
    <row r="45" spans="1:35" x14ac:dyDescent="0.3">
      <c r="A45" s="23"/>
      <c r="B45" s="23"/>
      <c r="C45" s="9" t="s">
        <v>88</v>
      </c>
      <c r="D45" s="2">
        <f t="shared" si="4"/>
        <v>0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9"/>
      <c r="R45" s="19"/>
      <c r="S45" s="19"/>
      <c r="T45" s="19"/>
      <c r="U45" s="19"/>
      <c r="V45" s="19"/>
      <c r="W45" s="20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</row>
    <row r="46" spans="1:35" x14ac:dyDescent="0.3">
      <c r="A46" s="23"/>
      <c r="B46" s="23"/>
      <c r="C46" s="9" t="s">
        <v>89</v>
      </c>
      <c r="D46" s="2">
        <f t="shared" si="4"/>
        <v>0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9"/>
      <c r="R46" s="19"/>
      <c r="S46" s="19"/>
      <c r="T46" s="19"/>
      <c r="U46" s="19"/>
      <c r="V46" s="19"/>
      <c r="W46" s="20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20"/>
    </row>
    <row r="47" spans="1:35" x14ac:dyDescent="0.3">
      <c r="A47" s="23"/>
      <c r="B47" s="23"/>
      <c r="C47" s="9" t="s">
        <v>90</v>
      </c>
      <c r="D47" s="2">
        <f t="shared" si="4"/>
        <v>0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9"/>
      <c r="R47" s="19"/>
      <c r="S47" s="19"/>
      <c r="T47" s="19"/>
      <c r="U47" s="19"/>
      <c r="V47" s="19"/>
      <c r="W47" s="20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20"/>
    </row>
    <row r="48" spans="1:35" x14ac:dyDescent="0.3">
      <c r="A48" s="23"/>
      <c r="B48" s="23" t="s">
        <v>91</v>
      </c>
      <c r="C48" s="9" t="s">
        <v>92</v>
      </c>
      <c r="D48" s="2">
        <f t="shared" si="4"/>
        <v>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9"/>
      <c r="R48" s="19"/>
      <c r="S48" s="19"/>
      <c r="T48" s="19"/>
      <c r="U48" s="19"/>
      <c r="V48" s="19"/>
      <c r="W48" s="20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20"/>
    </row>
    <row r="49" spans="1:35" x14ac:dyDescent="0.3">
      <c r="A49" s="23"/>
      <c r="B49" s="23"/>
      <c r="C49" s="9" t="s">
        <v>93</v>
      </c>
      <c r="D49" s="2">
        <f t="shared" si="4"/>
        <v>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9"/>
      <c r="R49" s="19"/>
      <c r="S49" s="19"/>
      <c r="T49" s="19"/>
      <c r="U49" s="19"/>
      <c r="V49" s="19"/>
      <c r="W49" s="20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20"/>
    </row>
    <row r="50" spans="1:35" x14ac:dyDescent="0.3">
      <c r="A50" s="24" t="s">
        <v>64</v>
      </c>
      <c r="B50" s="24"/>
      <c r="C50" s="24"/>
      <c r="D50" s="2">
        <f>SUM(E50:AK50)</f>
        <v>125364</v>
      </c>
      <c r="E50" s="4">
        <v>23102</v>
      </c>
      <c r="F50" s="4">
        <v>9387</v>
      </c>
      <c r="G50" s="4">
        <v>6747</v>
      </c>
      <c r="H50" s="4">
        <v>5649</v>
      </c>
      <c r="I50" s="4">
        <v>13030</v>
      </c>
      <c r="J50" s="4">
        <v>5971</v>
      </c>
      <c r="K50" s="4">
        <v>3184</v>
      </c>
      <c r="L50" s="4">
        <v>4548</v>
      </c>
      <c r="M50" s="4">
        <v>2856</v>
      </c>
      <c r="N50" s="4">
        <v>3820</v>
      </c>
      <c r="O50" s="4">
        <v>2457</v>
      </c>
      <c r="P50" s="4">
        <v>1839</v>
      </c>
      <c r="Q50" s="4">
        <v>1366</v>
      </c>
      <c r="R50" s="4">
        <v>2153</v>
      </c>
      <c r="S50" s="4">
        <v>2951</v>
      </c>
      <c r="T50" s="4">
        <v>2701</v>
      </c>
      <c r="U50" s="4">
        <v>1285</v>
      </c>
      <c r="V50" s="4">
        <v>1948</v>
      </c>
      <c r="W50" s="4">
        <v>977</v>
      </c>
      <c r="X50" s="4">
        <v>1753</v>
      </c>
      <c r="Y50" s="4">
        <v>1435</v>
      </c>
      <c r="Z50" s="4">
        <v>4708</v>
      </c>
      <c r="AA50" s="4">
        <v>3258</v>
      </c>
      <c r="AB50" s="4">
        <v>1709</v>
      </c>
      <c r="AC50" s="4">
        <v>1999</v>
      </c>
      <c r="AD50" s="4">
        <v>2836</v>
      </c>
      <c r="AE50" s="4">
        <v>2405</v>
      </c>
      <c r="AF50" s="4">
        <v>1950</v>
      </c>
      <c r="AG50" s="4">
        <v>2168</v>
      </c>
      <c r="AH50" s="4">
        <v>3480</v>
      </c>
      <c r="AI50" s="4">
        <v>1692</v>
      </c>
    </row>
    <row r="51" spans="1:35" x14ac:dyDescent="0.3">
      <c r="A51" s="25" t="s">
        <v>94</v>
      </c>
      <c r="B51" s="25"/>
      <c r="C51" s="25"/>
      <c r="D51" s="5">
        <f>SUM(E51:AI51)</f>
        <v>232354</v>
      </c>
      <c r="E51" s="6">
        <v>41287</v>
      </c>
      <c r="F51" s="6">
        <v>15814</v>
      </c>
      <c r="G51" s="6">
        <v>12304</v>
      </c>
      <c r="H51" s="6">
        <v>11286</v>
      </c>
      <c r="I51" s="6">
        <v>23737</v>
      </c>
      <c r="J51" s="6">
        <v>12765</v>
      </c>
      <c r="K51" s="6">
        <v>5254</v>
      </c>
      <c r="L51" s="6">
        <v>7675</v>
      </c>
      <c r="M51" s="6">
        <v>5704</v>
      </c>
      <c r="N51" s="6">
        <v>5492</v>
      </c>
      <c r="O51" s="6">
        <v>4019</v>
      </c>
      <c r="P51" s="6">
        <v>3180</v>
      </c>
      <c r="Q51" s="6">
        <v>2480</v>
      </c>
      <c r="R51" s="6">
        <v>3830</v>
      </c>
      <c r="S51" s="6">
        <v>6055</v>
      </c>
      <c r="T51" s="6">
        <v>5651</v>
      </c>
      <c r="U51" s="6">
        <v>2835</v>
      </c>
      <c r="V51" s="6">
        <v>3950</v>
      </c>
      <c r="W51" s="7">
        <v>1990</v>
      </c>
      <c r="X51" s="6">
        <v>3515</v>
      </c>
      <c r="Y51" s="6">
        <v>3088</v>
      </c>
      <c r="Z51" s="6">
        <v>8405</v>
      </c>
      <c r="AA51" s="6">
        <v>6359</v>
      </c>
      <c r="AB51" s="6">
        <v>3486</v>
      </c>
      <c r="AC51" s="6">
        <v>3471</v>
      </c>
      <c r="AD51" s="6">
        <v>5035</v>
      </c>
      <c r="AE51" s="6">
        <v>4486</v>
      </c>
      <c r="AF51" s="6">
        <v>4954</v>
      </c>
      <c r="AG51" s="6">
        <v>4542</v>
      </c>
      <c r="AH51" s="6">
        <v>6337</v>
      </c>
      <c r="AI51" s="6">
        <v>3368</v>
      </c>
    </row>
  </sheetData>
  <mergeCells count="33">
    <mergeCell ref="A1:D1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E1" activePane="topRight" state="frozen"/>
      <selection pane="topRight" activeCell="D51" sqref="D51"/>
    </sheetView>
  </sheetViews>
  <sheetFormatPr defaultColWidth="9" defaultRowHeight="16.5" x14ac:dyDescent="0.3"/>
  <cols>
    <col min="1" max="1" width="9.25" style="31" bestFit="1" customWidth="1"/>
    <col min="2" max="2" width="9.75" style="31" customWidth="1"/>
    <col min="3" max="3" width="14.625" style="31" customWidth="1"/>
    <col min="4" max="4" width="16.375" style="32" customWidth="1"/>
    <col min="5" max="5" width="10.25" style="31" customWidth="1"/>
    <col min="6" max="7" width="9.125" style="32" customWidth="1"/>
    <col min="8" max="8" width="10.25" style="76" bestFit="1" customWidth="1"/>
    <col min="9" max="10" width="9.125" style="32" customWidth="1"/>
    <col min="11" max="11" width="10.25" style="32" customWidth="1"/>
    <col min="12" max="12" width="9.125" style="32" customWidth="1"/>
    <col min="13" max="13" width="12" style="31" bestFit="1" customWidth="1"/>
    <col min="14" max="14" width="12" style="32" bestFit="1" customWidth="1"/>
    <col min="15" max="15" width="9.125" style="32" bestFit="1" customWidth="1"/>
    <col min="16" max="17" width="9.125" style="32" customWidth="1"/>
    <col min="18" max="21" width="10.25" style="31" customWidth="1"/>
    <col min="22" max="22" width="9.125" style="32" customWidth="1"/>
    <col min="23" max="23" width="10.25" style="32" customWidth="1"/>
    <col min="24" max="26" width="9.125" style="32" customWidth="1"/>
    <col min="27" max="28" width="10.25" style="32" customWidth="1"/>
    <col min="29" max="29" width="10.25" style="31" customWidth="1"/>
    <col min="30" max="30" width="10.25" style="32" bestFit="1" customWidth="1"/>
    <col min="31" max="32" width="9.125" style="32" customWidth="1"/>
    <col min="33" max="33" width="10.25" style="32" bestFit="1" customWidth="1"/>
    <col min="34" max="35" width="9.125" style="32" customWidth="1"/>
    <col min="36" max="36" width="10.25" style="32" customWidth="1"/>
    <col min="37" max="37" width="10.25" style="31" bestFit="1" customWidth="1"/>
    <col min="38" max="43" width="9.125" style="32" customWidth="1"/>
    <col min="44" max="44" width="9.125" style="32" bestFit="1" customWidth="1"/>
    <col min="45" max="16384" width="9" style="31"/>
  </cols>
  <sheetData>
    <row r="1" spans="1:44" ht="34.5" customHeight="1" x14ac:dyDescent="0.3">
      <c r="A1" s="30" t="s">
        <v>163</v>
      </c>
      <c r="B1" s="30"/>
      <c r="C1" s="30"/>
      <c r="D1" s="30"/>
      <c r="F1" s="33"/>
      <c r="G1" s="33"/>
      <c r="H1" s="70"/>
      <c r="I1" s="33"/>
      <c r="J1" s="33"/>
      <c r="K1" s="33"/>
      <c r="M1" s="34"/>
      <c r="N1" s="33"/>
      <c r="O1" s="33"/>
    </row>
    <row r="2" spans="1:44" ht="14.25" customHeight="1" x14ac:dyDescent="0.3">
      <c r="A2" s="35"/>
      <c r="B2" s="36"/>
      <c r="C2" s="36"/>
      <c r="D2" s="37"/>
      <c r="F2" s="38"/>
      <c r="G2" s="38"/>
      <c r="H2" s="71"/>
      <c r="I2" s="38"/>
      <c r="J2" s="38"/>
      <c r="K2" s="38"/>
      <c r="L2" s="37"/>
      <c r="M2" s="39"/>
      <c r="N2" s="38"/>
      <c r="O2" s="38"/>
      <c r="P2" s="37"/>
      <c r="Q2" s="37"/>
      <c r="R2" s="36"/>
      <c r="S2" s="36"/>
      <c r="T2" s="36"/>
      <c r="V2" s="37"/>
    </row>
    <row r="3" spans="1:44" ht="16.5" customHeight="1" x14ac:dyDescent="0.3">
      <c r="A3" s="40" t="s">
        <v>0</v>
      </c>
      <c r="B3" s="40"/>
      <c r="C3" s="40"/>
      <c r="D3" s="41" t="s">
        <v>1</v>
      </c>
      <c r="E3" s="42" t="s">
        <v>164</v>
      </c>
      <c r="F3" s="45" t="s">
        <v>2</v>
      </c>
      <c r="G3" s="45" t="s">
        <v>3</v>
      </c>
      <c r="H3" s="67" t="s">
        <v>4</v>
      </c>
      <c r="I3" s="45" t="s">
        <v>5</v>
      </c>
      <c r="J3" s="45" t="s">
        <v>6</v>
      </c>
      <c r="K3" s="45" t="s">
        <v>7</v>
      </c>
      <c r="L3" s="45" t="s">
        <v>8</v>
      </c>
      <c r="M3" s="78" t="s">
        <v>164</v>
      </c>
      <c r="N3" s="45" t="s">
        <v>9</v>
      </c>
      <c r="O3" s="45" t="s">
        <v>10</v>
      </c>
      <c r="P3" s="45" t="s">
        <v>11</v>
      </c>
      <c r="Q3" s="45" t="s">
        <v>12</v>
      </c>
      <c r="R3" s="43" t="s">
        <v>13</v>
      </c>
      <c r="S3" s="43" t="s">
        <v>14</v>
      </c>
      <c r="T3" s="43" t="s">
        <v>15</v>
      </c>
      <c r="U3" s="42" t="s">
        <v>164</v>
      </c>
      <c r="V3" s="67" t="s">
        <v>16</v>
      </c>
      <c r="W3" s="67" t="s">
        <v>17</v>
      </c>
      <c r="X3" s="67" t="s">
        <v>18</v>
      </c>
      <c r="Y3" s="67" t="s">
        <v>19</v>
      </c>
      <c r="Z3" s="67" t="s">
        <v>20</v>
      </c>
      <c r="AA3" s="67" t="s">
        <v>21</v>
      </c>
      <c r="AB3" s="67" t="s">
        <v>22</v>
      </c>
      <c r="AC3" s="42" t="s">
        <v>164</v>
      </c>
      <c r="AD3" s="45" t="s">
        <v>23</v>
      </c>
      <c r="AE3" s="45" t="s">
        <v>24</v>
      </c>
      <c r="AF3" s="45" t="s">
        <v>25</v>
      </c>
      <c r="AG3" s="45" t="s">
        <v>26</v>
      </c>
      <c r="AH3" s="45" t="s">
        <v>27</v>
      </c>
      <c r="AI3" s="67" t="s">
        <v>28</v>
      </c>
      <c r="AJ3" s="67" t="s">
        <v>29</v>
      </c>
      <c r="AK3" s="42" t="s">
        <v>164</v>
      </c>
      <c r="AL3" s="45" t="s">
        <v>30</v>
      </c>
      <c r="AM3" s="45" t="s">
        <v>31</v>
      </c>
      <c r="AN3" s="45" t="s">
        <v>117</v>
      </c>
      <c r="AO3" s="45"/>
      <c r="AP3" s="45"/>
      <c r="AQ3" s="67"/>
      <c r="AR3" s="67"/>
    </row>
    <row r="4" spans="1:44" ht="16.5" customHeight="1" x14ac:dyDescent="0.3">
      <c r="A4" s="40" t="s">
        <v>32</v>
      </c>
      <c r="B4" s="40"/>
      <c r="C4" s="40"/>
      <c r="D4" s="41"/>
      <c r="E4" s="42"/>
      <c r="F4" s="49" t="s">
        <v>33</v>
      </c>
      <c r="G4" s="49" t="s">
        <v>34</v>
      </c>
      <c r="H4" s="49" t="s">
        <v>35</v>
      </c>
      <c r="I4" s="49" t="s">
        <v>36</v>
      </c>
      <c r="J4" s="49" t="s">
        <v>37</v>
      </c>
      <c r="K4" s="49" t="s">
        <v>38</v>
      </c>
      <c r="L4" s="49" t="s">
        <v>39</v>
      </c>
      <c r="M4" s="79"/>
      <c r="N4" s="49" t="s">
        <v>33</v>
      </c>
      <c r="O4" s="49" t="s">
        <v>34</v>
      </c>
      <c r="P4" s="49" t="s">
        <v>35</v>
      </c>
      <c r="Q4" s="49" t="s">
        <v>36</v>
      </c>
      <c r="R4" s="49" t="s">
        <v>37</v>
      </c>
      <c r="S4" s="49" t="s">
        <v>38</v>
      </c>
      <c r="T4" s="49" t="s">
        <v>39</v>
      </c>
      <c r="U4" s="42"/>
      <c r="V4" s="49" t="s">
        <v>33</v>
      </c>
      <c r="W4" s="49" t="s">
        <v>34</v>
      </c>
      <c r="X4" s="49" t="s">
        <v>35</v>
      </c>
      <c r="Y4" s="49" t="s">
        <v>36</v>
      </c>
      <c r="Z4" s="49" t="s">
        <v>37</v>
      </c>
      <c r="AA4" s="49" t="s">
        <v>38</v>
      </c>
      <c r="AB4" s="49" t="s">
        <v>39</v>
      </c>
      <c r="AC4" s="42"/>
      <c r="AD4" s="49" t="s">
        <v>33</v>
      </c>
      <c r="AE4" s="49" t="s">
        <v>34</v>
      </c>
      <c r="AF4" s="49" t="s">
        <v>35</v>
      </c>
      <c r="AG4" s="49" t="s">
        <v>36</v>
      </c>
      <c r="AH4" s="49" t="s">
        <v>37</v>
      </c>
      <c r="AI4" s="49" t="s">
        <v>38</v>
      </c>
      <c r="AJ4" s="49" t="s">
        <v>39</v>
      </c>
      <c r="AK4" s="42"/>
      <c r="AL4" s="49" t="s">
        <v>33</v>
      </c>
      <c r="AM4" s="49" t="s">
        <v>34</v>
      </c>
      <c r="AN4" s="49" t="s">
        <v>35</v>
      </c>
      <c r="AO4" s="49"/>
      <c r="AP4" s="49"/>
      <c r="AQ4" s="68"/>
      <c r="AR4" s="68"/>
    </row>
    <row r="5" spans="1:44" s="53" customFormat="1" ht="33" x14ac:dyDescent="0.3">
      <c r="A5" s="50" t="s">
        <v>40</v>
      </c>
      <c r="B5" s="50" t="s">
        <v>41</v>
      </c>
      <c r="C5" s="50"/>
      <c r="D5" s="51"/>
      <c r="E5" s="52"/>
      <c r="F5" s="49" t="s">
        <v>42</v>
      </c>
      <c r="G5" s="49" t="s">
        <v>165</v>
      </c>
      <c r="H5" s="49" t="s">
        <v>126</v>
      </c>
      <c r="I5" s="49" t="s">
        <v>44</v>
      </c>
      <c r="J5" s="49" t="s">
        <v>44</v>
      </c>
      <c r="K5" s="49" t="s">
        <v>44</v>
      </c>
      <c r="L5" s="49" t="s">
        <v>42</v>
      </c>
      <c r="M5" s="52"/>
      <c r="N5" s="49" t="s">
        <v>42</v>
      </c>
      <c r="O5" s="49" t="s">
        <v>126</v>
      </c>
      <c r="P5" s="49" t="s">
        <v>165</v>
      </c>
      <c r="Q5" s="49" t="s">
        <v>42</v>
      </c>
      <c r="R5" s="49" t="s">
        <v>42</v>
      </c>
      <c r="S5" s="49" t="s">
        <v>42</v>
      </c>
      <c r="T5" s="49" t="s">
        <v>44</v>
      </c>
      <c r="U5" s="52"/>
      <c r="V5" s="49" t="s">
        <v>44</v>
      </c>
      <c r="W5" s="49" t="s">
        <v>44</v>
      </c>
      <c r="X5" s="49" t="s">
        <v>44</v>
      </c>
      <c r="Y5" s="49" t="s">
        <v>44</v>
      </c>
      <c r="Z5" s="49" t="s">
        <v>42</v>
      </c>
      <c r="AA5" s="49" t="s">
        <v>42</v>
      </c>
      <c r="AB5" s="49" t="s">
        <v>42</v>
      </c>
      <c r="AC5" s="52"/>
      <c r="AD5" s="49" t="s">
        <v>42</v>
      </c>
      <c r="AE5" s="49" t="s">
        <v>42</v>
      </c>
      <c r="AF5" s="49" t="s">
        <v>42</v>
      </c>
      <c r="AG5" s="49" t="s">
        <v>42</v>
      </c>
      <c r="AH5" s="49" t="s">
        <v>42</v>
      </c>
      <c r="AI5" s="49" t="s">
        <v>42</v>
      </c>
      <c r="AJ5" s="49" t="s">
        <v>42</v>
      </c>
      <c r="AK5" s="52"/>
      <c r="AL5" s="49" t="s">
        <v>42</v>
      </c>
      <c r="AM5" s="49" t="s">
        <v>42</v>
      </c>
      <c r="AN5" s="49" t="s">
        <v>42</v>
      </c>
      <c r="AO5" s="49"/>
      <c r="AP5" s="49"/>
      <c r="AQ5" s="49"/>
      <c r="AR5" s="49"/>
    </row>
    <row r="6" spans="1:44" ht="16.5" customHeight="1" x14ac:dyDescent="0.3">
      <c r="A6" s="50"/>
      <c r="B6" s="50" t="s">
        <v>48</v>
      </c>
      <c r="C6" s="50"/>
      <c r="D6" s="45">
        <f>SUM(E6,M6,U6,AC6,AK6)</f>
        <v>8655</v>
      </c>
      <c r="E6" s="54">
        <f>SUM(F6:L6)</f>
        <v>435</v>
      </c>
      <c r="F6" s="55">
        <v>100</v>
      </c>
      <c r="G6" s="55">
        <v>20</v>
      </c>
      <c r="H6" s="72">
        <v>40</v>
      </c>
      <c r="I6" s="55">
        <v>60</v>
      </c>
      <c r="J6" s="55">
        <v>120</v>
      </c>
      <c r="K6" s="55">
        <v>15</v>
      </c>
      <c r="L6" s="55">
        <v>80</v>
      </c>
      <c r="M6" s="54">
        <f t="shared" ref="M6:M24" si="0">SUM(N6:T6)</f>
        <v>590</v>
      </c>
      <c r="N6" s="55">
        <v>50</v>
      </c>
      <c r="O6" s="55">
        <v>40</v>
      </c>
      <c r="P6" s="55">
        <v>180</v>
      </c>
      <c r="Q6" s="55">
        <v>60</v>
      </c>
      <c r="R6" s="55">
        <v>60</v>
      </c>
      <c r="S6" s="55">
        <v>120</v>
      </c>
      <c r="T6" s="55">
        <v>80</v>
      </c>
      <c r="U6" s="54">
        <f>SUM(V6:AB6)</f>
        <v>670</v>
      </c>
      <c r="V6" s="55">
        <v>200</v>
      </c>
      <c r="W6" s="55">
        <v>50</v>
      </c>
      <c r="X6" s="55">
        <v>100</v>
      </c>
      <c r="Y6" s="55">
        <v>60</v>
      </c>
      <c r="Z6" s="55">
        <v>80</v>
      </c>
      <c r="AA6" s="55">
        <v>60</v>
      </c>
      <c r="AB6" s="55">
        <v>120</v>
      </c>
      <c r="AC6" s="54">
        <f t="shared" ref="AC6:AC24" si="1">SUM(AD6:AJ6)</f>
        <v>6840</v>
      </c>
      <c r="AD6" s="55">
        <v>6550</v>
      </c>
      <c r="AE6" s="55">
        <v>30</v>
      </c>
      <c r="AF6" s="55">
        <v>50</v>
      </c>
      <c r="AG6" s="55">
        <v>50</v>
      </c>
      <c r="AH6" s="55">
        <v>50</v>
      </c>
      <c r="AI6" s="55">
        <v>50</v>
      </c>
      <c r="AJ6" s="55">
        <v>60</v>
      </c>
      <c r="AK6" s="54">
        <f>SUM(AL6:AR6)</f>
        <v>120</v>
      </c>
      <c r="AL6" s="55">
        <v>50</v>
      </c>
      <c r="AM6" s="55">
        <v>40</v>
      </c>
      <c r="AN6" s="55">
        <v>30</v>
      </c>
      <c r="AO6" s="55"/>
      <c r="AP6" s="55"/>
      <c r="AQ6" s="55"/>
      <c r="AR6" s="55"/>
    </row>
    <row r="7" spans="1:44" ht="16.5" customHeight="1" x14ac:dyDescent="0.3">
      <c r="A7" s="50"/>
      <c r="B7" s="56" t="s">
        <v>49</v>
      </c>
      <c r="C7" s="56"/>
      <c r="D7" s="45">
        <f t="shared" ref="D7:D49" si="2">SUM(E7,M7,U7,AC7,AK7)</f>
        <v>79610</v>
      </c>
      <c r="E7" s="54">
        <f t="shared" ref="E7:E24" si="3">SUM(F7:L7)</f>
        <v>21680</v>
      </c>
      <c r="F7" s="55">
        <v>950</v>
      </c>
      <c r="G7" s="55">
        <v>15500</v>
      </c>
      <c r="H7" s="72">
        <v>180</v>
      </c>
      <c r="I7" s="55">
        <v>2000</v>
      </c>
      <c r="J7" s="57">
        <v>800</v>
      </c>
      <c r="K7" s="57">
        <v>1400</v>
      </c>
      <c r="L7" s="57">
        <v>850</v>
      </c>
      <c r="M7" s="54">
        <f t="shared" si="0"/>
        <v>40630</v>
      </c>
      <c r="N7" s="57">
        <v>36000</v>
      </c>
      <c r="O7" s="57">
        <v>180</v>
      </c>
      <c r="P7" s="57">
        <v>600</v>
      </c>
      <c r="Q7" s="57">
        <v>750</v>
      </c>
      <c r="R7" s="57">
        <v>900</v>
      </c>
      <c r="S7" s="57">
        <v>950</v>
      </c>
      <c r="T7" s="57">
        <v>1250</v>
      </c>
      <c r="U7" s="54">
        <f t="shared" ref="U7:U24" si="4">SUM(V7:AB7)</f>
        <v>6240</v>
      </c>
      <c r="V7" s="55">
        <v>1050</v>
      </c>
      <c r="W7" s="55">
        <v>1300</v>
      </c>
      <c r="X7" s="55">
        <v>550</v>
      </c>
      <c r="Y7" s="55">
        <v>750</v>
      </c>
      <c r="Z7" s="55">
        <v>470</v>
      </c>
      <c r="AA7" s="55">
        <v>670</v>
      </c>
      <c r="AB7" s="55">
        <v>1450</v>
      </c>
      <c r="AC7" s="54">
        <f t="shared" si="1"/>
        <v>7310</v>
      </c>
      <c r="AD7" s="55">
        <v>2300</v>
      </c>
      <c r="AE7" s="55">
        <v>1750</v>
      </c>
      <c r="AF7" s="55">
        <v>140</v>
      </c>
      <c r="AG7" s="55">
        <v>570</v>
      </c>
      <c r="AH7" s="55">
        <v>980</v>
      </c>
      <c r="AI7" s="55">
        <v>750</v>
      </c>
      <c r="AJ7" s="55">
        <v>820</v>
      </c>
      <c r="AK7" s="54">
        <f t="shared" ref="AK7:AK24" si="5">SUM(AL7:AR7)</f>
        <v>3750</v>
      </c>
      <c r="AL7" s="55">
        <v>1150</v>
      </c>
      <c r="AM7" s="55">
        <v>2100</v>
      </c>
      <c r="AN7" s="55">
        <v>500</v>
      </c>
      <c r="AO7" s="55"/>
      <c r="AP7" s="55"/>
      <c r="AQ7" s="55"/>
      <c r="AR7" s="55"/>
    </row>
    <row r="8" spans="1:44" ht="16.5" customHeight="1" x14ac:dyDescent="0.3">
      <c r="A8" s="50"/>
      <c r="B8" s="56" t="s">
        <v>50</v>
      </c>
      <c r="C8" s="56"/>
      <c r="D8" s="45">
        <f t="shared" si="2"/>
        <v>920630</v>
      </c>
      <c r="E8" s="54">
        <f t="shared" si="3"/>
        <v>19580</v>
      </c>
      <c r="F8" s="57">
        <v>5900</v>
      </c>
      <c r="G8" s="57">
        <v>5350</v>
      </c>
      <c r="H8" s="73">
        <v>620</v>
      </c>
      <c r="I8" s="57">
        <v>980</v>
      </c>
      <c r="J8" s="57">
        <v>2220</v>
      </c>
      <c r="K8" s="57">
        <v>1140</v>
      </c>
      <c r="L8" s="57">
        <v>3370</v>
      </c>
      <c r="M8" s="54">
        <f t="shared" si="0"/>
        <v>671120</v>
      </c>
      <c r="N8" s="57">
        <v>662100</v>
      </c>
      <c r="O8" s="57">
        <v>150</v>
      </c>
      <c r="P8" s="57">
        <v>720</v>
      </c>
      <c r="Q8" s="57">
        <v>1550</v>
      </c>
      <c r="R8" s="57">
        <v>980</v>
      </c>
      <c r="S8" s="57">
        <v>1620</v>
      </c>
      <c r="T8" s="57">
        <v>4000</v>
      </c>
      <c r="U8" s="54">
        <f t="shared" si="4"/>
        <v>34700</v>
      </c>
      <c r="V8" s="57">
        <v>27400</v>
      </c>
      <c r="W8" s="57">
        <v>2330</v>
      </c>
      <c r="X8" s="57">
        <v>720</v>
      </c>
      <c r="Y8" s="57">
        <v>1030</v>
      </c>
      <c r="Z8" s="57">
        <v>1870</v>
      </c>
      <c r="AA8" s="57">
        <v>830</v>
      </c>
      <c r="AB8" s="57">
        <v>520</v>
      </c>
      <c r="AC8" s="54">
        <f t="shared" si="1"/>
        <v>187080</v>
      </c>
      <c r="AD8" s="57">
        <v>115000</v>
      </c>
      <c r="AE8" s="57">
        <v>67030</v>
      </c>
      <c r="AF8" s="57">
        <v>830</v>
      </c>
      <c r="AG8" s="57">
        <v>770</v>
      </c>
      <c r="AH8" s="57">
        <v>770</v>
      </c>
      <c r="AI8" s="55">
        <v>1400</v>
      </c>
      <c r="AJ8" s="57">
        <v>1280</v>
      </c>
      <c r="AK8" s="54">
        <f t="shared" si="5"/>
        <v>8150</v>
      </c>
      <c r="AL8" s="57">
        <v>4850</v>
      </c>
      <c r="AM8" s="57">
        <v>2650</v>
      </c>
      <c r="AN8" s="57">
        <v>650</v>
      </c>
      <c r="AO8" s="57"/>
      <c r="AP8" s="57"/>
      <c r="AQ8" s="55"/>
      <c r="AR8" s="57"/>
    </row>
    <row r="9" spans="1:44" ht="16.5" customHeight="1" x14ac:dyDescent="0.3">
      <c r="A9" s="50"/>
      <c r="B9" s="56" t="s">
        <v>51</v>
      </c>
      <c r="C9" s="56"/>
      <c r="D9" s="45">
        <f t="shared" si="2"/>
        <v>14067</v>
      </c>
      <c r="E9" s="54">
        <f t="shared" si="3"/>
        <v>2670</v>
      </c>
      <c r="F9" s="57">
        <v>500</v>
      </c>
      <c r="G9" s="57">
        <v>325</v>
      </c>
      <c r="H9" s="73">
        <v>60</v>
      </c>
      <c r="I9" s="57">
        <v>380</v>
      </c>
      <c r="J9" s="57">
        <v>340</v>
      </c>
      <c r="K9" s="57">
        <v>610</v>
      </c>
      <c r="L9" s="57">
        <v>455</v>
      </c>
      <c r="M9" s="54">
        <f t="shared" si="0"/>
        <v>4035</v>
      </c>
      <c r="N9" s="57">
        <v>2077</v>
      </c>
      <c r="O9" s="57">
        <v>80</v>
      </c>
      <c r="P9" s="57">
        <v>328</v>
      </c>
      <c r="Q9" s="57">
        <v>375</v>
      </c>
      <c r="R9" s="57">
        <v>440</v>
      </c>
      <c r="S9" s="57">
        <v>430</v>
      </c>
      <c r="T9" s="57">
        <v>305</v>
      </c>
      <c r="U9" s="54">
        <f t="shared" si="4"/>
        <v>2487</v>
      </c>
      <c r="V9" s="57">
        <v>580</v>
      </c>
      <c r="W9" s="57">
        <v>262</v>
      </c>
      <c r="X9" s="57">
        <v>340</v>
      </c>
      <c r="Y9" s="57">
        <v>360</v>
      </c>
      <c r="Z9" s="57">
        <v>255</v>
      </c>
      <c r="AA9" s="57">
        <v>400</v>
      </c>
      <c r="AB9" s="57">
        <v>290</v>
      </c>
      <c r="AC9" s="54">
        <f t="shared" si="1"/>
        <v>2955</v>
      </c>
      <c r="AD9" s="57">
        <v>858</v>
      </c>
      <c r="AE9" s="57">
        <v>505</v>
      </c>
      <c r="AF9" s="57">
        <v>262</v>
      </c>
      <c r="AG9" s="57">
        <v>300</v>
      </c>
      <c r="AH9" s="57">
        <v>280</v>
      </c>
      <c r="AI9" s="57">
        <v>300</v>
      </c>
      <c r="AJ9" s="57">
        <v>450</v>
      </c>
      <c r="AK9" s="54">
        <f t="shared" si="5"/>
        <v>1920</v>
      </c>
      <c r="AL9" s="57">
        <v>510</v>
      </c>
      <c r="AM9" s="57">
        <v>1075</v>
      </c>
      <c r="AN9" s="57">
        <v>335</v>
      </c>
      <c r="AO9" s="57"/>
      <c r="AP9" s="57"/>
      <c r="AQ9" s="57"/>
      <c r="AR9" s="57"/>
    </row>
    <row r="10" spans="1:44" ht="16.5" customHeight="1" x14ac:dyDescent="0.3">
      <c r="A10" s="50"/>
      <c r="B10" s="56" t="s">
        <v>52</v>
      </c>
      <c r="C10" s="56"/>
      <c r="D10" s="45">
        <f t="shared" si="2"/>
        <v>0</v>
      </c>
      <c r="E10" s="54">
        <f t="shared" si="3"/>
        <v>0</v>
      </c>
      <c r="F10" s="57"/>
      <c r="G10" s="57"/>
      <c r="H10" s="73"/>
      <c r="I10" s="57"/>
      <c r="J10" s="57"/>
      <c r="K10" s="57"/>
      <c r="L10" s="57"/>
      <c r="M10" s="54">
        <f t="shared" si="0"/>
        <v>0</v>
      </c>
      <c r="N10" s="57"/>
      <c r="O10" s="57"/>
      <c r="P10" s="57"/>
      <c r="Q10" s="57"/>
      <c r="R10" s="57"/>
      <c r="S10" s="57"/>
      <c r="T10" s="57"/>
      <c r="U10" s="54">
        <f t="shared" si="4"/>
        <v>0</v>
      </c>
      <c r="V10" s="57"/>
      <c r="W10" s="57"/>
      <c r="X10" s="57"/>
      <c r="Y10" s="57"/>
      <c r="Z10" s="57"/>
      <c r="AA10" s="57"/>
      <c r="AB10" s="57"/>
      <c r="AC10" s="54">
        <f t="shared" si="1"/>
        <v>0</v>
      </c>
      <c r="AD10" s="57"/>
      <c r="AE10" s="57"/>
      <c r="AF10" s="57"/>
      <c r="AG10" s="57"/>
      <c r="AH10" s="57"/>
      <c r="AI10" s="57"/>
      <c r="AJ10" s="57"/>
      <c r="AK10" s="54">
        <f t="shared" si="5"/>
        <v>0</v>
      </c>
      <c r="AL10" s="57"/>
      <c r="AM10" s="57"/>
      <c r="AN10" s="57"/>
      <c r="AO10" s="57"/>
      <c r="AP10" s="57"/>
      <c r="AQ10" s="57"/>
      <c r="AR10" s="57"/>
    </row>
    <row r="11" spans="1:44" ht="16.5" customHeight="1" x14ac:dyDescent="0.3">
      <c r="A11" s="50"/>
      <c r="B11" s="56" t="s">
        <v>53</v>
      </c>
      <c r="C11" s="56"/>
      <c r="D11" s="45">
        <f t="shared" si="2"/>
        <v>0</v>
      </c>
      <c r="E11" s="54">
        <f t="shared" si="3"/>
        <v>0</v>
      </c>
      <c r="F11" s="57">
        <v>0</v>
      </c>
      <c r="G11" s="57">
        <v>0</v>
      </c>
      <c r="H11" s="73">
        <v>0</v>
      </c>
      <c r="I11" s="57">
        <v>0</v>
      </c>
      <c r="J11" s="57">
        <v>0</v>
      </c>
      <c r="K11" s="57">
        <v>0</v>
      </c>
      <c r="L11" s="57">
        <v>0</v>
      </c>
      <c r="M11" s="54">
        <f t="shared" si="0"/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4">
        <f t="shared" si="4"/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4">
        <f t="shared" si="1"/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4">
        <f t="shared" si="5"/>
        <v>0</v>
      </c>
      <c r="AL11" s="57">
        <v>0</v>
      </c>
      <c r="AM11" s="57">
        <v>0</v>
      </c>
      <c r="AN11" s="57">
        <v>0</v>
      </c>
      <c r="AO11" s="57"/>
      <c r="AP11" s="57"/>
      <c r="AQ11" s="57"/>
      <c r="AR11" s="57"/>
    </row>
    <row r="12" spans="1:44" ht="16.5" customHeight="1" x14ac:dyDescent="0.3">
      <c r="A12" s="50"/>
      <c r="B12" s="56" t="s">
        <v>54</v>
      </c>
      <c r="C12" s="56"/>
      <c r="D12" s="45">
        <f t="shared" si="2"/>
        <v>0</v>
      </c>
      <c r="E12" s="54">
        <f t="shared" si="3"/>
        <v>0</v>
      </c>
      <c r="F12" s="57"/>
      <c r="G12" s="57"/>
      <c r="H12" s="73"/>
      <c r="I12" s="57"/>
      <c r="J12" s="57"/>
      <c r="K12" s="57"/>
      <c r="L12" s="57"/>
      <c r="M12" s="54">
        <f t="shared" si="0"/>
        <v>0</v>
      </c>
      <c r="N12" s="57"/>
      <c r="O12" s="57"/>
      <c r="P12" s="57"/>
      <c r="Q12" s="57"/>
      <c r="R12" s="57"/>
      <c r="S12" s="57"/>
      <c r="T12" s="57"/>
      <c r="U12" s="54">
        <f t="shared" si="4"/>
        <v>0</v>
      </c>
      <c r="V12" s="57"/>
      <c r="W12" s="57"/>
      <c r="X12" s="57"/>
      <c r="Y12" s="57"/>
      <c r="Z12" s="57"/>
      <c r="AA12" s="57"/>
      <c r="AB12" s="57"/>
      <c r="AC12" s="54">
        <f t="shared" si="1"/>
        <v>0</v>
      </c>
      <c r="AD12" s="57"/>
      <c r="AE12" s="57"/>
      <c r="AF12" s="57"/>
      <c r="AG12" s="57"/>
      <c r="AH12" s="57"/>
      <c r="AI12" s="57"/>
      <c r="AJ12" s="57"/>
      <c r="AK12" s="54">
        <f t="shared" si="5"/>
        <v>0</v>
      </c>
      <c r="AL12" s="57"/>
      <c r="AM12" s="57"/>
      <c r="AN12" s="57"/>
      <c r="AO12" s="57"/>
      <c r="AP12" s="57"/>
      <c r="AQ12" s="57"/>
      <c r="AR12" s="57"/>
    </row>
    <row r="13" spans="1:44" ht="16.5" customHeight="1" x14ac:dyDescent="0.3">
      <c r="A13" s="50"/>
      <c r="B13" s="56" t="s">
        <v>55</v>
      </c>
      <c r="C13" s="56"/>
      <c r="D13" s="45">
        <f t="shared" si="2"/>
        <v>0</v>
      </c>
      <c r="E13" s="54">
        <f t="shared" si="3"/>
        <v>0</v>
      </c>
      <c r="F13" s="57"/>
      <c r="G13" s="57"/>
      <c r="H13" s="73"/>
      <c r="I13" s="57"/>
      <c r="J13" s="57"/>
      <c r="K13" s="57"/>
      <c r="L13" s="57"/>
      <c r="M13" s="54">
        <f t="shared" si="0"/>
        <v>0</v>
      </c>
      <c r="N13" s="57"/>
      <c r="O13" s="57"/>
      <c r="P13" s="57"/>
      <c r="Q13" s="57"/>
      <c r="R13" s="57"/>
      <c r="S13" s="57"/>
      <c r="T13" s="57"/>
      <c r="U13" s="54">
        <f t="shared" si="4"/>
        <v>0</v>
      </c>
      <c r="V13" s="57"/>
      <c r="W13" s="57"/>
      <c r="X13" s="57"/>
      <c r="Y13" s="57"/>
      <c r="Z13" s="57"/>
      <c r="AA13" s="57"/>
      <c r="AB13" s="57"/>
      <c r="AC13" s="54">
        <f t="shared" si="1"/>
        <v>0</v>
      </c>
      <c r="AD13" s="57"/>
      <c r="AE13" s="57"/>
      <c r="AF13" s="57"/>
      <c r="AG13" s="57"/>
      <c r="AH13" s="57"/>
      <c r="AI13" s="57"/>
      <c r="AJ13" s="57"/>
      <c r="AK13" s="54">
        <f t="shared" si="5"/>
        <v>0</v>
      </c>
      <c r="AL13" s="57"/>
      <c r="AM13" s="57"/>
      <c r="AN13" s="57"/>
      <c r="AO13" s="57"/>
      <c r="AP13" s="57"/>
      <c r="AQ13" s="57"/>
      <c r="AR13" s="57"/>
    </row>
    <row r="14" spans="1:44" ht="16.5" customHeight="1" x14ac:dyDescent="0.3">
      <c r="A14" s="50"/>
      <c r="B14" s="56" t="s">
        <v>56</v>
      </c>
      <c r="C14" s="56"/>
      <c r="D14" s="45">
        <f t="shared" si="2"/>
        <v>0</v>
      </c>
      <c r="E14" s="54">
        <f t="shared" si="3"/>
        <v>0</v>
      </c>
      <c r="F14" s="57">
        <v>0</v>
      </c>
      <c r="G14" s="57">
        <v>0</v>
      </c>
      <c r="H14" s="73">
        <v>0</v>
      </c>
      <c r="I14" s="57">
        <v>0</v>
      </c>
      <c r="J14" s="57">
        <v>0</v>
      </c>
      <c r="K14" s="57">
        <v>0</v>
      </c>
      <c r="L14" s="57">
        <v>0</v>
      </c>
      <c r="M14" s="54">
        <f t="shared" si="0"/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4">
        <f t="shared" si="4"/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4">
        <f t="shared" si="1"/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4">
        <f t="shared" si="5"/>
        <v>0</v>
      </c>
      <c r="AL14" s="57">
        <v>0</v>
      </c>
      <c r="AM14" s="57">
        <v>0</v>
      </c>
      <c r="AN14" s="57">
        <v>0</v>
      </c>
      <c r="AO14" s="57"/>
      <c r="AP14" s="57"/>
      <c r="AQ14" s="57"/>
      <c r="AR14" s="57"/>
    </row>
    <row r="15" spans="1:44" ht="16.5" customHeight="1" x14ac:dyDescent="0.3">
      <c r="A15" s="50"/>
      <c r="B15" s="56" t="s">
        <v>166</v>
      </c>
      <c r="C15" s="56"/>
      <c r="D15" s="45">
        <f t="shared" si="2"/>
        <v>0</v>
      </c>
      <c r="E15" s="54">
        <f t="shared" si="3"/>
        <v>0</v>
      </c>
      <c r="F15" s="57"/>
      <c r="G15" s="57"/>
      <c r="H15" s="73"/>
      <c r="I15" s="57"/>
      <c r="J15" s="57"/>
      <c r="K15" s="57"/>
      <c r="L15" s="57"/>
      <c r="M15" s="54">
        <f t="shared" si="0"/>
        <v>0</v>
      </c>
      <c r="N15" s="57"/>
      <c r="O15" s="57"/>
      <c r="P15" s="57"/>
      <c r="Q15" s="57"/>
      <c r="R15" s="57"/>
      <c r="S15" s="57"/>
      <c r="T15" s="57"/>
      <c r="U15" s="54">
        <f t="shared" si="4"/>
        <v>0</v>
      </c>
      <c r="V15" s="57"/>
      <c r="W15" s="57"/>
      <c r="X15" s="57"/>
      <c r="Y15" s="57"/>
      <c r="Z15" s="57"/>
      <c r="AA15" s="57"/>
      <c r="AB15" s="57"/>
      <c r="AC15" s="54">
        <f t="shared" si="1"/>
        <v>0</v>
      </c>
      <c r="AD15" s="57"/>
      <c r="AE15" s="57"/>
      <c r="AF15" s="57"/>
      <c r="AG15" s="57"/>
      <c r="AH15" s="57"/>
      <c r="AI15" s="57"/>
      <c r="AJ15" s="57"/>
      <c r="AK15" s="54">
        <f t="shared" si="5"/>
        <v>0</v>
      </c>
      <c r="AL15" s="57"/>
      <c r="AM15" s="57"/>
      <c r="AN15" s="57"/>
      <c r="AO15" s="57"/>
      <c r="AP15" s="57"/>
      <c r="AQ15" s="57"/>
      <c r="AR15" s="57"/>
    </row>
    <row r="16" spans="1:44" ht="16.5" customHeight="1" x14ac:dyDescent="0.3">
      <c r="A16" s="50"/>
      <c r="B16" s="56" t="s">
        <v>57</v>
      </c>
      <c r="C16" s="56"/>
      <c r="D16" s="45">
        <f t="shared" si="2"/>
        <v>0</v>
      </c>
      <c r="E16" s="54">
        <f t="shared" si="3"/>
        <v>0</v>
      </c>
      <c r="F16" s="57"/>
      <c r="G16" s="57"/>
      <c r="H16" s="73"/>
      <c r="I16" s="57"/>
      <c r="J16" s="57"/>
      <c r="K16" s="57"/>
      <c r="L16" s="57"/>
      <c r="M16" s="54">
        <f t="shared" si="0"/>
        <v>0</v>
      </c>
      <c r="N16" s="57"/>
      <c r="O16" s="57"/>
      <c r="P16" s="57"/>
      <c r="Q16" s="57"/>
      <c r="R16" s="57"/>
      <c r="S16" s="57"/>
      <c r="T16" s="57"/>
      <c r="U16" s="54">
        <f t="shared" si="4"/>
        <v>0</v>
      </c>
      <c r="V16" s="57"/>
      <c r="W16" s="57"/>
      <c r="X16" s="57"/>
      <c r="Y16" s="57"/>
      <c r="Z16" s="57"/>
      <c r="AA16" s="57"/>
      <c r="AB16" s="57"/>
      <c r="AC16" s="54">
        <f t="shared" si="1"/>
        <v>0</v>
      </c>
      <c r="AD16" s="57"/>
      <c r="AE16" s="57"/>
      <c r="AF16" s="57"/>
      <c r="AG16" s="57"/>
      <c r="AH16" s="57"/>
      <c r="AI16" s="57"/>
      <c r="AJ16" s="57"/>
      <c r="AK16" s="54">
        <f t="shared" si="5"/>
        <v>0</v>
      </c>
      <c r="AL16" s="57"/>
      <c r="AM16" s="57"/>
      <c r="AN16" s="57"/>
      <c r="AO16" s="57"/>
      <c r="AP16" s="57"/>
      <c r="AQ16" s="57"/>
      <c r="AR16" s="57"/>
    </row>
    <row r="17" spans="1:44" ht="16.5" customHeight="1" x14ac:dyDescent="0.3">
      <c r="A17" s="50"/>
      <c r="B17" s="56" t="s">
        <v>58</v>
      </c>
      <c r="C17" s="56"/>
      <c r="D17" s="45">
        <f t="shared" si="2"/>
        <v>0</v>
      </c>
      <c r="E17" s="54">
        <f t="shared" si="3"/>
        <v>0</v>
      </c>
      <c r="F17" s="57"/>
      <c r="G17" s="57"/>
      <c r="H17" s="73"/>
      <c r="I17" s="57"/>
      <c r="J17" s="57"/>
      <c r="K17" s="57"/>
      <c r="L17" s="57"/>
      <c r="M17" s="54">
        <f t="shared" si="0"/>
        <v>0</v>
      </c>
      <c r="N17" s="57"/>
      <c r="O17" s="57"/>
      <c r="P17" s="57"/>
      <c r="Q17" s="57"/>
      <c r="R17" s="57"/>
      <c r="S17" s="57"/>
      <c r="T17" s="57"/>
      <c r="U17" s="54">
        <f t="shared" si="4"/>
        <v>0</v>
      </c>
      <c r="V17" s="57"/>
      <c r="W17" s="57"/>
      <c r="X17" s="57"/>
      <c r="Y17" s="57"/>
      <c r="Z17" s="57"/>
      <c r="AA17" s="57"/>
      <c r="AB17" s="57"/>
      <c r="AC17" s="54">
        <f t="shared" si="1"/>
        <v>0</v>
      </c>
      <c r="AD17" s="57"/>
      <c r="AE17" s="57"/>
      <c r="AF17" s="57"/>
      <c r="AG17" s="57"/>
      <c r="AH17" s="57"/>
      <c r="AI17" s="57"/>
      <c r="AJ17" s="57"/>
      <c r="AK17" s="54">
        <f t="shared" si="5"/>
        <v>0</v>
      </c>
      <c r="AL17" s="57"/>
      <c r="AM17" s="57"/>
      <c r="AN17" s="57"/>
      <c r="AO17" s="57"/>
      <c r="AP17" s="57"/>
      <c r="AQ17" s="57"/>
      <c r="AR17" s="57"/>
    </row>
    <row r="18" spans="1:44" ht="16.5" customHeight="1" x14ac:dyDescent="0.3">
      <c r="A18" s="50"/>
      <c r="B18" s="56" t="s">
        <v>59</v>
      </c>
      <c r="C18" s="56"/>
      <c r="D18" s="45">
        <f t="shared" si="2"/>
        <v>0</v>
      </c>
      <c r="E18" s="54">
        <f t="shared" si="3"/>
        <v>0</v>
      </c>
      <c r="F18" s="57"/>
      <c r="G18" s="57"/>
      <c r="H18" s="73"/>
      <c r="I18" s="57"/>
      <c r="J18" s="57"/>
      <c r="K18" s="57"/>
      <c r="L18" s="57"/>
      <c r="M18" s="54">
        <f t="shared" si="0"/>
        <v>0</v>
      </c>
      <c r="N18" s="57"/>
      <c r="O18" s="57"/>
      <c r="P18" s="57"/>
      <c r="Q18" s="57"/>
      <c r="R18" s="57"/>
      <c r="S18" s="57"/>
      <c r="T18" s="57"/>
      <c r="U18" s="54">
        <f t="shared" si="4"/>
        <v>0</v>
      </c>
      <c r="V18" s="57"/>
      <c r="W18" s="57"/>
      <c r="X18" s="57"/>
      <c r="Y18" s="57"/>
      <c r="Z18" s="57"/>
      <c r="AA18" s="57"/>
      <c r="AB18" s="57"/>
      <c r="AC18" s="54">
        <f t="shared" si="1"/>
        <v>0</v>
      </c>
      <c r="AD18" s="57"/>
      <c r="AE18" s="57"/>
      <c r="AF18" s="57"/>
      <c r="AG18" s="57"/>
      <c r="AH18" s="57"/>
      <c r="AI18" s="57"/>
      <c r="AJ18" s="57"/>
      <c r="AK18" s="54">
        <f t="shared" si="5"/>
        <v>0</v>
      </c>
      <c r="AL18" s="57"/>
      <c r="AM18" s="57"/>
      <c r="AN18" s="57"/>
      <c r="AO18" s="57"/>
      <c r="AP18" s="57"/>
      <c r="AQ18" s="57"/>
      <c r="AR18" s="57"/>
    </row>
    <row r="19" spans="1:44" ht="16.5" customHeight="1" x14ac:dyDescent="0.3">
      <c r="A19" s="50"/>
      <c r="B19" s="56" t="s">
        <v>60</v>
      </c>
      <c r="C19" s="56"/>
      <c r="D19" s="45">
        <f t="shared" si="2"/>
        <v>26635</v>
      </c>
      <c r="E19" s="54">
        <f t="shared" si="3"/>
        <v>6950</v>
      </c>
      <c r="F19" s="57">
        <v>1820</v>
      </c>
      <c r="G19" s="57">
        <v>1790</v>
      </c>
      <c r="H19" s="73">
        <v>35</v>
      </c>
      <c r="I19" s="57">
        <v>575</v>
      </c>
      <c r="J19" s="57">
        <v>720</v>
      </c>
      <c r="K19" s="57">
        <v>940</v>
      </c>
      <c r="L19" s="57">
        <v>1070</v>
      </c>
      <c r="M19" s="54">
        <f t="shared" si="0"/>
        <v>4890</v>
      </c>
      <c r="N19" s="57">
        <v>490</v>
      </c>
      <c r="O19" s="57">
        <v>40</v>
      </c>
      <c r="P19" s="57">
        <v>750</v>
      </c>
      <c r="Q19" s="57">
        <v>885</v>
      </c>
      <c r="R19" s="57">
        <v>445</v>
      </c>
      <c r="S19" s="57">
        <v>720</v>
      </c>
      <c r="T19" s="57">
        <v>1560</v>
      </c>
      <c r="U19" s="54">
        <f t="shared" si="4"/>
        <v>5545</v>
      </c>
      <c r="V19" s="57">
        <v>1390</v>
      </c>
      <c r="W19" s="57">
        <v>650</v>
      </c>
      <c r="X19" s="57">
        <v>400</v>
      </c>
      <c r="Y19" s="57">
        <v>470</v>
      </c>
      <c r="Z19" s="57">
        <v>980</v>
      </c>
      <c r="AA19" s="57">
        <v>425</v>
      </c>
      <c r="AB19" s="57">
        <v>1230</v>
      </c>
      <c r="AC19" s="54">
        <f t="shared" si="1"/>
        <v>5875</v>
      </c>
      <c r="AD19" s="57">
        <v>1180</v>
      </c>
      <c r="AE19" s="57">
        <v>2130</v>
      </c>
      <c r="AF19" s="57">
        <v>300</v>
      </c>
      <c r="AG19" s="57">
        <v>485</v>
      </c>
      <c r="AH19" s="57">
        <v>515</v>
      </c>
      <c r="AI19" s="57">
        <v>640</v>
      </c>
      <c r="AJ19" s="57">
        <v>625</v>
      </c>
      <c r="AK19" s="54">
        <f t="shared" si="5"/>
        <v>3375</v>
      </c>
      <c r="AL19" s="57">
        <v>695</v>
      </c>
      <c r="AM19" s="57">
        <v>1610</v>
      </c>
      <c r="AN19" s="57">
        <v>1070</v>
      </c>
      <c r="AO19" s="57"/>
      <c r="AP19" s="57"/>
      <c r="AQ19" s="57"/>
      <c r="AR19" s="57"/>
    </row>
    <row r="20" spans="1:44" ht="16.5" customHeight="1" x14ac:dyDescent="0.3">
      <c r="A20" s="50"/>
      <c r="B20" s="56" t="s">
        <v>167</v>
      </c>
      <c r="C20" s="56"/>
      <c r="D20" s="45">
        <f t="shared" si="2"/>
        <v>1035</v>
      </c>
      <c r="E20" s="54">
        <f t="shared" si="3"/>
        <v>230</v>
      </c>
      <c r="F20" s="57">
        <v>0</v>
      </c>
      <c r="G20" s="57">
        <v>70</v>
      </c>
      <c r="H20" s="73">
        <v>0</v>
      </c>
      <c r="I20" s="57">
        <v>75</v>
      </c>
      <c r="J20" s="57">
        <v>0</v>
      </c>
      <c r="K20" s="57">
        <v>0</v>
      </c>
      <c r="L20" s="57">
        <v>85</v>
      </c>
      <c r="M20" s="54">
        <f t="shared" si="0"/>
        <v>215</v>
      </c>
      <c r="N20" s="57">
        <v>60</v>
      </c>
      <c r="O20" s="57">
        <v>10</v>
      </c>
      <c r="P20" s="57">
        <v>0</v>
      </c>
      <c r="Q20" s="57">
        <v>0</v>
      </c>
      <c r="R20" s="57">
        <v>0</v>
      </c>
      <c r="S20" s="57">
        <v>0</v>
      </c>
      <c r="T20" s="57">
        <v>145</v>
      </c>
      <c r="U20" s="54">
        <f t="shared" si="4"/>
        <v>215</v>
      </c>
      <c r="V20" s="57">
        <v>70</v>
      </c>
      <c r="W20" s="57">
        <v>0</v>
      </c>
      <c r="X20" s="57">
        <v>0</v>
      </c>
      <c r="Y20" s="57">
        <v>0</v>
      </c>
      <c r="Z20" s="57">
        <v>75</v>
      </c>
      <c r="AA20" s="57">
        <v>0</v>
      </c>
      <c r="AB20" s="57">
        <v>70</v>
      </c>
      <c r="AC20" s="54">
        <f t="shared" si="1"/>
        <v>280</v>
      </c>
      <c r="AD20" s="57">
        <v>90</v>
      </c>
      <c r="AE20" s="57">
        <v>45</v>
      </c>
      <c r="AF20" s="57">
        <v>70</v>
      </c>
      <c r="AG20" s="57">
        <v>20</v>
      </c>
      <c r="AH20" s="57">
        <v>15</v>
      </c>
      <c r="AI20" s="57">
        <v>20</v>
      </c>
      <c r="AJ20" s="57">
        <v>20</v>
      </c>
      <c r="AK20" s="54">
        <f t="shared" si="5"/>
        <v>95</v>
      </c>
      <c r="AL20" s="57">
        <v>20</v>
      </c>
      <c r="AM20" s="57">
        <v>0</v>
      </c>
      <c r="AN20" s="57">
        <v>75</v>
      </c>
      <c r="AO20" s="57"/>
      <c r="AP20" s="57"/>
      <c r="AQ20" s="57"/>
      <c r="AR20" s="57"/>
    </row>
    <row r="21" spans="1:44" ht="16.5" customHeight="1" x14ac:dyDescent="0.3">
      <c r="A21" s="50"/>
      <c r="B21" s="58" t="s">
        <v>129</v>
      </c>
      <c r="C21" s="59"/>
      <c r="D21" s="45">
        <f t="shared" si="2"/>
        <v>0</v>
      </c>
      <c r="E21" s="54">
        <f t="shared" si="3"/>
        <v>0</v>
      </c>
      <c r="F21" s="57"/>
      <c r="G21" s="57"/>
      <c r="H21" s="73"/>
      <c r="I21" s="57"/>
      <c r="J21" s="57"/>
      <c r="K21" s="57"/>
      <c r="L21" s="57"/>
      <c r="M21" s="54">
        <f t="shared" si="0"/>
        <v>0</v>
      </c>
      <c r="N21" s="57"/>
      <c r="O21" s="57"/>
      <c r="P21" s="57"/>
      <c r="Q21" s="57"/>
      <c r="R21" s="57"/>
      <c r="S21" s="57"/>
      <c r="T21" s="57"/>
      <c r="U21" s="54">
        <f t="shared" si="4"/>
        <v>0</v>
      </c>
      <c r="V21" s="57"/>
      <c r="W21" s="57"/>
      <c r="X21" s="57"/>
      <c r="Y21" s="57"/>
      <c r="Z21" s="57"/>
      <c r="AA21" s="57"/>
      <c r="AB21" s="57"/>
      <c r="AC21" s="54">
        <f t="shared" si="1"/>
        <v>0</v>
      </c>
      <c r="AD21" s="57"/>
      <c r="AE21" s="57"/>
      <c r="AF21" s="57"/>
      <c r="AG21" s="57"/>
      <c r="AH21" s="57"/>
      <c r="AI21" s="57"/>
      <c r="AJ21" s="57"/>
      <c r="AK21" s="54">
        <f t="shared" si="5"/>
        <v>0</v>
      </c>
      <c r="AL21" s="57"/>
      <c r="AM21" s="57"/>
      <c r="AN21" s="57"/>
      <c r="AO21" s="57"/>
      <c r="AP21" s="57"/>
      <c r="AQ21" s="57"/>
      <c r="AR21" s="57"/>
    </row>
    <row r="22" spans="1:44" ht="16.5" customHeight="1" x14ac:dyDescent="0.3">
      <c r="A22" s="50"/>
      <c r="B22" s="50" t="s">
        <v>61</v>
      </c>
      <c r="C22" s="50"/>
      <c r="D22" s="45">
        <f t="shared" si="2"/>
        <v>17335</v>
      </c>
      <c r="E22" s="54">
        <f t="shared" si="3"/>
        <v>3365</v>
      </c>
      <c r="F22" s="57">
        <v>930</v>
      </c>
      <c r="G22" s="57">
        <v>530</v>
      </c>
      <c r="H22" s="73">
        <v>10</v>
      </c>
      <c r="I22" s="57">
        <v>455</v>
      </c>
      <c r="J22" s="57">
        <v>370</v>
      </c>
      <c r="K22" s="57">
        <v>600</v>
      </c>
      <c r="L22" s="57">
        <v>470</v>
      </c>
      <c r="M22" s="54">
        <f t="shared" si="0"/>
        <v>2835</v>
      </c>
      <c r="N22" s="57">
        <v>430</v>
      </c>
      <c r="O22" s="57">
        <v>15</v>
      </c>
      <c r="P22" s="57">
        <v>390</v>
      </c>
      <c r="Q22" s="57">
        <v>670</v>
      </c>
      <c r="R22" s="57">
        <v>315</v>
      </c>
      <c r="S22" s="57">
        <v>375</v>
      </c>
      <c r="T22" s="57">
        <v>640</v>
      </c>
      <c r="U22" s="54">
        <f>SUM(V22:AB22)</f>
        <v>3025</v>
      </c>
      <c r="V22" s="57">
        <v>630</v>
      </c>
      <c r="W22" s="57">
        <v>600</v>
      </c>
      <c r="X22" s="57">
        <v>280</v>
      </c>
      <c r="Y22" s="57">
        <v>410</v>
      </c>
      <c r="Z22" s="57">
        <v>210</v>
      </c>
      <c r="AA22" s="57">
        <v>385</v>
      </c>
      <c r="AB22" s="57">
        <v>510</v>
      </c>
      <c r="AC22" s="54">
        <f t="shared" si="1"/>
        <v>5630</v>
      </c>
      <c r="AD22" s="55">
        <v>460</v>
      </c>
      <c r="AE22" s="55">
        <v>3510</v>
      </c>
      <c r="AF22" s="55">
        <v>110</v>
      </c>
      <c r="AG22" s="55">
        <v>320</v>
      </c>
      <c r="AH22" s="55">
        <v>475</v>
      </c>
      <c r="AI22" s="55">
        <v>330</v>
      </c>
      <c r="AJ22" s="55">
        <v>425</v>
      </c>
      <c r="AK22" s="54">
        <f t="shared" si="5"/>
        <v>2480</v>
      </c>
      <c r="AL22" s="55">
        <v>550</v>
      </c>
      <c r="AM22" s="55">
        <v>1590</v>
      </c>
      <c r="AN22" s="55">
        <v>340</v>
      </c>
      <c r="AO22" s="55"/>
      <c r="AP22" s="55"/>
      <c r="AQ22" s="55"/>
      <c r="AR22" s="55"/>
    </row>
    <row r="23" spans="1:44" ht="16.5" customHeight="1" x14ac:dyDescent="0.3">
      <c r="A23" s="50"/>
      <c r="B23" s="50" t="s">
        <v>62</v>
      </c>
      <c r="C23" s="50"/>
      <c r="D23" s="45">
        <f t="shared" si="2"/>
        <v>16351</v>
      </c>
      <c r="E23" s="54">
        <f t="shared" si="3"/>
        <v>771</v>
      </c>
      <c r="F23" s="55">
        <v>145</v>
      </c>
      <c r="G23" s="55">
        <v>110</v>
      </c>
      <c r="H23" s="72">
        <v>6</v>
      </c>
      <c r="I23" s="55">
        <v>120</v>
      </c>
      <c r="J23" s="55">
        <v>220</v>
      </c>
      <c r="K23" s="55">
        <v>0</v>
      </c>
      <c r="L23" s="55">
        <v>170</v>
      </c>
      <c r="M23" s="54">
        <f t="shared" si="0"/>
        <v>12130</v>
      </c>
      <c r="N23" s="55">
        <v>11580</v>
      </c>
      <c r="O23" s="55">
        <v>0</v>
      </c>
      <c r="P23" s="55">
        <v>0</v>
      </c>
      <c r="Q23" s="55">
        <v>55</v>
      </c>
      <c r="R23" s="55">
        <v>115</v>
      </c>
      <c r="S23" s="55">
        <v>195</v>
      </c>
      <c r="T23" s="55">
        <v>185</v>
      </c>
      <c r="U23" s="54">
        <f t="shared" si="4"/>
        <v>2390</v>
      </c>
      <c r="V23" s="55">
        <v>1765</v>
      </c>
      <c r="W23" s="55">
        <v>85</v>
      </c>
      <c r="X23" s="55">
        <v>75</v>
      </c>
      <c r="Y23" s="55">
        <v>0</v>
      </c>
      <c r="Z23" s="55">
        <v>150</v>
      </c>
      <c r="AA23" s="55">
        <v>95</v>
      </c>
      <c r="AB23" s="55">
        <v>220</v>
      </c>
      <c r="AC23" s="54">
        <f t="shared" si="1"/>
        <v>720</v>
      </c>
      <c r="AD23" s="55">
        <v>70</v>
      </c>
      <c r="AE23" s="55">
        <v>180</v>
      </c>
      <c r="AF23" s="55">
        <v>75</v>
      </c>
      <c r="AG23" s="55">
        <v>125</v>
      </c>
      <c r="AH23" s="55">
        <v>25</v>
      </c>
      <c r="AI23" s="55">
        <v>70</v>
      </c>
      <c r="AJ23" s="55">
        <v>175</v>
      </c>
      <c r="AK23" s="54">
        <f t="shared" si="5"/>
        <v>340</v>
      </c>
      <c r="AL23" s="55">
        <v>195</v>
      </c>
      <c r="AM23" s="55">
        <v>0</v>
      </c>
      <c r="AN23" s="55">
        <v>145</v>
      </c>
      <c r="AO23" s="55"/>
      <c r="AP23" s="55"/>
      <c r="AQ23" s="55"/>
      <c r="AR23" s="55"/>
    </row>
    <row r="24" spans="1:44" ht="16.5" customHeight="1" x14ac:dyDescent="0.3">
      <c r="A24" s="50"/>
      <c r="B24" s="50" t="s">
        <v>63</v>
      </c>
      <c r="C24" s="50"/>
      <c r="D24" s="45">
        <f t="shared" si="2"/>
        <v>4200</v>
      </c>
      <c r="E24" s="54">
        <f t="shared" si="3"/>
        <v>0</v>
      </c>
      <c r="F24" s="55"/>
      <c r="G24" s="55"/>
      <c r="H24" s="72"/>
      <c r="I24" s="55"/>
      <c r="J24" s="55"/>
      <c r="K24" s="55"/>
      <c r="L24" s="55"/>
      <c r="M24" s="54">
        <f t="shared" si="0"/>
        <v>0</v>
      </c>
      <c r="N24" s="55"/>
      <c r="O24" s="55"/>
      <c r="P24" s="55"/>
      <c r="Q24" s="55"/>
      <c r="R24" s="55"/>
      <c r="S24" s="55"/>
      <c r="T24" s="55"/>
      <c r="U24" s="54">
        <f t="shared" si="4"/>
        <v>0</v>
      </c>
      <c r="V24" s="55"/>
      <c r="W24" s="55"/>
      <c r="X24" s="55"/>
      <c r="Y24" s="55"/>
      <c r="Z24" s="55"/>
      <c r="AA24" s="55"/>
      <c r="AB24" s="55"/>
      <c r="AC24" s="54">
        <f t="shared" si="1"/>
        <v>0</v>
      </c>
      <c r="AD24" s="55"/>
      <c r="AE24" s="55"/>
      <c r="AF24" s="55"/>
      <c r="AG24" s="55"/>
      <c r="AH24" s="55"/>
      <c r="AI24" s="55"/>
      <c r="AJ24" s="55"/>
      <c r="AK24" s="54">
        <f t="shared" si="5"/>
        <v>4200</v>
      </c>
      <c r="AL24" s="55">
        <v>4200</v>
      </c>
      <c r="AM24" s="55">
        <v>0</v>
      </c>
      <c r="AN24" s="55">
        <v>0</v>
      </c>
      <c r="AO24" s="55"/>
      <c r="AP24" s="55"/>
      <c r="AQ24" s="55"/>
      <c r="AR24" s="55"/>
    </row>
    <row r="25" spans="1:44" ht="16.5" customHeight="1" x14ac:dyDescent="0.3">
      <c r="A25" s="40" t="s">
        <v>64</v>
      </c>
      <c r="B25" s="40"/>
      <c r="C25" s="40"/>
      <c r="D25" s="60">
        <f>SUM(E25,M25,U25,AC25,AK25)</f>
        <v>1088518</v>
      </c>
      <c r="E25" s="60">
        <f>SUM(E6:E24)</f>
        <v>55681</v>
      </c>
      <c r="F25" s="60">
        <v>10345</v>
      </c>
      <c r="G25" s="60">
        <v>23695</v>
      </c>
      <c r="H25" s="60">
        <v>951</v>
      </c>
      <c r="I25" s="60">
        <v>4645</v>
      </c>
      <c r="J25" s="60">
        <v>4790</v>
      </c>
      <c r="K25" s="60">
        <v>4705</v>
      </c>
      <c r="L25" s="60">
        <v>6550</v>
      </c>
      <c r="M25" s="60">
        <f>SUM(M6:M24)</f>
        <v>736445</v>
      </c>
      <c r="N25" s="60">
        <v>712787</v>
      </c>
      <c r="O25" s="60">
        <v>515</v>
      </c>
      <c r="P25" s="60">
        <v>2968</v>
      </c>
      <c r="Q25" s="60">
        <v>4345</v>
      </c>
      <c r="R25" s="60">
        <v>3255</v>
      </c>
      <c r="S25" s="60">
        <v>4410</v>
      </c>
      <c r="T25" s="60">
        <v>8165</v>
      </c>
      <c r="U25" s="60">
        <f>SUM(U6:U24)</f>
        <v>55272</v>
      </c>
      <c r="V25" s="60">
        <v>33085</v>
      </c>
      <c r="W25" s="60">
        <v>5277</v>
      </c>
      <c r="X25" s="60">
        <v>2465</v>
      </c>
      <c r="Y25" s="60">
        <v>3080</v>
      </c>
      <c r="Z25" s="60">
        <v>4090</v>
      </c>
      <c r="AA25" s="60">
        <v>2865</v>
      </c>
      <c r="AB25" s="60">
        <v>4410</v>
      </c>
      <c r="AC25" s="60">
        <f t="shared" ref="AC25" si="6">SUM(AC6:AC24)</f>
        <v>216690</v>
      </c>
      <c r="AD25" s="60">
        <v>126508</v>
      </c>
      <c r="AE25" s="60">
        <v>75180</v>
      </c>
      <c r="AF25" s="60">
        <v>1837</v>
      </c>
      <c r="AG25" s="60">
        <v>2640</v>
      </c>
      <c r="AH25" s="60">
        <v>3110</v>
      </c>
      <c r="AI25" s="60">
        <v>3560</v>
      </c>
      <c r="AJ25" s="60">
        <v>3855</v>
      </c>
      <c r="AK25" s="60">
        <f>SUM(AK6:AK24)</f>
        <v>24430</v>
      </c>
      <c r="AL25" s="60">
        <v>12220</v>
      </c>
      <c r="AM25" s="60">
        <v>9065</v>
      </c>
      <c r="AN25" s="60">
        <f>SUM(AN6:AN24)</f>
        <v>3145</v>
      </c>
      <c r="AO25" s="60"/>
      <c r="AP25" s="60"/>
      <c r="AQ25" s="60"/>
      <c r="AR25" s="60"/>
    </row>
    <row r="26" spans="1:44" x14ac:dyDescent="0.3">
      <c r="A26" s="50" t="s">
        <v>65</v>
      </c>
      <c r="B26" s="50" t="s">
        <v>66</v>
      </c>
      <c r="C26" s="48" t="s">
        <v>67</v>
      </c>
      <c r="D26" s="45">
        <f t="shared" si="2"/>
        <v>2470</v>
      </c>
      <c r="E26" s="54">
        <f t="shared" ref="E26:E51" si="7">SUM(F26:L26)</f>
        <v>90</v>
      </c>
      <c r="F26" s="55">
        <v>0</v>
      </c>
      <c r="G26" s="55">
        <v>0</v>
      </c>
      <c r="H26" s="72">
        <v>0</v>
      </c>
      <c r="I26" s="55">
        <v>0</v>
      </c>
      <c r="J26" s="55">
        <v>90</v>
      </c>
      <c r="K26" s="55">
        <v>0</v>
      </c>
      <c r="L26" s="55">
        <v>0</v>
      </c>
      <c r="M26" s="54">
        <f t="shared" ref="M26:M49" si="8">SUM(N26:T26)</f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4">
        <f>SUM(V26:AB26)</f>
        <v>2130</v>
      </c>
      <c r="V26" s="55">
        <v>1700</v>
      </c>
      <c r="W26" s="62">
        <v>0</v>
      </c>
      <c r="X26" s="62">
        <v>90</v>
      </c>
      <c r="Y26" s="62">
        <v>200</v>
      </c>
      <c r="Z26" s="62">
        <v>0</v>
      </c>
      <c r="AA26" s="62">
        <v>140</v>
      </c>
      <c r="AB26" s="62">
        <v>0</v>
      </c>
      <c r="AC26" s="54">
        <f t="shared" ref="AC26:AC49" si="9">SUM(AD26:AJ26)</f>
        <v>240</v>
      </c>
      <c r="AD26" s="62">
        <v>0</v>
      </c>
      <c r="AE26" s="62">
        <v>0</v>
      </c>
      <c r="AF26" s="62">
        <v>0</v>
      </c>
      <c r="AG26" s="62">
        <v>110</v>
      </c>
      <c r="AH26" s="62">
        <v>130</v>
      </c>
      <c r="AI26" s="62">
        <v>0</v>
      </c>
      <c r="AJ26" s="62">
        <v>0</v>
      </c>
      <c r="AK26" s="54">
        <f t="shared" ref="AK26:AK49" si="10">SUM(AL26:AR26)</f>
        <v>10</v>
      </c>
      <c r="AL26" s="62">
        <v>10</v>
      </c>
      <c r="AM26" s="62">
        <v>0</v>
      </c>
      <c r="AN26" s="62">
        <v>0</v>
      </c>
      <c r="AO26" s="62"/>
      <c r="AP26" s="62"/>
      <c r="AQ26" s="62"/>
      <c r="AR26" s="62"/>
    </row>
    <row r="27" spans="1:44" x14ac:dyDescent="0.3">
      <c r="A27" s="50"/>
      <c r="B27" s="50"/>
      <c r="C27" s="48" t="s">
        <v>68</v>
      </c>
      <c r="D27" s="45">
        <f t="shared" si="2"/>
        <v>256510</v>
      </c>
      <c r="E27" s="54">
        <f>SUM(F27:L27)</f>
        <v>9160</v>
      </c>
      <c r="F27" s="55">
        <v>2310</v>
      </c>
      <c r="G27" s="55">
        <v>2050</v>
      </c>
      <c r="H27" s="72">
        <v>85</v>
      </c>
      <c r="I27" s="55">
        <v>1295</v>
      </c>
      <c r="J27" s="55">
        <v>595</v>
      </c>
      <c r="K27" s="55">
        <v>355</v>
      </c>
      <c r="L27" s="55">
        <v>2470</v>
      </c>
      <c r="M27" s="54">
        <f t="shared" si="8"/>
        <v>214255</v>
      </c>
      <c r="N27" s="55">
        <v>209090</v>
      </c>
      <c r="O27" s="55">
        <v>50</v>
      </c>
      <c r="P27" s="55">
        <v>155</v>
      </c>
      <c r="Q27" s="55">
        <v>375</v>
      </c>
      <c r="R27" s="55">
        <v>455</v>
      </c>
      <c r="S27" s="55">
        <v>650</v>
      </c>
      <c r="T27" s="55">
        <v>3480</v>
      </c>
      <c r="U27" s="54">
        <f t="shared" ref="U27:U49" si="11">SUM(V27:AB27)</f>
        <v>6500</v>
      </c>
      <c r="V27" s="55">
        <v>2230</v>
      </c>
      <c r="W27" s="62">
        <v>590</v>
      </c>
      <c r="X27" s="62">
        <v>200</v>
      </c>
      <c r="Y27" s="62">
        <v>390</v>
      </c>
      <c r="Z27" s="62">
        <v>1215</v>
      </c>
      <c r="AA27" s="62">
        <v>455</v>
      </c>
      <c r="AB27" s="62">
        <v>1420</v>
      </c>
      <c r="AC27" s="54">
        <f t="shared" si="9"/>
        <v>24405</v>
      </c>
      <c r="AD27" s="62">
        <v>18350</v>
      </c>
      <c r="AE27" s="62">
        <v>4380</v>
      </c>
      <c r="AF27" s="62">
        <v>140</v>
      </c>
      <c r="AG27" s="62">
        <v>225</v>
      </c>
      <c r="AH27" s="62">
        <v>150</v>
      </c>
      <c r="AI27" s="62">
        <v>405</v>
      </c>
      <c r="AJ27" s="62">
        <v>755</v>
      </c>
      <c r="AK27" s="54">
        <f t="shared" si="10"/>
        <v>2190</v>
      </c>
      <c r="AL27" s="62">
        <v>950</v>
      </c>
      <c r="AM27" s="62">
        <v>770</v>
      </c>
      <c r="AN27" s="62">
        <v>470</v>
      </c>
      <c r="AO27" s="62"/>
      <c r="AP27" s="62"/>
      <c r="AQ27" s="62"/>
      <c r="AR27" s="62"/>
    </row>
    <row r="28" spans="1:44" x14ac:dyDescent="0.3">
      <c r="A28" s="50"/>
      <c r="B28" s="50"/>
      <c r="C28" s="48" t="s">
        <v>69</v>
      </c>
      <c r="D28" s="45">
        <f t="shared" si="2"/>
        <v>255825</v>
      </c>
      <c r="E28" s="54">
        <f t="shared" si="7"/>
        <v>11510</v>
      </c>
      <c r="F28" s="55">
        <v>2800</v>
      </c>
      <c r="G28" s="55">
        <v>1880</v>
      </c>
      <c r="H28" s="72">
        <v>155</v>
      </c>
      <c r="I28" s="55">
        <v>1095</v>
      </c>
      <c r="J28" s="55">
        <v>2300</v>
      </c>
      <c r="K28" s="55">
        <v>1470</v>
      </c>
      <c r="L28" s="55">
        <v>1810</v>
      </c>
      <c r="M28" s="54">
        <f t="shared" si="8"/>
        <v>221660</v>
      </c>
      <c r="N28" s="55">
        <v>215320</v>
      </c>
      <c r="O28" s="55">
        <v>135</v>
      </c>
      <c r="P28" s="55">
        <v>660</v>
      </c>
      <c r="Q28" s="55">
        <v>490</v>
      </c>
      <c r="R28" s="55">
        <v>635</v>
      </c>
      <c r="S28" s="55">
        <v>1570</v>
      </c>
      <c r="T28" s="55">
        <v>2850</v>
      </c>
      <c r="U28" s="54">
        <f t="shared" si="11"/>
        <v>8920</v>
      </c>
      <c r="V28" s="55">
        <v>4080</v>
      </c>
      <c r="W28" s="62">
        <v>1010</v>
      </c>
      <c r="X28" s="62">
        <v>550</v>
      </c>
      <c r="Y28" s="62">
        <v>680</v>
      </c>
      <c r="Z28" s="62">
        <v>935</v>
      </c>
      <c r="AA28" s="62">
        <v>605</v>
      </c>
      <c r="AB28" s="62">
        <v>1060</v>
      </c>
      <c r="AC28" s="54">
        <f t="shared" si="9"/>
        <v>6935</v>
      </c>
      <c r="AD28" s="62">
        <v>1180</v>
      </c>
      <c r="AE28" s="62">
        <v>1970</v>
      </c>
      <c r="AF28" s="62">
        <v>400</v>
      </c>
      <c r="AG28" s="62">
        <v>710</v>
      </c>
      <c r="AH28" s="62">
        <v>740</v>
      </c>
      <c r="AI28" s="62">
        <v>1010</v>
      </c>
      <c r="AJ28" s="62">
        <v>925</v>
      </c>
      <c r="AK28" s="54">
        <f t="shared" si="10"/>
        <v>6800</v>
      </c>
      <c r="AL28" s="62">
        <v>4470</v>
      </c>
      <c r="AM28" s="62">
        <v>1350</v>
      </c>
      <c r="AN28" s="62">
        <v>980</v>
      </c>
      <c r="AO28" s="62"/>
      <c r="AP28" s="62"/>
      <c r="AQ28" s="62"/>
      <c r="AR28" s="62"/>
    </row>
    <row r="29" spans="1:44" x14ac:dyDescent="0.3">
      <c r="A29" s="50"/>
      <c r="B29" s="50"/>
      <c r="C29" s="48" t="s">
        <v>70</v>
      </c>
      <c r="D29" s="45">
        <f t="shared" si="2"/>
        <v>12930</v>
      </c>
      <c r="E29" s="54">
        <f t="shared" si="7"/>
        <v>2440</v>
      </c>
      <c r="F29" s="55">
        <v>490</v>
      </c>
      <c r="G29" s="55">
        <v>630</v>
      </c>
      <c r="H29" s="72">
        <v>20</v>
      </c>
      <c r="I29" s="55">
        <v>320</v>
      </c>
      <c r="J29" s="55">
        <v>300</v>
      </c>
      <c r="K29" s="55">
        <v>350</v>
      </c>
      <c r="L29" s="55">
        <v>330</v>
      </c>
      <c r="M29" s="54">
        <f t="shared" si="8"/>
        <v>3040</v>
      </c>
      <c r="N29" s="55">
        <v>1930</v>
      </c>
      <c r="O29" s="55">
        <v>10</v>
      </c>
      <c r="P29" s="55">
        <v>85</v>
      </c>
      <c r="Q29" s="55">
        <v>40</v>
      </c>
      <c r="R29" s="55">
        <v>90</v>
      </c>
      <c r="S29" s="55">
        <v>195</v>
      </c>
      <c r="T29" s="55">
        <v>690</v>
      </c>
      <c r="U29" s="54">
        <f t="shared" si="11"/>
        <v>2310</v>
      </c>
      <c r="V29" s="55">
        <v>660</v>
      </c>
      <c r="W29" s="62">
        <v>490</v>
      </c>
      <c r="X29" s="62">
        <v>195</v>
      </c>
      <c r="Y29" s="62">
        <v>285</v>
      </c>
      <c r="Z29" s="62">
        <v>0</v>
      </c>
      <c r="AA29" s="62">
        <v>140</v>
      </c>
      <c r="AB29" s="62">
        <v>540</v>
      </c>
      <c r="AC29" s="54">
        <f t="shared" si="9"/>
        <v>3445</v>
      </c>
      <c r="AD29" s="62">
        <v>1350</v>
      </c>
      <c r="AE29" s="62">
        <v>935</v>
      </c>
      <c r="AF29" s="62">
        <v>210</v>
      </c>
      <c r="AG29" s="62">
        <v>210</v>
      </c>
      <c r="AH29" s="62">
        <v>235</v>
      </c>
      <c r="AI29" s="62">
        <v>295</v>
      </c>
      <c r="AJ29" s="62">
        <v>210</v>
      </c>
      <c r="AK29" s="54">
        <f t="shared" si="10"/>
        <v>1695</v>
      </c>
      <c r="AL29" s="62">
        <v>410</v>
      </c>
      <c r="AM29" s="62">
        <v>1095</v>
      </c>
      <c r="AN29" s="62">
        <v>190</v>
      </c>
      <c r="AO29" s="62"/>
      <c r="AP29" s="62"/>
      <c r="AQ29" s="62"/>
      <c r="AR29" s="62"/>
    </row>
    <row r="30" spans="1:44" x14ac:dyDescent="0.3">
      <c r="A30" s="50"/>
      <c r="B30" s="50"/>
      <c r="C30" s="48" t="s">
        <v>71</v>
      </c>
      <c r="D30" s="45">
        <f t="shared" si="2"/>
        <v>204710</v>
      </c>
      <c r="E30" s="54">
        <f t="shared" si="7"/>
        <v>15365</v>
      </c>
      <c r="F30" s="55">
        <v>4100</v>
      </c>
      <c r="G30" s="55">
        <v>4370</v>
      </c>
      <c r="H30" s="72">
        <v>80</v>
      </c>
      <c r="I30" s="55">
        <v>895</v>
      </c>
      <c r="J30" s="55">
        <v>1580</v>
      </c>
      <c r="K30" s="55">
        <v>900</v>
      </c>
      <c r="L30" s="55">
        <v>3440</v>
      </c>
      <c r="M30" s="54">
        <f t="shared" si="8"/>
        <v>157140</v>
      </c>
      <c r="N30" s="55">
        <v>149825</v>
      </c>
      <c r="O30" s="55">
        <v>65</v>
      </c>
      <c r="P30" s="55">
        <v>270</v>
      </c>
      <c r="Q30" s="55">
        <v>395</v>
      </c>
      <c r="R30" s="55">
        <v>675</v>
      </c>
      <c r="S30" s="55">
        <v>1300</v>
      </c>
      <c r="T30" s="55">
        <v>4610</v>
      </c>
      <c r="U30" s="54">
        <f t="shared" si="11"/>
        <v>14170</v>
      </c>
      <c r="V30" s="55">
        <v>8590</v>
      </c>
      <c r="W30" s="62">
        <v>1125</v>
      </c>
      <c r="X30" s="62">
        <v>410</v>
      </c>
      <c r="Y30" s="62">
        <v>420</v>
      </c>
      <c r="Z30" s="62">
        <v>880</v>
      </c>
      <c r="AA30" s="62">
        <v>495</v>
      </c>
      <c r="AB30" s="62">
        <v>2250</v>
      </c>
      <c r="AC30" s="54">
        <f t="shared" si="9"/>
        <v>11850</v>
      </c>
      <c r="AD30" s="62">
        <v>2590</v>
      </c>
      <c r="AE30" s="62">
        <v>6390</v>
      </c>
      <c r="AF30" s="62">
        <v>485</v>
      </c>
      <c r="AG30" s="62">
        <v>470</v>
      </c>
      <c r="AH30" s="62">
        <v>390</v>
      </c>
      <c r="AI30" s="62">
        <v>700</v>
      </c>
      <c r="AJ30" s="62">
        <v>825</v>
      </c>
      <c r="AK30" s="54">
        <f>SUM(AL30:AR30)</f>
        <v>6185</v>
      </c>
      <c r="AL30" s="62">
        <v>3370</v>
      </c>
      <c r="AM30" s="62">
        <v>1685</v>
      </c>
      <c r="AN30" s="62">
        <v>1130</v>
      </c>
      <c r="AO30" s="62"/>
      <c r="AP30" s="62"/>
      <c r="AQ30" s="62"/>
      <c r="AR30" s="62"/>
    </row>
    <row r="31" spans="1:44" x14ac:dyDescent="0.3">
      <c r="A31" s="50"/>
      <c r="B31" s="50"/>
      <c r="C31" s="48" t="s">
        <v>72</v>
      </c>
      <c r="D31" s="45">
        <f t="shared" si="2"/>
        <v>7220</v>
      </c>
      <c r="E31" s="54">
        <f t="shared" si="7"/>
        <v>1500</v>
      </c>
      <c r="F31" s="55">
        <v>275</v>
      </c>
      <c r="G31" s="55">
        <v>200</v>
      </c>
      <c r="H31" s="72">
        <v>20</v>
      </c>
      <c r="I31" s="55">
        <v>165</v>
      </c>
      <c r="J31" s="55">
        <v>395</v>
      </c>
      <c r="K31" s="55">
        <v>250</v>
      </c>
      <c r="L31" s="55">
        <v>195</v>
      </c>
      <c r="M31" s="54">
        <f t="shared" si="8"/>
        <v>2100</v>
      </c>
      <c r="N31" s="55">
        <v>1130</v>
      </c>
      <c r="O31" s="55">
        <v>20</v>
      </c>
      <c r="P31" s="55">
        <v>20</v>
      </c>
      <c r="Q31" s="55">
        <v>95</v>
      </c>
      <c r="R31" s="55">
        <v>205</v>
      </c>
      <c r="S31" s="55">
        <v>420</v>
      </c>
      <c r="T31" s="55">
        <v>210</v>
      </c>
      <c r="U31" s="54">
        <f t="shared" si="11"/>
        <v>1485</v>
      </c>
      <c r="V31" s="55">
        <v>545</v>
      </c>
      <c r="W31" s="62">
        <v>135</v>
      </c>
      <c r="X31" s="62">
        <v>105</v>
      </c>
      <c r="Y31" s="62">
        <v>200</v>
      </c>
      <c r="Z31" s="62">
        <v>145</v>
      </c>
      <c r="AA31" s="62">
        <v>175</v>
      </c>
      <c r="AB31" s="62">
        <v>180</v>
      </c>
      <c r="AC31" s="54">
        <f t="shared" si="9"/>
        <v>1125</v>
      </c>
      <c r="AD31" s="62">
        <v>80</v>
      </c>
      <c r="AE31" s="62">
        <v>175</v>
      </c>
      <c r="AF31" s="62">
        <v>135</v>
      </c>
      <c r="AG31" s="62">
        <v>195</v>
      </c>
      <c r="AH31" s="62">
        <v>200</v>
      </c>
      <c r="AI31" s="62">
        <v>155</v>
      </c>
      <c r="AJ31" s="62">
        <v>185</v>
      </c>
      <c r="AK31" s="54">
        <f t="shared" si="10"/>
        <v>1010</v>
      </c>
      <c r="AL31" s="62">
        <v>290</v>
      </c>
      <c r="AM31" s="62">
        <v>525</v>
      </c>
      <c r="AN31" s="62">
        <v>195</v>
      </c>
      <c r="AO31" s="62"/>
      <c r="AP31" s="62"/>
      <c r="AQ31" s="62"/>
      <c r="AR31" s="62"/>
    </row>
    <row r="32" spans="1:44" x14ac:dyDescent="0.3">
      <c r="A32" s="50"/>
      <c r="B32" s="50"/>
      <c r="C32" s="48" t="s">
        <v>73</v>
      </c>
      <c r="D32" s="45">
        <f t="shared" si="2"/>
        <v>18453</v>
      </c>
      <c r="E32" s="54">
        <f t="shared" si="7"/>
        <v>5180</v>
      </c>
      <c r="F32" s="55">
        <v>1850</v>
      </c>
      <c r="G32" s="55">
        <v>1550</v>
      </c>
      <c r="H32" s="72">
        <v>65</v>
      </c>
      <c r="I32" s="55">
        <v>410</v>
      </c>
      <c r="J32" s="55">
        <v>590</v>
      </c>
      <c r="K32" s="55">
        <v>440</v>
      </c>
      <c r="L32" s="55">
        <v>275</v>
      </c>
      <c r="M32" s="54">
        <f t="shared" si="8"/>
        <v>2715</v>
      </c>
      <c r="N32" s="55">
        <v>1245</v>
      </c>
      <c r="O32" s="55">
        <v>40</v>
      </c>
      <c r="P32" s="55">
        <v>145</v>
      </c>
      <c r="Q32" s="55">
        <v>145</v>
      </c>
      <c r="R32" s="55">
        <v>175</v>
      </c>
      <c r="S32" s="55">
        <v>505</v>
      </c>
      <c r="T32" s="55">
        <v>460</v>
      </c>
      <c r="U32" s="54">
        <f t="shared" si="11"/>
        <v>3230</v>
      </c>
      <c r="V32" s="55">
        <v>1235</v>
      </c>
      <c r="W32" s="62">
        <v>645</v>
      </c>
      <c r="X32" s="62">
        <v>175</v>
      </c>
      <c r="Y32" s="62">
        <v>170</v>
      </c>
      <c r="Z32" s="62">
        <v>195</v>
      </c>
      <c r="AA32" s="62">
        <v>160</v>
      </c>
      <c r="AB32" s="62">
        <v>650</v>
      </c>
      <c r="AC32" s="54">
        <f t="shared" si="9"/>
        <v>4788</v>
      </c>
      <c r="AD32" s="62">
        <v>1900</v>
      </c>
      <c r="AE32" s="62">
        <v>1760</v>
      </c>
      <c r="AF32" s="62">
        <v>98</v>
      </c>
      <c r="AG32" s="62">
        <v>250</v>
      </c>
      <c r="AH32" s="62">
        <v>175</v>
      </c>
      <c r="AI32" s="62">
        <v>285</v>
      </c>
      <c r="AJ32" s="62">
        <v>320</v>
      </c>
      <c r="AK32" s="54">
        <f t="shared" si="10"/>
        <v>2540</v>
      </c>
      <c r="AL32" s="62">
        <v>1305</v>
      </c>
      <c r="AM32" s="62">
        <v>925</v>
      </c>
      <c r="AN32" s="62">
        <v>310</v>
      </c>
      <c r="AO32" s="62"/>
      <c r="AP32" s="62"/>
      <c r="AQ32" s="62"/>
      <c r="AR32" s="62"/>
    </row>
    <row r="33" spans="1:44" x14ac:dyDescent="0.3">
      <c r="A33" s="50"/>
      <c r="B33" s="50"/>
      <c r="C33" s="48" t="s">
        <v>74</v>
      </c>
      <c r="D33" s="45">
        <f t="shared" si="2"/>
        <v>45795</v>
      </c>
      <c r="E33" s="54">
        <f t="shared" si="7"/>
        <v>7045</v>
      </c>
      <c r="F33" s="55">
        <v>2930</v>
      </c>
      <c r="G33" s="55">
        <v>2820</v>
      </c>
      <c r="H33" s="72">
        <v>85</v>
      </c>
      <c r="I33" s="55">
        <v>75</v>
      </c>
      <c r="J33" s="55">
        <v>570</v>
      </c>
      <c r="K33" s="55">
        <v>565</v>
      </c>
      <c r="L33" s="55">
        <v>0</v>
      </c>
      <c r="M33" s="54">
        <f t="shared" si="8"/>
        <v>18410</v>
      </c>
      <c r="N33" s="55">
        <v>15940</v>
      </c>
      <c r="O33" s="55">
        <v>25</v>
      </c>
      <c r="P33" s="55">
        <v>110</v>
      </c>
      <c r="Q33" s="55">
        <v>320</v>
      </c>
      <c r="R33" s="55">
        <v>75</v>
      </c>
      <c r="S33" s="55">
        <v>560</v>
      </c>
      <c r="T33" s="55">
        <v>1380</v>
      </c>
      <c r="U33" s="54">
        <f t="shared" si="11"/>
        <v>5670</v>
      </c>
      <c r="V33" s="55">
        <v>3020</v>
      </c>
      <c r="W33" s="62">
        <v>1040</v>
      </c>
      <c r="X33" s="62">
        <v>350</v>
      </c>
      <c r="Y33" s="62">
        <v>285</v>
      </c>
      <c r="Z33" s="62">
        <v>0</v>
      </c>
      <c r="AA33" s="62">
        <v>75</v>
      </c>
      <c r="AB33" s="62">
        <v>900</v>
      </c>
      <c r="AC33" s="54">
        <f t="shared" si="9"/>
        <v>12580</v>
      </c>
      <c r="AD33" s="62">
        <v>3840</v>
      </c>
      <c r="AE33" s="62">
        <v>7570</v>
      </c>
      <c r="AF33" s="62">
        <v>120</v>
      </c>
      <c r="AG33" s="62">
        <v>330</v>
      </c>
      <c r="AH33" s="62">
        <v>225</v>
      </c>
      <c r="AI33" s="62">
        <v>420</v>
      </c>
      <c r="AJ33" s="62">
        <v>75</v>
      </c>
      <c r="AK33" s="54">
        <f t="shared" si="10"/>
        <v>2090</v>
      </c>
      <c r="AL33" s="62">
        <v>1240</v>
      </c>
      <c r="AM33" s="62">
        <v>850</v>
      </c>
      <c r="AN33" s="62">
        <v>0</v>
      </c>
      <c r="AO33" s="62"/>
      <c r="AP33" s="62"/>
      <c r="AQ33" s="62"/>
      <c r="AR33" s="62"/>
    </row>
    <row r="34" spans="1:44" x14ac:dyDescent="0.3">
      <c r="A34" s="50"/>
      <c r="B34" s="50"/>
      <c r="C34" s="48" t="s">
        <v>75</v>
      </c>
      <c r="D34" s="45">
        <f t="shared" si="2"/>
        <v>9775</v>
      </c>
      <c r="E34" s="54">
        <f t="shared" si="7"/>
        <v>2785</v>
      </c>
      <c r="F34" s="55">
        <v>640</v>
      </c>
      <c r="G34" s="55">
        <v>320</v>
      </c>
      <c r="H34" s="72">
        <v>0</v>
      </c>
      <c r="I34" s="55">
        <v>100</v>
      </c>
      <c r="J34" s="55">
        <v>600</v>
      </c>
      <c r="K34" s="55">
        <v>630</v>
      </c>
      <c r="L34" s="55">
        <v>495</v>
      </c>
      <c r="M34" s="54">
        <f t="shared" si="8"/>
        <v>1615</v>
      </c>
      <c r="N34" s="55">
        <v>140</v>
      </c>
      <c r="O34" s="55">
        <v>20</v>
      </c>
      <c r="P34" s="55">
        <v>0</v>
      </c>
      <c r="Q34" s="55">
        <v>340</v>
      </c>
      <c r="R34" s="55">
        <v>260</v>
      </c>
      <c r="S34" s="55">
        <v>450</v>
      </c>
      <c r="T34" s="55">
        <v>405</v>
      </c>
      <c r="U34" s="54">
        <f t="shared" si="11"/>
        <v>1365</v>
      </c>
      <c r="V34" s="55">
        <v>320</v>
      </c>
      <c r="W34" s="62">
        <v>265</v>
      </c>
      <c r="X34" s="62">
        <v>0</v>
      </c>
      <c r="Y34" s="62">
        <v>230</v>
      </c>
      <c r="Z34" s="62">
        <v>90</v>
      </c>
      <c r="AA34" s="62">
        <v>190</v>
      </c>
      <c r="AB34" s="62">
        <v>270</v>
      </c>
      <c r="AC34" s="54">
        <f t="shared" si="9"/>
        <v>2440</v>
      </c>
      <c r="AD34" s="62">
        <v>450</v>
      </c>
      <c r="AE34" s="62">
        <v>410</v>
      </c>
      <c r="AF34" s="62">
        <v>90</v>
      </c>
      <c r="AG34" s="62">
        <v>460</v>
      </c>
      <c r="AH34" s="62">
        <v>330</v>
      </c>
      <c r="AI34" s="62">
        <v>390</v>
      </c>
      <c r="AJ34" s="62">
        <v>310</v>
      </c>
      <c r="AK34" s="54">
        <f t="shared" si="10"/>
        <v>1570</v>
      </c>
      <c r="AL34" s="62">
        <v>770</v>
      </c>
      <c r="AM34" s="62">
        <v>700</v>
      </c>
      <c r="AN34" s="62">
        <v>100</v>
      </c>
      <c r="AO34" s="62"/>
      <c r="AP34" s="62"/>
      <c r="AQ34" s="62"/>
      <c r="AR34" s="62"/>
    </row>
    <row r="35" spans="1:44" x14ac:dyDescent="0.3">
      <c r="A35" s="50"/>
      <c r="B35" s="50"/>
      <c r="C35" s="48" t="s">
        <v>76</v>
      </c>
      <c r="D35" s="45">
        <f t="shared" si="2"/>
        <v>26090</v>
      </c>
      <c r="E35" s="54">
        <f t="shared" si="7"/>
        <v>5140</v>
      </c>
      <c r="F35" s="55">
        <v>980</v>
      </c>
      <c r="G35" s="55">
        <v>560</v>
      </c>
      <c r="H35" s="72">
        <v>70</v>
      </c>
      <c r="I35" s="55">
        <v>530</v>
      </c>
      <c r="J35" s="55">
        <v>810</v>
      </c>
      <c r="K35" s="55">
        <v>1740</v>
      </c>
      <c r="L35" s="55">
        <v>450</v>
      </c>
      <c r="M35" s="54">
        <f t="shared" si="8"/>
        <v>7340</v>
      </c>
      <c r="N35" s="55">
        <v>4135</v>
      </c>
      <c r="O35" s="55">
        <v>25</v>
      </c>
      <c r="P35" s="55">
        <v>930</v>
      </c>
      <c r="Q35" s="55">
        <v>460</v>
      </c>
      <c r="R35" s="55">
        <v>330</v>
      </c>
      <c r="S35" s="55">
        <v>900</v>
      </c>
      <c r="T35" s="55">
        <v>560</v>
      </c>
      <c r="U35" s="54">
        <f t="shared" si="11"/>
        <v>4645</v>
      </c>
      <c r="V35" s="55">
        <v>1360</v>
      </c>
      <c r="W35" s="62">
        <v>425</v>
      </c>
      <c r="X35" s="62">
        <v>340</v>
      </c>
      <c r="Y35" s="62">
        <v>860</v>
      </c>
      <c r="Z35" s="62">
        <v>430</v>
      </c>
      <c r="AA35" s="62">
        <v>480</v>
      </c>
      <c r="AB35" s="62">
        <v>750</v>
      </c>
      <c r="AC35" s="54">
        <f t="shared" si="9"/>
        <v>5435</v>
      </c>
      <c r="AD35" s="62">
        <v>1230</v>
      </c>
      <c r="AE35" s="62">
        <v>1240</v>
      </c>
      <c r="AF35" s="62">
        <v>425</v>
      </c>
      <c r="AG35" s="62">
        <v>460</v>
      </c>
      <c r="AH35" s="62">
        <v>780</v>
      </c>
      <c r="AI35" s="62">
        <v>750</v>
      </c>
      <c r="AJ35" s="62">
        <v>550</v>
      </c>
      <c r="AK35" s="54">
        <f t="shared" si="10"/>
        <v>3530</v>
      </c>
      <c r="AL35" s="62">
        <v>880</v>
      </c>
      <c r="AM35" s="62">
        <v>2080</v>
      </c>
      <c r="AN35" s="62">
        <v>570</v>
      </c>
      <c r="AO35" s="62"/>
      <c r="AP35" s="62"/>
      <c r="AQ35" s="62"/>
      <c r="AR35" s="62"/>
    </row>
    <row r="36" spans="1:44" ht="33" x14ac:dyDescent="0.3">
      <c r="A36" s="50"/>
      <c r="B36" s="50"/>
      <c r="C36" s="48" t="s">
        <v>77</v>
      </c>
      <c r="D36" s="45">
        <f t="shared" si="2"/>
        <v>2520</v>
      </c>
      <c r="E36" s="54">
        <f t="shared" si="7"/>
        <v>75</v>
      </c>
      <c r="F36" s="55">
        <v>0</v>
      </c>
      <c r="G36" s="55">
        <v>0</v>
      </c>
      <c r="H36" s="72">
        <v>0</v>
      </c>
      <c r="I36" s="55">
        <v>0</v>
      </c>
      <c r="J36" s="55">
        <v>75</v>
      </c>
      <c r="K36" s="55">
        <v>0</v>
      </c>
      <c r="L36" s="55">
        <v>0</v>
      </c>
      <c r="M36" s="54">
        <f t="shared" si="8"/>
        <v>2280</v>
      </c>
      <c r="N36" s="55">
        <v>2280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4">
        <f t="shared" si="11"/>
        <v>75</v>
      </c>
      <c r="V36" s="55">
        <v>0</v>
      </c>
      <c r="W36" s="62">
        <v>0</v>
      </c>
      <c r="X36" s="62">
        <v>75</v>
      </c>
      <c r="Y36" s="62">
        <v>0</v>
      </c>
      <c r="Z36" s="62">
        <v>0</v>
      </c>
      <c r="AA36" s="62">
        <v>0</v>
      </c>
      <c r="AB36" s="62">
        <v>0</v>
      </c>
      <c r="AC36" s="54">
        <f t="shared" si="9"/>
        <v>90</v>
      </c>
      <c r="AD36" s="62">
        <v>0</v>
      </c>
      <c r="AE36" s="62">
        <v>0</v>
      </c>
      <c r="AF36" s="62">
        <v>0</v>
      </c>
      <c r="AG36" s="62">
        <v>90</v>
      </c>
      <c r="AH36" s="62">
        <v>0</v>
      </c>
      <c r="AI36" s="62">
        <v>0</v>
      </c>
      <c r="AJ36" s="62">
        <v>0</v>
      </c>
      <c r="AK36" s="54">
        <f t="shared" si="10"/>
        <v>0</v>
      </c>
      <c r="AL36" s="62">
        <v>0</v>
      </c>
      <c r="AM36" s="62">
        <v>0</v>
      </c>
      <c r="AN36" s="62">
        <v>0</v>
      </c>
      <c r="AO36" s="62"/>
      <c r="AP36" s="62"/>
      <c r="AQ36" s="62"/>
      <c r="AR36" s="62"/>
    </row>
    <row r="37" spans="1:44" x14ac:dyDescent="0.3">
      <c r="A37" s="50"/>
      <c r="B37" s="50" t="s">
        <v>78</v>
      </c>
      <c r="C37" s="48" t="s">
        <v>79</v>
      </c>
      <c r="D37" s="45">
        <f t="shared" si="2"/>
        <v>0</v>
      </c>
      <c r="E37" s="54">
        <f t="shared" si="7"/>
        <v>0</v>
      </c>
      <c r="F37" s="55"/>
      <c r="G37" s="55"/>
      <c r="H37" s="72"/>
      <c r="I37" s="55"/>
      <c r="J37" s="55"/>
      <c r="K37" s="55"/>
      <c r="L37" s="55"/>
      <c r="M37" s="54">
        <f t="shared" si="8"/>
        <v>0</v>
      </c>
      <c r="N37" s="55"/>
      <c r="O37" s="55"/>
      <c r="P37" s="55"/>
      <c r="Q37" s="55"/>
      <c r="R37" s="55"/>
      <c r="S37" s="55"/>
      <c r="T37" s="55"/>
      <c r="U37" s="54">
        <f t="shared" si="11"/>
        <v>0</v>
      </c>
      <c r="V37" s="55"/>
      <c r="W37" s="62"/>
      <c r="X37" s="62"/>
      <c r="Y37" s="62"/>
      <c r="Z37" s="62"/>
      <c r="AA37" s="62"/>
      <c r="AB37" s="62"/>
      <c r="AC37" s="54">
        <f t="shared" si="9"/>
        <v>0</v>
      </c>
      <c r="AD37" s="62"/>
      <c r="AE37" s="62"/>
      <c r="AF37" s="62"/>
      <c r="AG37" s="62"/>
      <c r="AH37" s="62"/>
      <c r="AI37" s="62"/>
      <c r="AJ37" s="62"/>
      <c r="AK37" s="54">
        <f t="shared" si="10"/>
        <v>0</v>
      </c>
      <c r="AL37" s="62"/>
      <c r="AM37" s="62"/>
      <c r="AN37" s="62"/>
      <c r="AO37" s="62"/>
      <c r="AP37" s="62"/>
      <c r="AQ37" s="62"/>
      <c r="AR37" s="62"/>
    </row>
    <row r="38" spans="1:44" x14ac:dyDescent="0.3">
      <c r="A38" s="50"/>
      <c r="B38" s="50"/>
      <c r="C38" s="48" t="s">
        <v>80</v>
      </c>
      <c r="D38" s="45">
        <f t="shared" si="2"/>
        <v>0</v>
      </c>
      <c r="E38" s="54">
        <f t="shared" si="7"/>
        <v>0</v>
      </c>
      <c r="F38" s="55"/>
      <c r="G38" s="55"/>
      <c r="H38" s="72"/>
      <c r="I38" s="55"/>
      <c r="J38" s="55"/>
      <c r="K38" s="55"/>
      <c r="L38" s="55"/>
      <c r="M38" s="54">
        <f t="shared" si="8"/>
        <v>0</v>
      </c>
      <c r="N38" s="55"/>
      <c r="O38" s="55"/>
      <c r="P38" s="55"/>
      <c r="Q38" s="55"/>
      <c r="R38" s="55"/>
      <c r="S38" s="55"/>
      <c r="T38" s="55"/>
      <c r="U38" s="54">
        <f t="shared" si="11"/>
        <v>0</v>
      </c>
      <c r="V38" s="55"/>
      <c r="W38" s="62"/>
      <c r="X38" s="62"/>
      <c r="Y38" s="62"/>
      <c r="Z38" s="62"/>
      <c r="AA38" s="62"/>
      <c r="AB38" s="62"/>
      <c r="AC38" s="54">
        <f t="shared" si="9"/>
        <v>0</v>
      </c>
      <c r="AD38" s="62"/>
      <c r="AE38" s="62"/>
      <c r="AF38" s="62"/>
      <c r="AG38" s="62"/>
      <c r="AH38" s="62"/>
      <c r="AI38" s="62"/>
      <c r="AJ38" s="62"/>
      <c r="AK38" s="54">
        <f t="shared" si="10"/>
        <v>0</v>
      </c>
      <c r="AL38" s="62"/>
      <c r="AM38" s="62"/>
      <c r="AN38" s="62"/>
      <c r="AO38" s="62"/>
      <c r="AP38" s="62"/>
      <c r="AQ38" s="62"/>
      <c r="AR38" s="62"/>
    </row>
    <row r="39" spans="1:44" x14ac:dyDescent="0.3">
      <c r="A39" s="50"/>
      <c r="B39" s="50"/>
      <c r="C39" s="48" t="s">
        <v>81</v>
      </c>
      <c r="D39" s="45">
        <f t="shared" si="2"/>
        <v>0</v>
      </c>
      <c r="E39" s="54">
        <f t="shared" si="7"/>
        <v>0</v>
      </c>
      <c r="F39" s="55"/>
      <c r="G39" s="55"/>
      <c r="H39" s="72"/>
      <c r="I39" s="55"/>
      <c r="J39" s="55"/>
      <c r="K39" s="55"/>
      <c r="L39" s="55"/>
      <c r="M39" s="54">
        <f t="shared" si="8"/>
        <v>0</v>
      </c>
      <c r="N39" s="55"/>
      <c r="O39" s="55"/>
      <c r="P39" s="55"/>
      <c r="Q39" s="55"/>
      <c r="R39" s="55"/>
      <c r="S39" s="55"/>
      <c r="T39" s="55"/>
      <c r="U39" s="54">
        <f t="shared" si="11"/>
        <v>0</v>
      </c>
      <c r="V39" s="55"/>
      <c r="W39" s="62"/>
      <c r="X39" s="62"/>
      <c r="Y39" s="62"/>
      <c r="Z39" s="62"/>
      <c r="AA39" s="62"/>
      <c r="AB39" s="62"/>
      <c r="AC39" s="54">
        <f t="shared" si="9"/>
        <v>0</v>
      </c>
      <c r="AD39" s="62"/>
      <c r="AE39" s="62"/>
      <c r="AF39" s="62"/>
      <c r="AG39" s="62"/>
      <c r="AH39" s="62"/>
      <c r="AI39" s="62"/>
      <c r="AJ39" s="62"/>
      <c r="AK39" s="54">
        <f t="shared" si="10"/>
        <v>0</v>
      </c>
      <c r="AL39" s="62"/>
      <c r="AM39" s="62"/>
      <c r="AN39" s="62"/>
      <c r="AO39" s="62"/>
      <c r="AP39" s="62"/>
      <c r="AQ39" s="62"/>
      <c r="AR39" s="62"/>
    </row>
    <row r="40" spans="1:44" x14ac:dyDescent="0.3">
      <c r="A40" s="50"/>
      <c r="B40" s="50"/>
      <c r="C40" s="48" t="s">
        <v>82</v>
      </c>
      <c r="D40" s="45">
        <f t="shared" si="2"/>
        <v>0</v>
      </c>
      <c r="E40" s="54">
        <f t="shared" si="7"/>
        <v>0</v>
      </c>
      <c r="F40" s="55"/>
      <c r="G40" s="55"/>
      <c r="H40" s="72"/>
      <c r="I40" s="55"/>
      <c r="J40" s="55"/>
      <c r="K40" s="55"/>
      <c r="L40" s="55"/>
      <c r="M40" s="54">
        <f t="shared" si="8"/>
        <v>0</v>
      </c>
      <c r="N40" s="55"/>
      <c r="O40" s="55"/>
      <c r="P40" s="55"/>
      <c r="Q40" s="55"/>
      <c r="R40" s="55"/>
      <c r="S40" s="55"/>
      <c r="T40" s="55"/>
      <c r="U40" s="54">
        <f t="shared" si="11"/>
        <v>0</v>
      </c>
      <c r="V40" s="55"/>
      <c r="W40" s="62"/>
      <c r="X40" s="62"/>
      <c r="Y40" s="62"/>
      <c r="Z40" s="62"/>
      <c r="AA40" s="62"/>
      <c r="AB40" s="62"/>
      <c r="AC40" s="54">
        <f t="shared" si="9"/>
        <v>0</v>
      </c>
      <c r="AD40" s="62"/>
      <c r="AE40" s="62"/>
      <c r="AF40" s="62"/>
      <c r="AG40" s="62"/>
      <c r="AH40" s="62"/>
      <c r="AI40" s="62"/>
      <c r="AJ40" s="62"/>
      <c r="AK40" s="54">
        <f t="shared" si="10"/>
        <v>0</v>
      </c>
      <c r="AL40" s="62"/>
      <c r="AM40" s="62"/>
      <c r="AN40" s="62"/>
      <c r="AO40" s="62"/>
      <c r="AP40" s="62"/>
      <c r="AQ40" s="62"/>
      <c r="AR40" s="62"/>
    </row>
    <row r="41" spans="1:44" x14ac:dyDescent="0.3">
      <c r="A41" s="50"/>
      <c r="B41" s="50"/>
      <c r="C41" s="48" t="s">
        <v>83</v>
      </c>
      <c r="D41" s="45">
        <f t="shared" si="2"/>
        <v>0</v>
      </c>
      <c r="E41" s="54">
        <f t="shared" si="7"/>
        <v>0</v>
      </c>
      <c r="F41" s="55"/>
      <c r="G41" s="55"/>
      <c r="H41" s="72"/>
      <c r="I41" s="55"/>
      <c r="J41" s="55"/>
      <c r="K41" s="55"/>
      <c r="L41" s="55"/>
      <c r="M41" s="54">
        <f t="shared" si="8"/>
        <v>0</v>
      </c>
      <c r="N41" s="55"/>
      <c r="O41" s="55"/>
      <c r="P41" s="55"/>
      <c r="Q41" s="55"/>
      <c r="R41" s="55"/>
      <c r="S41" s="55"/>
      <c r="T41" s="55"/>
      <c r="U41" s="54">
        <f t="shared" si="11"/>
        <v>0</v>
      </c>
      <c r="V41" s="55"/>
      <c r="W41" s="62"/>
      <c r="X41" s="62"/>
      <c r="Y41" s="62"/>
      <c r="Z41" s="62"/>
      <c r="AA41" s="62"/>
      <c r="AB41" s="62"/>
      <c r="AC41" s="54">
        <f t="shared" si="9"/>
        <v>0</v>
      </c>
      <c r="AD41" s="62"/>
      <c r="AE41" s="62"/>
      <c r="AF41" s="62"/>
      <c r="AG41" s="62"/>
      <c r="AH41" s="62"/>
      <c r="AI41" s="62"/>
      <c r="AJ41" s="62"/>
      <c r="AK41" s="54">
        <f t="shared" si="10"/>
        <v>0</v>
      </c>
      <c r="AL41" s="62"/>
      <c r="AM41" s="62"/>
      <c r="AN41" s="62"/>
      <c r="AO41" s="62"/>
      <c r="AP41" s="62"/>
      <c r="AQ41" s="62"/>
      <c r="AR41" s="62"/>
    </row>
    <row r="42" spans="1:44" x14ac:dyDescent="0.3">
      <c r="A42" s="50"/>
      <c r="B42" s="50" t="s">
        <v>84</v>
      </c>
      <c r="C42" s="48" t="s">
        <v>85</v>
      </c>
      <c r="D42" s="45">
        <f t="shared" si="2"/>
        <v>0</v>
      </c>
      <c r="E42" s="54">
        <f t="shared" si="7"/>
        <v>0</v>
      </c>
      <c r="F42" s="55"/>
      <c r="G42" s="55"/>
      <c r="H42" s="72"/>
      <c r="I42" s="55"/>
      <c r="J42" s="55"/>
      <c r="K42" s="55"/>
      <c r="L42" s="55"/>
      <c r="M42" s="54">
        <f t="shared" si="8"/>
        <v>0</v>
      </c>
      <c r="N42" s="55"/>
      <c r="O42" s="55"/>
      <c r="P42" s="55"/>
      <c r="Q42" s="55"/>
      <c r="R42" s="55"/>
      <c r="S42" s="55"/>
      <c r="T42" s="55"/>
      <c r="U42" s="54">
        <f t="shared" si="11"/>
        <v>0</v>
      </c>
      <c r="V42" s="55"/>
      <c r="W42" s="62"/>
      <c r="X42" s="62"/>
      <c r="Y42" s="62"/>
      <c r="Z42" s="62"/>
      <c r="AA42" s="62"/>
      <c r="AB42" s="62"/>
      <c r="AC42" s="54">
        <f t="shared" si="9"/>
        <v>0</v>
      </c>
      <c r="AD42" s="62"/>
      <c r="AE42" s="62"/>
      <c r="AF42" s="62"/>
      <c r="AG42" s="62"/>
      <c r="AH42" s="62"/>
      <c r="AI42" s="62"/>
      <c r="AJ42" s="62"/>
      <c r="AK42" s="54">
        <f t="shared" si="10"/>
        <v>0</v>
      </c>
      <c r="AL42" s="62"/>
      <c r="AM42" s="62"/>
      <c r="AN42" s="62"/>
      <c r="AO42" s="62"/>
      <c r="AP42" s="62"/>
      <c r="AQ42" s="62"/>
      <c r="AR42" s="62"/>
    </row>
    <row r="43" spans="1:44" x14ac:dyDescent="0.3">
      <c r="A43" s="50"/>
      <c r="B43" s="50"/>
      <c r="C43" s="48" t="s">
        <v>86</v>
      </c>
      <c r="D43" s="45">
        <f t="shared" si="2"/>
        <v>0</v>
      </c>
      <c r="E43" s="54">
        <f t="shared" si="7"/>
        <v>0</v>
      </c>
      <c r="F43" s="55"/>
      <c r="G43" s="55"/>
      <c r="H43" s="72"/>
      <c r="I43" s="55"/>
      <c r="J43" s="55"/>
      <c r="K43" s="55"/>
      <c r="L43" s="55"/>
      <c r="M43" s="54">
        <f t="shared" si="8"/>
        <v>0</v>
      </c>
      <c r="N43" s="55"/>
      <c r="O43" s="55"/>
      <c r="P43" s="55"/>
      <c r="Q43" s="55"/>
      <c r="R43" s="55"/>
      <c r="S43" s="55"/>
      <c r="T43" s="55"/>
      <c r="U43" s="54">
        <f t="shared" si="11"/>
        <v>0</v>
      </c>
      <c r="V43" s="55"/>
      <c r="W43" s="62"/>
      <c r="X43" s="62"/>
      <c r="Y43" s="62"/>
      <c r="Z43" s="62"/>
      <c r="AA43" s="62"/>
      <c r="AB43" s="62"/>
      <c r="AC43" s="54">
        <f t="shared" si="9"/>
        <v>0</v>
      </c>
      <c r="AD43" s="62"/>
      <c r="AE43" s="62"/>
      <c r="AF43" s="62"/>
      <c r="AG43" s="62"/>
      <c r="AH43" s="62"/>
      <c r="AI43" s="62"/>
      <c r="AJ43" s="62"/>
      <c r="AK43" s="54">
        <f t="shared" si="10"/>
        <v>0</v>
      </c>
      <c r="AL43" s="62"/>
      <c r="AM43" s="62"/>
      <c r="AN43" s="62"/>
      <c r="AO43" s="62"/>
      <c r="AP43" s="62"/>
      <c r="AQ43" s="62"/>
      <c r="AR43" s="62"/>
    </row>
    <row r="44" spans="1:44" x14ac:dyDescent="0.3">
      <c r="A44" s="50"/>
      <c r="B44" s="50"/>
      <c r="C44" s="48" t="s">
        <v>87</v>
      </c>
      <c r="D44" s="45">
        <f t="shared" si="2"/>
        <v>0</v>
      </c>
      <c r="E44" s="54">
        <f t="shared" si="7"/>
        <v>0</v>
      </c>
      <c r="F44" s="55"/>
      <c r="G44" s="55"/>
      <c r="H44" s="72"/>
      <c r="I44" s="55"/>
      <c r="J44" s="55"/>
      <c r="K44" s="55"/>
      <c r="L44" s="55"/>
      <c r="M44" s="54">
        <f t="shared" si="8"/>
        <v>0</v>
      </c>
      <c r="N44" s="55"/>
      <c r="O44" s="55"/>
      <c r="P44" s="55"/>
      <c r="Q44" s="55"/>
      <c r="R44" s="55"/>
      <c r="S44" s="55"/>
      <c r="T44" s="55"/>
      <c r="U44" s="54">
        <f t="shared" si="11"/>
        <v>0</v>
      </c>
      <c r="V44" s="55"/>
      <c r="W44" s="62"/>
      <c r="X44" s="62"/>
      <c r="Y44" s="62"/>
      <c r="Z44" s="62"/>
      <c r="AA44" s="62"/>
      <c r="AB44" s="62"/>
      <c r="AC44" s="54">
        <f t="shared" si="9"/>
        <v>0</v>
      </c>
      <c r="AD44" s="62"/>
      <c r="AE44" s="62"/>
      <c r="AF44" s="62"/>
      <c r="AG44" s="62"/>
      <c r="AH44" s="62"/>
      <c r="AI44" s="62"/>
      <c r="AJ44" s="62"/>
      <c r="AK44" s="54">
        <f t="shared" si="10"/>
        <v>0</v>
      </c>
      <c r="AL44" s="62"/>
      <c r="AM44" s="62"/>
      <c r="AN44" s="62"/>
      <c r="AO44" s="62"/>
      <c r="AP44" s="62"/>
      <c r="AQ44" s="62"/>
      <c r="AR44" s="62"/>
    </row>
    <row r="45" spans="1:44" x14ac:dyDescent="0.3">
      <c r="A45" s="50"/>
      <c r="B45" s="50"/>
      <c r="C45" s="48" t="s">
        <v>88</v>
      </c>
      <c r="D45" s="45">
        <f t="shared" si="2"/>
        <v>0</v>
      </c>
      <c r="E45" s="54">
        <f t="shared" si="7"/>
        <v>0</v>
      </c>
      <c r="F45" s="55"/>
      <c r="G45" s="55"/>
      <c r="H45" s="72"/>
      <c r="I45" s="55"/>
      <c r="J45" s="55"/>
      <c r="K45" s="55"/>
      <c r="L45" s="55"/>
      <c r="M45" s="54">
        <f t="shared" si="8"/>
        <v>0</v>
      </c>
      <c r="N45" s="55"/>
      <c r="O45" s="55"/>
      <c r="P45" s="55"/>
      <c r="Q45" s="55"/>
      <c r="R45" s="55"/>
      <c r="S45" s="55"/>
      <c r="T45" s="55"/>
      <c r="U45" s="54">
        <f t="shared" si="11"/>
        <v>0</v>
      </c>
      <c r="V45" s="55"/>
      <c r="W45" s="62"/>
      <c r="X45" s="62"/>
      <c r="Y45" s="62"/>
      <c r="Z45" s="62"/>
      <c r="AA45" s="62"/>
      <c r="AB45" s="62"/>
      <c r="AC45" s="54">
        <f t="shared" si="9"/>
        <v>0</v>
      </c>
      <c r="AD45" s="62"/>
      <c r="AE45" s="62"/>
      <c r="AF45" s="62"/>
      <c r="AG45" s="62"/>
      <c r="AH45" s="62"/>
      <c r="AI45" s="62"/>
      <c r="AJ45" s="62"/>
      <c r="AK45" s="54">
        <f t="shared" si="10"/>
        <v>0</v>
      </c>
      <c r="AL45" s="62"/>
      <c r="AM45" s="62"/>
      <c r="AN45" s="62"/>
      <c r="AO45" s="62"/>
      <c r="AP45" s="62"/>
      <c r="AQ45" s="62"/>
      <c r="AR45" s="62"/>
    </row>
    <row r="46" spans="1:44" x14ac:dyDescent="0.3">
      <c r="A46" s="50"/>
      <c r="B46" s="50"/>
      <c r="C46" s="48" t="s">
        <v>89</v>
      </c>
      <c r="D46" s="45">
        <f t="shared" si="2"/>
        <v>0</v>
      </c>
      <c r="E46" s="54">
        <f t="shared" si="7"/>
        <v>0</v>
      </c>
      <c r="F46" s="55"/>
      <c r="G46" s="55"/>
      <c r="H46" s="72"/>
      <c r="I46" s="55"/>
      <c r="J46" s="55"/>
      <c r="K46" s="55"/>
      <c r="L46" s="55"/>
      <c r="M46" s="54">
        <f t="shared" si="8"/>
        <v>0</v>
      </c>
      <c r="N46" s="55"/>
      <c r="O46" s="55"/>
      <c r="P46" s="55"/>
      <c r="Q46" s="55"/>
      <c r="R46" s="55"/>
      <c r="S46" s="55"/>
      <c r="T46" s="55"/>
      <c r="U46" s="54">
        <f t="shared" si="11"/>
        <v>0</v>
      </c>
      <c r="V46" s="55"/>
      <c r="W46" s="62"/>
      <c r="X46" s="62"/>
      <c r="Y46" s="62"/>
      <c r="Z46" s="62"/>
      <c r="AA46" s="62"/>
      <c r="AB46" s="62"/>
      <c r="AC46" s="54">
        <f t="shared" si="9"/>
        <v>0</v>
      </c>
      <c r="AD46" s="62"/>
      <c r="AE46" s="62"/>
      <c r="AF46" s="62"/>
      <c r="AG46" s="62"/>
      <c r="AH46" s="62"/>
      <c r="AI46" s="62"/>
      <c r="AJ46" s="62"/>
      <c r="AK46" s="54">
        <f t="shared" si="10"/>
        <v>0</v>
      </c>
      <c r="AL46" s="62"/>
      <c r="AM46" s="62"/>
      <c r="AN46" s="62"/>
      <c r="AO46" s="62"/>
      <c r="AP46" s="62"/>
      <c r="AQ46" s="62"/>
      <c r="AR46" s="62"/>
    </row>
    <row r="47" spans="1:44" x14ac:dyDescent="0.3">
      <c r="A47" s="50"/>
      <c r="B47" s="50"/>
      <c r="C47" s="48" t="s">
        <v>90</v>
      </c>
      <c r="D47" s="45">
        <f t="shared" si="2"/>
        <v>0</v>
      </c>
      <c r="E47" s="54">
        <f t="shared" si="7"/>
        <v>0</v>
      </c>
      <c r="F47" s="55"/>
      <c r="G47" s="55"/>
      <c r="H47" s="72"/>
      <c r="I47" s="55"/>
      <c r="J47" s="55"/>
      <c r="K47" s="55"/>
      <c r="L47" s="55"/>
      <c r="M47" s="54">
        <f t="shared" si="8"/>
        <v>0</v>
      </c>
      <c r="N47" s="55"/>
      <c r="O47" s="55"/>
      <c r="P47" s="55"/>
      <c r="Q47" s="55"/>
      <c r="R47" s="55"/>
      <c r="S47" s="55"/>
      <c r="T47" s="55"/>
      <c r="U47" s="54">
        <f t="shared" si="11"/>
        <v>0</v>
      </c>
      <c r="V47" s="55"/>
      <c r="W47" s="62"/>
      <c r="X47" s="62"/>
      <c r="Y47" s="62"/>
      <c r="Z47" s="62"/>
      <c r="AA47" s="62"/>
      <c r="AB47" s="62"/>
      <c r="AC47" s="54">
        <f t="shared" si="9"/>
        <v>0</v>
      </c>
      <c r="AD47" s="62"/>
      <c r="AE47" s="62"/>
      <c r="AF47" s="62"/>
      <c r="AG47" s="62"/>
      <c r="AH47" s="62"/>
      <c r="AI47" s="62"/>
      <c r="AJ47" s="62"/>
      <c r="AK47" s="54">
        <f t="shared" si="10"/>
        <v>0</v>
      </c>
      <c r="AL47" s="62"/>
      <c r="AM47" s="62"/>
      <c r="AN47" s="62"/>
      <c r="AO47" s="62"/>
      <c r="AP47" s="62"/>
      <c r="AQ47" s="62"/>
      <c r="AR47" s="62"/>
    </row>
    <row r="48" spans="1:44" x14ac:dyDescent="0.3">
      <c r="A48" s="50"/>
      <c r="B48" s="50" t="s">
        <v>91</v>
      </c>
      <c r="C48" s="48" t="s">
        <v>92</v>
      </c>
      <c r="D48" s="45">
        <f t="shared" si="2"/>
        <v>0</v>
      </c>
      <c r="E48" s="54">
        <f t="shared" si="7"/>
        <v>0</v>
      </c>
      <c r="F48" s="55"/>
      <c r="G48" s="55"/>
      <c r="H48" s="72"/>
      <c r="I48" s="55"/>
      <c r="J48" s="55"/>
      <c r="K48" s="55"/>
      <c r="L48" s="55"/>
      <c r="M48" s="54">
        <f t="shared" si="8"/>
        <v>0</v>
      </c>
      <c r="N48" s="55"/>
      <c r="O48" s="55"/>
      <c r="P48" s="55"/>
      <c r="Q48" s="55"/>
      <c r="R48" s="55"/>
      <c r="S48" s="55"/>
      <c r="T48" s="55"/>
      <c r="U48" s="54">
        <f t="shared" si="11"/>
        <v>0</v>
      </c>
      <c r="V48" s="55"/>
      <c r="W48" s="62"/>
      <c r="X48" s="62"/>
      <c r="Y48" s="62"/>
      <c r="Z48" s="62"/>
      <c r="AA48" s="62"/>
      <c r="AB48" s="62"/>
      <c r="AC48" s="54">
        <f t="shared" si="9"/>
        <v>0</v>
      </c>
      <c r="AD48" s="62"/>
      <c r="AE48" s="62"/>
      <c r="AF48" s="62"/>
      <c r="AG48" s="62"/>
      <c r="AH48" s="62"/>
      <c r="AI48" s="62"/>
      <c r="AJ48" s="62"/>
      <c r="AK48" s="54">
        <f t="shared" si="10"/>
        <v>0</v>
      </c>
      <c r="AL48" s="62"/>
      <c r="AM48" s="62"/>
      <c r="AN48" s="62"/>
      <c r="AO48" s="62"/>
      <c r="AP48" s="62"/>
      <c r="AQ48" s="62"/>
      <c r="AR48" s="62"/>
    </row>
    <row r="49" spans="1:44" x14ac:dyDescent="0.3">
      <c r="A49" s="50"/>
      <c r="B49" s="50"/>
      <c r="C49" s="48" t="s">
        <v>93</v>
      </c>
      <c r="D49" s="45">
        <f t="shared" si="2"/>
        <v>0</v>
      </c>
      <c r="E49" s="54">
        <f t="shared" si="7"/>
        <v>0</v>
      </c>
      <c r="F49" s="55"/>
      <c r="G49" s="55"/>
      <c r="H49" s="72"/>
      <c r="I49" s="55"/>
      <c r="J49" s="55"/>
      <c r="K49" s="55"/>
      <c r="L49" s="55"/>
      <c r="M49" s="54">
        <f t="shared" si="8"/>
        <v>0</v>
      </c>
      <c r="N49" s="55"/>
      <c r="O49" s="55"/>
      <c r="P49" s="55"/>
      <c r="Q49" s="55"/>
      <c r="R49" s="55"/>
      <c r="S49" s="55"/>
      <c r="T49" s="55"/>
      <c r="U49" s="54">
        <f t="shared" si="11"/>
        <v>0</v>
      </c>
      <c r="V49" s="55"/>
      <c r="W49" s="62"/>
      <c r="X49" s="62"/>
      <c r="Y49" s="62"/>
      <c r="Z49" s="62"/>
      <c r="AA49" s="62"/>
      <c r="AB49" s="62"/>
      <c r="AC49" s="54">
        <f t="shared" si="9"/>
        <v>0</v>
      </c>
      <c r="AD49" s="62"/>
      <c r="AE49" s="62"/>
      <c r="AF49" s="62"/>
      <c r="AG49" s="62"/>
      <c r="AH49" s="62"/>
      <c r="AI49" s="62"/>
      <c r="AJ49" s="62"/>
      <c r="AK49" s="54">
        <f t="shared" si="10"/>
        <v>0</v>
      </c>
      <c r="AL49" s="62"/>
      <c r="AM49" s="62"/>
      <c r="AN49" s="62"/>
      <c r="AO49" s="62"/>
      <c r="AP49" s="62"/>
      <c r="AQ49" s="62"/>
      <c r="AR49" s="62"/>
    </row>
    <row r="50" spans="1:44" s="32" customFormat="1" x14ac:dyDescent="0.3">
      <c r="A50" s="41" t="s">
        <v>64</v>
      </c>
      <c r="B50" s="41"/>
      <c r="C50" s="41"/>
      <c r="D50" s="60">
        <f>SUM(E50,M50,U50,AC50,AK50)</f>
        <v>842298</v>
      </c>
      <c r="E50" s="60">
        <f t="shared" si="7"/>
        <v>60290</v>
      </c>
      <c r="F50" s="74">
        <v>16375</v>
      </c>
      <c r="G50" s="74">
        <v>14380</v>
      </c>
      <c r="H50" s="74">
        <v>580</v>
      </c>
      <c r="I50" s="74">
        <v>4885</v>
      </c>
      <c r="J50" s="74">
        <v>7905</v>
      </c>
      <c r="K50" s="74">
        <v>6700</v>
      </c>
      <c r="L50" s="74">
        <v>9465</v>
      </c>
      <c r="M50" s="60">
        <f t="shared" ref="M50:AC50" si="12">SUM(M26:M49)</f>
        <v>630555</v>
      </c>
      <c r="N50" s="74">
        <v>601035</v>
      </c>
      <c r="O50" s="74">
        <v>390</v>
      </c>
      <c r="P50" s="74">
        <v>2375</v>
      </c>
      <c r="Q50" s="74">
        <v>2660</v>
      </c>
      <c r="R50" s="74">
        <v>2900</v>
      </c>
      <c r="S50" s="60">
        <v>6550</v>
      </c>
      <c r="T50" s="60">
        <v>14645</v>
      </c>
      <c r="U50" s="60">
        <f>SUM(U26:U49)</f>
        <v>50500</v>
      </c>
      <c r="V50" s="60">
        <v>23740</v>
      </c>
      <c r="W50" s="60">
        <v>5725</v>
      </c>
      <c r="X50" s="60">
        <v>2490</v>
      </c>
      <c r="Y50" s="60">
        <v>3720</v>
      </c>
      <c r="Z50" s="60">
        <v>3890</v>
      </c>
      <c r="AA50" s="60">
        <v>2915</v>
      </c>
      <c r="AB50" s="60">
        <v>8020</v>
      </c>
      <c r="AC50" s="60">
        <f t="shared" si="12"/>
        <v>73333</v>
      </c>
      <c r="AD50" s="64">
        <v>30970</v>
      </c>
      <c r="AE50" s="64">
        <v>24830</v>
      </c>
      <c r="AF50" s="64">
        <v>2103</v>
      </c>
      <c r="AG50" s="64">
        <v>3510</v>
      </c>
      <c r="AH50" s="64">
        <v>3355</v>
      </c>
      <c r="AI50" s="64">
        <v>4410</v>
      </c>
      <c r="AJ50" s="64">
        <v>4155</v>
      </c>
      <c r="AK50" s="60">
        <f>SUM(AK26:AK49)</f>
        <v>27620</v>
      </c>
      <c r="AL50" s="64">
        <v>13695</v>
      </c>
      <c r="AM50" s="64">
        <v>9980</v>
      </c>
      <c r="AN50" s="64">
        <v>3945</v>
      </c>
      <c r="AO50" s="64"/>
      <c r="AP50" s="64"/>
      <c r="AQ50" s="64"/>
      <c r="AR50" s="64"/>
    </row>
    <row r="51" spans="1:44" s="32" customFormat="1" x14ac:dyDescent="0.3">
      <c r="A51" s="65" t="s">
        <v>94</v>
      </c>
      <c r="B51" s="65"/>
      <c r="C51" s="65"/>
      <c r="D51" s="75">
        <f>SUM(E51,M51,U51,AC51,AK51)</f>
        <v>1930816</v>
      </c>
      <c r="E51" s="75">
        <f t="shared" si="7"/>
        <v>115971</v>
      </c>
      <c r="F51" s="66">
        <v>26720</v>
      </c>
      <c r="G51" s="66">
        <v>38075</v>
      </c>
      <c r="H51" s="66">
        <v>1531</v>
      </c>
      <c r="I51" s="66">
        <v>9530</v>
      </c>
      <c r="J51" s="66">
        <v>12695</v>
      </c>
      <c r="K51" s="66">
        <v>11405</v>
      </c>
      <c r="L51" s="66">
        <v>16015</v>
      </c>
      <c r="M51" s="66">
        <f>SUM(N51:T51)</f>
        <v>1367000</v>
      </c>
      <c r="N51" s="66">
        <v>1313822</v>
      </c>
      <c r="O51" s="66">
        <v>905</v>
      </c>
      <c r="P51" s="66">
        <v>5343</v>
      </c>
      <c r="Q51" s="66">
        <v>7005</v>
      </c>
      <c r="R51" s="66">
        <v>6155</v>
      </c>
      <c r="S51" s="66">
        <v>10960</v>
      </c>
      <c r="T51" s="66">
        <v>22810</v>
      </c>
      <c r="U51" s="69">
        <f>SUM(U25,U50)</f>
        <v>105772</v>
      </c>
      <c r="V51" s="69">
        <v>56825</v>
      </c>
      <c r="W51" s="69">
        <v>11002</v>
      </c>
      <c r="X51" s="69">
        <v>4955</v>
      </c>
      <c r="Y51" s="69">
        <v>6800</v>
      </c>
      <c r="Z51" s="69">
        <v>7980</v>
      </c>
      <c r="AA51" s="69">
        <v>5780</v>
      </c>
      <c r="AB51" s="69">
        <v>12430</v>
      </c>
      <c r="AC51" s="66">
        <f t="shared" ref="AC51" si="13">SUM(AC25,AC50)</f>
        <v>290023</v>
      </c>
      <c r="AD51" s="66">
        <v>157478</v>
      </c>
      <c r="AE51" s="66">
        <v>100010</v>
      </c>
      <c r="AF51" s="66">
        <v>3940</v>
      </c>
      <c r="AG51" s="66">
        <v>6150</v>
      </c>
      <c r="AH51" s="66">
        <v>6465</v>
      </c>
      <c r="AI51" s="66">
        <v>7970</v>
      </c>
      <c r="AJ51" s="66">
        <v>8010</v>
      </c>
      <c r="AK51" s="66">
        <f>SUM(AK25,AK50)</f>
        <v>52050</v>
      </c>
      <c r="AL51" s="66">
        <v>25915</v>
      </c>
      <c r="AM51" s="66">
        <v>19045</v>
      </c>
      <c r="AN51" s="66">
        <f>AN50+AN25</f>
        <v>7090</v>
      </c>
      <c r="AO51" s="66"/>
      <c r="AP51" s="66"/>
      <c r="AQ51" s="66"/>
      <c r="AR51" s="66"/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M3:M4"/>
    <mergeCell ref="U3:U4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zoomScaleNormal="100" workbookViewId="0">
      <pane xSplit="4" topLeftCell="E1" activePane="topRight" state="frozen"/>
      <selection pane="topRight" activeCell="AN15" sqref="AN15"/>
    </sheetView>
  </sheetViews>
  <sheetFormatPr defaultColWidth="9" defaultRowHeight="16.5" x14ac:dyDescent="0.3"/>
  <cols>
    <col min="1" max="1" width="9.25" style="31" bestFit="1" customWidth="1"/>
    <col min="2" max="2" width="9.75" style="31" customWidth="1"/>
    <col min="3" max="3" width="14.625" style="31" customWidth="1"/>
    <col min="4" max="4" width="16.375" style="32" customWidth="1"/>
    <col min="5" max="5" width="10.25" style="31" customWidth="1"/>
    <col min="6" max="7" width="8" style="32" bestFit="1" customWidth="1"/>
    <col min="8" max="8" width="8" style="76" bestFit="1" customWidth="1"/>
    <col min="9" max="9" width="8" style="32" bestFit="1" customWidth="1"/>
    <col min="10" max="10" width="9.125" style="32" customWidth="1"/>
    <col min="11" max="11" width="10.25" style="32" customWidth="1"/>
    <col min="12" max="12" width="9.125" style="32" customWidth="1"/>
    <col min="13" max="13" width="9.125" style="31" bestFit="1" customWidth="1"/>
    <col min="14" max="16" width="8" style="32" bestFit="1" customWidth="1"/>
    <col min="17" max="17" width="9.125" style="32" bestFit="1" customWidth="1"/>
    <col min="18" max="18" width="8" style="31" bestFit="1" customWidth="1"/>
    <col min="19" max="20" width="10.25" style="31" customWidth="1"/>
    <col min="21" max="21" width="9.125" style="31" bestFit="1" customWidth="1"/>
    <col min="22" max="22" width="8.625" style="32" bestFit="1" customWidth="1"/>
    <col min="23" max="25" width="8" style="32" bestFit="1" customWidth="1"/>
    <col min="26" max="26" width="9.125" style="32" customWidth="1"/>
    <col min="27" max="27" width="9.125" style="32" bestFit="1" customWidth="1"/>
    <col min="28" max="28" width="8" style="32" bestFit="1" customWidth="1"/>
    <col min="29" max="29" width="9.125" style="31" bestFit="1" customWidth="1"/>
    <col min="30" max="30" width="8" style="32" bestFit="1" customWidth="1"/>
    <col min="31" max="31" width="9.125" style="32" customWidth="1"/>
    <col min="32" max="36" width="8" style="32" bestFit="1" customWidth="1"/>
    <col min="37" max="37" width="8" style="31" bestFit="1" customWidth="1"/>
    <col min="38" max="42" width="9.125" style="32" customWidth="1"/>
    <col min="43" max="43" width="9.125" style="32" bestFit="1" customWidth="1"/>
    <col min="44" max="16384" width="9" style="31"/>
  </cols>
  <sheetData>
    <row r="1" spans="1:43" ht="34.5" customHeight="1" x14ac:dyDescent="0.3">
      <c r="A1" s="30" t="s">
        <v>168</v>
      </c>
      <c r="B1" s="30"/>
      <c r="C1" s="30"/>
      <c r="D1" s="30"/>
      <c r="F1" s="33"/>
      <c r="G1" s="33"/>
      <c r="H1" s="70"/>
      <c r="I1" s="33"/>
      <c r="J1" s="33"/>
      <c r="K1" s="33"/>
      <c r="M1" s="34"/>
      <c r="N1" s="33"/>
      <c r="O1" s="33"/>
    </row>
    <row r="2" spans="1:43" ht="14.25" customHeight="1" x14ac:dyDescent="0.3">
      <c r="A2" s="35"/>
      <c r="B2" s="36"/>
      <c r="C2" s="36"/>
      <c r="D2" s="37"/>
      <c r="F2" s="38"/>
      <c r="G2" s="38"/>
      <c r="H2" s="71"/>
      <c r="I2" s="38"/>
      <c r="J2" s="38"/>
      <c r="K2" s="38"/>
      <c r="L2" s="37"/>
      <c r="M2" s="39"/>
      <c r="N2" s="38"/>
      <c r="O2" s="38"/>
      <c r="P2" s="37"/>
      <c r="Q2" s="37"/>
      <c r="R2" s="36"/>
      <c r="S2" s="36"/>
      <c r="T2" s="36"/>
      <c r="V2" s="37"/>
    </row>
    <row r="3" spans="1:43" ht="16.5" customHeight="1" x14ac:dyDescent="0.3">
      <c r="A3" s="40" t="s">
        <v>0</v>
      </c>
      <c r="B3" s="40"/>
      <c r="C3" s="40"/>
      <c r="D3" s="41" t="s">
        <v>1</v>
      </c>
      <c r="E3" s="42" t="s">
        <v>156</v>
      </c>
      <c r="F3" s="45" t="s">
        <v>2</v>
      </c>
      <c r="G3" s="45" t="s">
        <v>3</v>
      </c>
      <c r="H3" s="67" t="s">
        <v>4</v>
      </c>
      <c r="I3" s="45" t="s">
        <v>5</v>
      </c>
      <c r="J3" s="45" t="s">
        <v>6</v>
      </c>
      <c r="K3" s="45" t="s">
        <v>7</v>
      </c>
      <c r="L3" s="45" t="s">
        <v>8</v>
      </c>
      <c r="M3" s="78" t="s">
        <v>169</v>
      </c>
      <c r="N3" s="45" t="s">
        <v>9</v>
      </c>
      <c r="O3" s="45" t="s">
        <v>10</v>
      </c>
      <c r="P3" s="45" t="s">
        <v>11</v>
      </c>
      <c r="Q3" s="45" t="s">
        <v>12</v>
      </c>
      <c r="R3" s="43" t="s">
        <v>13</v>
      </c>
      <c r="S3" s="43" t="s">
        <v>14</v>
      </c>
      <c r="T3" s="43" t="s">
        <v>15</v>
      </c>
      <c r="U3" s="42" t="s">
        <v>169</v>
      </c>
      <c r="V3" s="67" t="s">
        <v>16</v>
      </c>
      <c r="W3" s="67" t="s">
        <v>17</v>
      </c>
      <c r="X3" s="67" t="s">
        <v>18</v>
      </c>
      <c r="Y3" s="67" t="s">
        <v>19</v>
      </c>
      <c r="Z3" s="67" t="s">
        <v>20</v>
      </c>
      <c r="AA3" s="67" t="s">
        <v>21</v>
      </c>
      <c r="AB3" s="67" t="s">
        <v>22</v>
      </c>
      <c r="AC3" s="42" t="s">
        <v>169</v>
      </c>
      <c r="AD3" s="45" t="s">
        <v>23</v>
      </c>
      <c r="AE3" s="45" t="s">
        <v>24</v>
      </c>
      <c r="AF3" s="45" t="s">
        <v>25</v>
      </c>
      <c r="AG3" s="45" t="s">
        <v>26</v>
      </c>
      <c r="AH3" s="45" t="s">
        <v>27</v>
      </c>
      <c r="AI3" s="67" t="s">
        <v>28</v>
      </c>
      <c r="AJ3" s="67" t="s">
        <v>29</v>
      </c>
      <c r="AK3" s="42" t="s">
        <v>169</v>
      </c>
      <c r="AL3" s="45" t="s">
        <v>30</v>
      </c>
      <c r="AM3" s="45" t="s">
        <v>31</v>
      </c>
      <c r="AN3" s="45"/>
      <c r="AO3" s="45"/>
      <c r="AP3" s="67"/>
      <c r="AQ3" s="67"/>
    </row>
    <row r="4" spans="1:43" ht="16.5" customHeight="1" x14ac:dyDescent="0.3">
      <c r="A4" s="40" t="s">
        <v>32</v>
      </c>
      <c r="B4" s="40"/>
      <c r="C4" s="40"/>
      <c r="D4" s="41"/>
      <c r="E4" s="42"/>
      <c r="F4" s="49" t="s">
        <v>36</v>
      </c>
      <c r="G4" s="49" t="s">
        <v>37</v>
      </c>
      <c r="H4" s="49" t="s">
        <v>38</v>
      </c>
      <c r="I4" s="49" t="s">
        <v>39</v>
      </c>
      <c r="J4" s="49" t="s">
        <v>33</v>
      </c>
      <c r="K4" s="49" t="s">
        <v>34</v>
      </c>
      <c r="L4" s="49" t="s">
        <v>35</v>
      </c>
      <c r="M4" s="79"/>
      <c r="N4" s="49" t="s">
        <v>36</v>
      </c>
      <c r="O4" s="49" t="s">
        <v>37</v>
      </c>
      <c r="P4" s="49" t="s">
        <v>38</v>
      </c>
      <c r="Q4" s="49" t="s">
        <v>39</v>
      </c>
      <c r="R4" s="49" t="s">
        <v>33</v>
      </c>
      <c r="S4" s="49" t="s">
        <v>34</v>
      </c>
      <c r="T4" s="49" t="s">
        <v>35</v>
      </c>
      <c r="U4" s="42"/>
      <c r="V4" s="49" t="s">
        <v>36</v>
      </c>
      <c r="W4" s="49" t="s">
        <v>37</v>
      </c>
      <c r="X4" s="49" t="s">
        <v>38</v>
      </c>
      <c r="Y4" s="49" t="s">
        <v>39</v>
      </c>
      <c r="Z4" s="49" t="s">
        <v>33</v>
      </c>
      <c r="AA4" s="49" t="s">
        <v>34</v>
      </c>
      <c r="AB4" s="49" t="s">
        <v>35</v>
      </c>
      <c r="AC4" s="42"/>
      <c r="AD4" s="49" t="s">
        <v>36</v>
      </c>
      <c r="AE4" s="49" t="s">
        <v>37</v>
      </c>
      <c r="AF4" s="49" t="s">
        <v>38</v>
      </c>
      <c r="AG4" s="49" t="s">
        <v>39</v>
      </c>
      <c r="AH4" s="49" t="s">
        <v>33</v>
      </c>
      <c r="AI4" s="49" t="s">
        <v>34</v>
      </c>
      <c r="AJ4" s="49" t="s">
        <v>35</v>
      </c>
      <c r="AK4" s="42"/>
      <c r="AL4" s="49" t="s">
        <v>36</v>
      </c>
      <c r="AM4" s="49" t="s">
        <v>37</v>
      </c>
      <c r="AN4" s="49"/>
      <c r="AO4" s="49"/>
      <c r="AP4" s="68"/>
      <c r="AQ4" s="68"/>
    </row>
    <row r="5" spans="1:43" s="53" customFormat="1" ht="33" x14ac:dyDescent="0.3">
      <c r="A5" s="50" t="s">
        <v>40</v>
      </c>
      <c r="B5" s="50" t="s">
        <v>41</v>
      </c>
      <c r="C5" s="50"/>
      <c r="D5" s="51"/>
      <c r="E5" s="52"/>
      <c r="F5" s="49" t="s">
        <v>42</v>
      </c>
      <c r="G5" s="49" t="s">
        <v>42</v>
      </c>
      <c r="H5" s="49" t="s">
        <v>42</v>
      </c>
      <c r="I5" s="49" t="s">
        <v>44</v>
      </c>
      <c r="J5" s="49" t="s">
        <v>42</v>
      </c>
      <c r="K5" s="49" t="s">
        <v>42</v>
      </c>
      <c r="L5" s="49" t="s">
        <v>170</v>
      </c>
      <c r="M5" s="52"/>
      <c r="N5" s="49" t="s">
        <v>44</v>
      </c>
      <c r="O5" s="49" t="s">
        <v>42</v>
      </c>
      <c r="P5" s="49" t="s">
        <v>42</v>
      </c>
      <c r="Q5" s="49" t="s">
        <v>42</v>
      </c>
      <c r="R5" s="49" t="s">
        <v>126</v>
      </c>
      <c r="S5" s="49" t="s">
        <v>44</v>
      </c>
      <c r="T5" s="49" t="s">
        <v>42</v>
      </c>
      <c r="U5" s="52"/>
      <c r="V5" s="49" t="s">
        <v>145</v>
      </c>
      <c r="W5" s="49" t="s">
        <v>42</v>
      </c>
      <c r="X5" s="49" t="s">
        <v>42</v>
      </c>
      <c r="Y5" s="49" t="s">
        <v>42</v>
      </c>
      <c r="Z5" s="49" t="s">
        <v>42</v>
      </c>
      <c r="AA5" s="49" t="s">
        <v>42</v>
      </c>
      <c r="AB5" s="49" t="s">
        <v>44</v>
      </c>
      <c r="AC5" s="52"/>
      <c r="AD5" s="49" t="s">
        <v>158</v>
      </c>
      <c r="AE5" s="49" t="s">
        <v>42</v>
      </c>
      <c r="AF5" s="49" t="s">
        <v>42</v>
      </c>
      <c r="AG5" s="49" t="s">
        <v>42</v>
      </c>
      <c r="AH5" s="49" t="s">
        <v>42</v>
      </c>
      <c r="AI5" s="49" t="s">
        <v>42</v>
      </c>
      <c r="AJ5" s="49" t="s">
        <v>126</v>
      </c>
      <c r="AK5" s="52"/>
      <c r="AL5" s="49" t="s">
        <v>44</v>
      </c>
      <c r="AM5" s="49" t="s">
        <v>42</v>
      </c>
      <c r="AN5" s="49"/>
      <c r="AO5" s="49"/>
      <c r="AP5" s="49"/>
      <c r="AQ5" s="49"/>
    </row>
    <row r="6" spans="1:43" ht="16.5" customHeight="1" x14ac:dyDescent="0.3">
      <c r="A6" s="50"/>
      <c r="B6" s="50" t="s">
        <v>48</v>
      </c>
      <c r="C6" s="50"/>
      <c r="D6" s="45">
        <f>SUM(E6,M6,U6,AC6,AK6)</f>
        <v>2000</v>
      </c>
      <c r="E6" s="54">
        <f>SUM(F6:L6)</f>
        <v>430</v>
      </c>
      <c r="F6" s="55">
        <v>50</v>
      </c>
      <c r="G6" s="55">
        <v>30</v>
      </c>
      <c r="H6" s="72">
        <v>130</v>
      </c>
      <c r="I6" s="55">
        <v>80</v>
      </c>
      <c r="J6" s="55">
        <v>60</v>
      </c>
      <c r="K6" s="55">
        <v>50</v>
      </c>
      <c r="L6" s="55">
        <v>30</v>
      </c>
      <c r="M6" s="54">
        <f t="shared" ref="M6:M24" si="0">SUM(N6:T6)</f>
        <v>500</v>
      </c>
      <c r="N6" s="55">
        <v>70</v>
      </c>
      <c r="O6" s="55">
        <v>50</v>
      </c>
      <c r="P6" s="55">
        <v>90</v>
      </c>
      <c r="Q6" s="55">
        <v>150</v>
      </c>
      <c r="R6" s="55">
        <v>30</v>
      </c>
      <c r="S6" s="55">
        <v>60</v>
      </c>
      <c r="T6" s="55">
        <v>50</v>
      </c>
      <c r="U6" s="54">
        <f>SUM(V6:AB6)</f>
        <v>530</v>
      </c>
      <c r="V6" s="55">
        <v>100</v>
      </c>
      <c r="W6" s="55">
        <v>110</v>
      </c>
      <c r="X6" s="55">
        <v>50</v>
      </c>
      <c r="Y6" s="55">
        <v>80</v>
      </c>
      <c r="Z6" s="55">
        <v>80</v>
      </c>
      <c r="AA6" s="55">
        <v>50</v>
      </c>
      <c r="AB6" s="55">
        <v>60</v>
      </c>
      <c r="AC6" s="54">
        <f t="shared" ref="AC6:AC24" si="1">SUM(AD6:AJ6)</f>
        <v>490</v>
      </c>
      <c r="AD6" s="55">
        <v>50</v>
      </c>
      <c r="AE6" s="55">
        <v>70</v>
      </c>
      <c r="AF6" s="55">
        <v>30</v>
      </c>
      <c r="AG6" s="55">
        <v>50</v>
      </c>
      <c r="AH6" s="55">
        <v>80</v>
      </c>
      <c r="AI6" s="55">
        <v>130</v>
      </c>
      <c r="AJ6" s="55">
        <v>80</v>
      </c>
      <c r="AK6" s="54">
        <f t="shared" ref="AK6:AK24" si="2">SUM(AL6:AQ6)</f>
        <v>50</v>
      </c>
      <c r="AL6" s="55">
        <v>30</v>
      </c>
      <c r="AM6" s="55">
        <v>20</v>
      </c>
      <c r="AN6" s="55"/>
      <c r="AO6" s="55"/>
      <c r="AP6" s="55"/>
      <c r="AQ6" s="55"/>
    </row>
    <row r="7" spans="1:43" ht="16.5" customHeight="1" x14ac:dyDescent="0.3">
      <c r="A7" s="50"/>
      <c r="B7" s="56" t="s">
        <v>49</v>
      </c>
      <c r="C7" s="56"/>
      <c r="D7" s="45">
        <f t="shared" ref="D7:D49" si="3">SUM(E7,M7,U7,AC7,AK7)</f>
        <v>32310</v>
      </c>
      <c r="E7" s="54">
        <f t="shared" ref="E7:E24" si="4">SUM(F7:L7)</f>
        <v>6390</v>
      </c>
      <c r="F7" s="55">
        <v>820</v>
      </c>
      <c r="G7" s="55">
        <v>830</v>
      </c>
      <c r="H7" s="72">
        <v>1800</v>
      </c>
      <c r="I7" s="55">
        <v>470</v>
      </c>
      <c r="J7" s="57">
        <v>740</v>
      </c>
      <c r="K7" s="57">
        <v>950</v>
      </c>
      <c r="L7" s="57">
        <v>780</v>
      </c>
      <c r="M7" s="54">
        <f t="shared" si="0"/>
        <v>6390</v>
      </c>
      <c r="N7" s="57">
        <v>500</v>
      </c>
      <c r="O7" s="57">
        <v>820</v>
      </c>
      <c r="P7" s="57">
        <v>750</v>
      </c>
      <c r="Q7" s="57">
        <v>1650</v>
      </c>
      <c r="R7" s="57">
        <v>270</v>
      </c>
      <c r="S7" s="57">
        <v>1700</v>
      </c>
      <c r="T7" s="57">
        <v>700</v>
      </c>
      <c r="U7" s="54">
        <f t="shared" ref="U7:U24" si="5">SUM(V7:AB7)</f>
        <v>13880</v>
      </c>
      <c r="V7" s="55">
        <v>400</v>
      </c>
      <c r="W7" s="55">
        <v>850</v>
      </c>
      <c r="X7" s="55">
        <v>820</v>
      </c>
      <c r="Y7" s="55">
        <v>920</v>
      </c>
      <c r="Z7" s="55">
        <v>1950</v>
      </c>
      <c r="AA7" s="55">
        <v>8120</v>
      </c>
      <c r="AB7" s="55">
        <v>820</v>
      </c>
      <c r="AC7" s="54">
        <f t="shared" si="1"/>
        <v>4620</v>
      </c>
      <c r="AD7" s="55">
        <v>820</v>
      </c>
      <c r="AE7" s="55">
        <v>500</v>
      </c>
      <c r="AF7" s="55">
        <v>480</v>
      </c>
      <c r="AG7" s="55">
        <v>770</v>
      </c>
      <c r="AH7" s="55">
        <v>700</v>
      </c>
      <c r="AI7" s="55">
        <v>500</v>
      </c>
      <c r="AJ7" s="55">
        <v>850</v>
      </c>
      <c r="AK7" s="54">
        <f t="shared" si="2"/>
        <v>1030</v>
      </c>
      <c r="AL7" s="55">
        <v>890</v>
      </c>
      <c r="AM7" s="55">
        <v>140</v>
      </c>
      <c r="AN7" s="55"/>
      <c r="AO7" s="55"/>
      <c r="AP7" s="55"/>
      <c r="AQ7" s="55"/>
    </row>
    <row r="8" spans="1:43" ht="16.5" customHeight="1" x14ac:dyDescent="0.3">
      <c r="A8" s="50"/>
      <c r="B8" s="56" t="s">
        <v>50</v>
      </c>
      <c r="C8" s="56"/>
      <c r="D8" s="45">
        <f t="shared" si="3"/>
        <v>49830</v>
      </c>
      <c r="E8" s="54">
        <f t="shared" si="4"/>
        <v>6040</v>
      </c>
      <c r="F8" s="57">
        <v>1630</v>
      </c>
      <c r="G8" s="57">
        <v>590</v>
      </c>
      <c r="H8" s="73">
        <v>720</v>
      </c>
      <c r="I8" s="57">
        <v>1200</v>
      </c>
      <c r="J8" s="57">
        <v>800</v>
      </c>
      <c r="K8" s="57">
        <v>550</v>
      </c>
      <c r="L8" s="57">
        <v>550</v>
      </c>
      <c r="M8" s="54">
        <f t="shared" si="0"/>
        <v>7870</v>
      </c>
      <c r="N8" s="57">
        <v>1320</v>
      </c>
      <c r="O8" s="57">
        <v>1630</v>
      </c>
      <c r="P8" s="57">
        <v>1350</v>
      </c>
      <c r="Q8" s="57">
        <v>1650</v>
      </c>
      <c r="R8" s="57">
        <v>170</v>
      </c>
      <c r="S8" s="57">
        <v>1200</v>
      </c>
      <c r="T8" s="57">
        <v>550</v>
      </c>
      <c r="U8" s="54">
        <f t="shared" si="5"/>
        <v>27100</v>
      </c>
      <c r="V8" s="57">
        <v>800</v>
      </c>
      <c r="W8" s="57">
        <v>2320</v>
      </c>
      <c r="X8" s="57">
        <v>2430</v>
      </c>
      <c r="Y8" s="57">
        <v>2330</v>
      </c>
      <c r="Z8" s="57">
        <v>4800</v>
      </c>
      <c r="AA8" s="57">
        <v>13500</v>
      </c>
      <c r="AB8" s="57">
        <v>920</v>
      </c>
      <c r="AC8" s="54">
        <f t="shared" si="1"/>
        <v>8460</v>
      </c>
      <c r="AD8" s="57">
        <v>300</v>
      </c>
      <c r="AE8" s="57">
        <v>1060</v>
      </c>
      <c r="AF8" s="57">
        <v>460</v>
      </c>
      <c r="AG8" s="57">
        <v>2430</v>
      </c>
      <c r="AH8" s="57">
        <v>2550</v>
      </c>
      <c r="AI8" s="55">
        <v>1260</v>
      </c>
      <c r="AJ8" s="57">
        <v>400</v>
      </c>
      <c r="AK8" s="54">
        <f t="shared" si="2"/>
        <v>360</v>
      </c>
      <c r="AL8" s="57">
        <v>330</v>
      </c>
      <c r="AM8" s="57">
        <v>30</v>
      </c>
      <c r="AN8" s="57"/>
      <c r="AO8" s="57"/>
      <c r="AP8" s="55"/>
      <c r="AQ8" s="57"/>
    </row>
    <row r="9" spans="1:43" ht="16.5" customHeight="1" x14ac:dyDescent="0.3">
      <c r="A9" s="50"/>
      <c r="B9" s="56" t="s">
        <v>51</v>
      </c>
      <c r="C9" s="56"/>
      <c r="D9" s="45">
        <f t="shared" si="3"/>
        <v>13118</v>
      </c>
      <c r="E9" s="54">
        <f t="shared" si="4"/>
        <v>2597</v>
      </c>
      <c r="F9" s="57">
        <v>332</v>
      </c>
      <c r="G9" s="57">
        <v>335</v>
      </c>
      <c r="H9" s="73">
        <v>400</v>
      </c>
      <c r="I9" s="57">
        <v>165</v>
      </c>
      <c r="J9" s="57">
        <v>530</v>
      </c>
      <c r="K9" s="57">
        <v>310</v>
      </c>
      <c r="L9" s="57">
        <v>525</v>
      </c>
      <c r="M9" s="54">
        <f t="shared" si="0"/>
        <v>3157</v>
      </c>
      <c r="N9" s="57">
        <v>350</v>
      </c>
      <c r="O9" s="57">
        <v>332</v>
      </c>
      <c r="P9" s="57">
        <v>420</v>
      </c>
      <c r="Q9" s="57">
        <v>1100</v>
      </c>
      <c r="R9" s="57">
        <v>175</v>
      </c>
      <c r="S9" s="57">
        <v>470</v>
      </c>
      <c r="T9" s="57">
        <v>310</v>
      </c>
      <c r="U9" s="54">
        <f t="shared" si="5"/>
        <v>3602</v>
      </c>
      <c r="V9" s="57">
        <v>440</v>
      </c>
      <c r="W9" s="57">
        <v>275</v>
      </c>
      <c r="X9" s="57">
        <v>332</v>
      </c>
      <c r="Y9" s="57">
        <v>530</v>
      </c>
      <c r="Z9" s="57">
        <v>1135</v>
      </c>
      <c r="AA9" s="57">
        <v>450</v>
      </c>
      <c r="AB9" s="57">
        <v>440</v>
      </c>
      <c r="AC9" s="54">
        <f t="shared" si="1"/>
        <v>3327</v>
      </c>
      <c r="AD9" s="57">
        <v>410</v>
      </c>
      <c r="AE9" s="57">
        <v>945</v>
      </c>
      <c r="AF9" s="57">
        <v>450</v>
      </c>
      <c r="AG9" s="57">
        <v>352</v>
      </c>
      <c r="AH9" s="57">
        <v>455</v>
      </c>
      <c r="AI9" s="57">
        <v>560</v>
      </c>
      <c r="AJ9" s="57">
        <v>155</v>
      </c>
      <c r="AK9" s="54">
        <f t="shared" si="2"/>
        <v>435</v>
      </c>
      <c r="AL9" s="57">
        <v>270</v>
      </c>
      <c r="AM9" s="57">
        <v>165</v>
      </c>
      <c r="AN9" s="57"/>
      <c r="AO9" s="57"/>
      <c r="AP9" s="57"/>
      <c r="AQ9" s="57"/>
    </row>
    <row r="10" spans="1:43" ht="16.5" customHeight="1" x14ac:dyDescent="0.3">
      <c r="A10" s="50"/>
      <c r="B10" s="56" t="s">
        <v>52</v>
      </c>
      <c r="C10" s="56"/>
      <c r="D10" s="45">
        <f t="shared" si="3"/>
        <v>0</v>
      </c>
      <c r="E10" s="54">
        <f t="shared" si="4"/>
        <v>0</v>
      </c>
      <c r="F10" s="57"/>
      <c r="G10" s="57"/>
      <c r="H10" s="73"/>
      <c r="I10" s="57"/>
      <c r="J10" s="57"/>
      <c r="K10" s="57"/>
      <c r="L10" s="57"/>
      <c r="M10" s="54">
        <f t="shared" si="0"/>
        <v>0</v>
      </c>
      <c r="N10" s="57"/>
      <c r="O10" s="57"/>
      <c r="P10" s="57"/>
      <c r="Q10" s="57"/>
      <c r="R10" s="57"/>
      <c r="S10" s="57"/>
      <c r="T10" s="57"/>
      <c r="U10" s="54">
        <f t="shared" si="5"/>
        <v>0</v>
      </c>
      <c r="V10" s="57"/>
      <c r="W10" s="57"/>
      <c r="X10" s="57"/>
      <c r="Y10" s="57"/>
      <c r="Z10" s="57"/>
      <c r="AA10" s="57"/>
      <c r="AB10" s="57"/>
      <c r="AC10" s="54">
        <f t="shared" si="1"/>
        <v>0</v>
      </c>
      <c r="AD10" s="57"/>
      <c r="AE10" s="57"/>
      <c r="AF10" s="57"/>
      <c r="AG10" s="57"/>
      <c r="AH10" s="57"/>
      <c r="AI10" s="57"/>
      <c r="AJ10" s="57"/>
      <c r="AK10" s="54">
        <f t="shared" si="2"/>
        <v>0</v>
      </c>
      <c r="AL10" s="57"/>
      <c r="AM10" s="57"/>
      <c r="AN10" s="57"/>
      <c r="AO10" s="57"/>
      <c r="AP10" s="57"/>
      <c r="AQ10" s="57"/>
    </row>
    <row r="11" spans="1:43" ht="16.5" customHeight="1" x14ac:dyDescent="0.3">
      <c r="A11" s="50"/>
      <c r="B11" s="56" t="s">
        <v>53</v>
      </c>
      <c r="C11" s="56"/>
      <c r="D11" s="45">
        <f t="shared" si="3"/>
        <v>0</v>
      </c>
      <c r="E11" s="54">
        <f t="shared" si="4"/>
        <v>0</v>
      </c>
      <c r="F11" s="57">
        <v>0</v>
      </c>
      <c r="G11" s="57">
        <v>0</v>
      </c>
      <c r="H11" s="73">
        <v>0</v>
      </c>
      <c r="I11" s="57">
        <v>0</v>
      </c>
      <c r="J11" s="57">
        <v>0</v>
      </c>
      <c r="K11" s="57">
        <v>0</v>
      </c>
      <c r="L11" s="57">
        <v>0</v>
      </c>
      <c r="M11" s="54">
        <f t="shared" si="0"/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4">
        <f t="shared" si="5"/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4">
        <f t="shared" si="1"/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4">
        <f t="shared" si="2"/>
        <v>0</v>
      </c>
      <c r="AL11" s="57">
        <v>0</v>
      </c>
      <c r="AM11" s="57">
        <v>0</v>
      </c>
      <c r="AN11" s="57"/>
      <c r="AO11" s="57"/>
      <c r="AP11" s="57"/>
      <c r="AQ11" s="57"/>
    </row>
    <row r="12" spans="1:43" ht="16.5" customHeight="1" x14ac:dyDescent="0.3">
      <c r="A12" s="50"/>
      <c r="B12" s="56" t="s">
        <v>54</v>
      </c>
      <c r="C12" s="56"/>
      <c r="D12" s="45">
        <f t="shared" si="3"/>
        <v>0</v>
      </c>
      <c r="E12" s="54">
        <f t="shared" si="4"/>
        <v>0</v>
      </c>
      <c r="F12" s="57"/>
      <c r="G12" s="57"/>
      <c r="H12" s="73"/>
      <c r="I12" s="57"/>
      <c r="J12" s="57"/>
      <c r="K12" s="57"/>
      <c r="L12" s="57"/>
      <c r="M12" s="54">
        <f t="shared" si="0"/>
        <v>0</v>
      </c>
      <c r="N12" s="57"/>
      <c r="O12" s="57"/>
      <c r="P12" s="57"/>
      <c r="Q12" s="57"/>
      <c r="R12" s="57"/>
      <c r="S12" s="57"/>
      <c r="T12" s="57"/>
      <c r="U12" s="54">
        <f t="shared" si="5"/>
        <v>0</v>
      </c>
      <c r="V12" s="57"/>
      <c r="W12" s="57"/>
      <c r="X12" s="57"/>
      <c r="Y12" s="57"/>
      <c r="Z12" s="57"/>
      <c r="AA12" s="57"/>
      <c r="AB12" s="57"/>
      <c r="AC12" s="54">
        <f t="shared" si="1"/>
        <v>0</v>
      </c>
      <c r="AD12" s="57"/>
      <c r="AE12" s="57"/>
      <c r="AF12" s="57"/>
      <c r="AG12" s="57"/>
      <c r="AH12" s="57"/>
      <c r="AI12" s="57"/>
      <c r="AJ12" s="57"/>
      <c r="AK12" s="54">
        <f t="shared" si="2"/>
        <v>0</v>
      </c>
      <c r="AL12" s="57"/>
      <c r="AM12" s="57"/>
      <c r="AN12" s="57"/>
      <c r="AO12" s="57"/>
      <c r="AP12" s="57"/>
      <c r="AQ12" s="57"/>
    </row>
    <row r="13" spans="1:43" ht="16.5" customHeight="1" x14ac:dyDescent="0.3">
      <c r="A13" s="50"/>
      <c r="B13" s="56" t="s">
        <v>55</v>
      </c>
      <c r="C13" s="56"/>
      <c r="D13" s="45">
        <f t="shared" si="3"/>
        <v>0</v>
      </c>
      <c r="E13" s="54">
        <f t="shared" si="4"/>
        <v>0</v>
      </c>
      <c r="F13" s="57"/>
      <c r="G13" s="57"/>
      <c r="H13" s="73"/>
      <c r="I13" s="57"/>
      <c r="J13" s="57"/>
      <c r="K13" s="57"/>
      <c r="L13" s="57"/>
      <c r="M13" s="54">
        <f t="shared" si="0"/>
        <v>0</v>
      </c>
      <c r="N13" s="57"/>
      <c r="O13" s="57"/>
      <c r="P13" s="57"/>
      <c r="Q13" s="57"/>
      <c r="R13" s="57"/>
      <c r="S13" s="57"/>
      <c r="T13" s="57"/>
      <c r="U13" s="54">
        <f t="shared" si="5"/>
        <v>0</v>
      </c>
      <c r="V13" s="57"/>
      <c r="W13" s="57"/>
      <c r="X13" s="57"/>
      <c r="Y13" s="57"/>
      <c r="Z13" s="57"/>
      <c r="AA13" s="57"/>
      <c r="AB13" s="57"/>
      <c r="AC13" s="54">
        <f t="shared" si="1"/>
        <v>0</v>
      </c>
      <c r="AD13" s="57"/>
      <c r="AE13" s="57"/>
      <c r="AF13" s="57"/>
      <c r="AG13" s="57"/>
      <c r="AH13" s="57"/>
      <c r="AI13" s="57"/>
      <c r="AJ13" s="57"/>
      <c r="AK13" s="54">
        <f t="shared" si="2"/>
        <v>0</v>
      </c>
      <c r="AL13" s="57"/>
      <c r="AM13" s="57"/>
      <c r="AN13" s="57"/>
      <c r="AO13" s="57"/>
      <c r="AP13" s="57"/>
      <c r="AQ13" s="57"/>
    </row>
    <row r="14" spans="1:43" ht="16.5" customHeight="1" x14ac:dyDescent="0.3">
      <c r="A14" s="50"/>
      <c r="B14" s="56" t="s">
        <v>56</v>
      </c>
      <c r="C14" s="56"/>
      <c r="D14" s="45">
        <f t="shared" si="3"/>
        <v>0</v>
      </c>
      <c r="E14" s="54">
        <f t="shared" si="4"/>
        <v>0</v>
      </c>
      <c r="F14" s="57">
        <v>0</v>
      </c>
      <c r="G14" s="57">
        <v>0</v>
      </c>
      <c r="H14" s="73">
        <v>0</v>
      </c>
      <c r="I14" s="57">
        <v>0</v>
      </c>
      <c r="J14" s="57">
        <v>0</v>
      </c>
      <c r="K14" s="57">
        <v>0</v>
      </c>
      <c r="L14" s="57">
        <v>0</v>
      </c>
      <c r="M14" s="54">
        <f t="shared" si="0"/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4">
        <f t="shared" si="5"/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4">
        <f t="shared" si="1"/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4">
        <f t="shared" si="2"/>
        <v>0</v>
      </c>
      <c r="AL14" s="57">
        <v>0</v>
      </c>
      <c r="AM14" s="57">
        <v>0</v>
      </c>
      <c r="AN14" s="57"/>
      <c r="AO14" s="57"/>
      <c r="AP14" s="57"/>
      <c r="AQ14" s="57"/>
    </row>
    <row r="15" spans="1:43" ht="16.5" customHeight="1" x14ac:dyDescent="0.3">
      <c r="A15" s="50"/>
      <c r="B15" s="56" t="s">
        <v>171</v>
      </c>
      <c r="C15" s="56"/>
      <c r="D15" s="45">
        <f t="shared" si="3"/>
        <v>0</v>
      </c>
      <c r="E15" s="54">
        <f t="shared" si="4"/>
        <v>0</v>
      </c>
      <c r="F15" s="57"/>
      <c r="G15" s="57"/>
      <c r="H15" s="73"/>
      <c r="I15" s="57"/>
      <c r="J15" s="57"/>
      <c r="K15" s="57"/>
      <c r="L15" s="57"/>
      <c r="M15" s="54">
        <f t="shared" si="0"/>
        <v>0</v>
      </c>
      <c r="N15" s="57"/>
      <c r="O15" s="57"/>
      <c r="P15" s="57"/>
      <c r="Q15" s="57"/>
      <c r="R15" s="57"/>
      <c r="S15" s="57"/>
      <c r="T15" s="57"/>
      <c r="U15" s="54">
        <f t="shared" si="5"/>
        <v>0</v>
      </c>
      <c r="V15" s="57"/>
      <c r="W15" s="57"/>
      <c r="X15" s="57"/>
      <c r="Y15" s="57"/>
      <c r="Z15" s="57"/>
      <c r="AA15" s="57"/>
      <c r="AB15" s="57"/>
      <c r="AC15" s="54">
        <f t="shared" si="1"/>
        <v>0</v>
      </c>
      <c r="AD15" s="57"/>
      <c r="AE15" s="57"/>
      <c r="AF15" s="57"/>
      <c r="AG15" s="57"/>
      <c r="AH15" s="57"/>
      <c r="AI15" s="57"/>
      <c r="AJ15" s="57"/>
      <c r="AK15" s="54">
        <f t="shared" si="2"/>
        <v>0</v>
      </c>
      <c r="AL15" s="57"/>
      <c r="AM15" s="57"/>
      <c r="AN15" s="57"/>
      <c r="AO15" s="57"/>
      <c r="AP15" s="57"/>
      <c r="AQ15" s="57"/>
    </row>
    <row r="16" spans="1:43" ht="16.5" customHeight="1" x14ac:dyDescent="0.3">
      <c r="A16" s="50"/>
      <c r="B16" s="56" t="s">
        <v>57</v>
      </c>
      <c r="C16" s="56"/>
      <c r="D16" s="45">
        <f t="shared" si="3"/>
        <v>0</v>
      </c>
      <c r="E16" s="54">
        <f t="shared" si="4"/>
        <v>0</v>
      </c>
      <c r="F16" s="57"/>
      <c r="G16" s="57"/>
      <c r="H16" s="73"/>
      <c r="I16" s="57"/>
      <c r="J16" s="57"/>
      <c r="K16" s="57"/>
      <c r="L16" s="57"/>
      <c r="M16" s="54">
        <f t="shared" si="0"/>
        <v>0</v>
      </c>
      <c r="N16" s="57"/>
      <c r="O16" s="57"/>
      <c r="P16" s="57"/>
      <c r="Q16" s="57"/>
      <c r="R16" s="57"/>
      <c r="S16" s="57"/>
      <c r="T16" s="57"/>
      <c r="U16" s="54">
        <f t="shared" si="5"/>
        <v>0</v>
      </c>
      <c r="V16" s="57"/>
      <c r="W16" s="57"/>
      <c r="X16" s="57"/>
      <c r="Y16" s="57"/>
      <c r="Z16" s="57"/>
      <c r="AA16" s="57"/>
      <c r="AB16" s="57"/>
      <c r="AC16" s="54">
        <f t="shared" si="1"/>
        <v>0</v>
      </c>
      <c r="AD16" s="57"/>
      <c r="AE16" s="57"/>
      <c r="AF16" s="57"/>
      <c r="AG16" s="57"/>
      <c r="AH16" s="57"/>
      <c r="AI16" s="57"/>
      <c r="AJ16" s="57"/>
      <c r="AK16" s="54">
        <f t="shared" si="2"/>
        <v>0</v>
      </c>
      <c r="AL16" s="57"/>
      <c r="AM16" s="57"/>
      <c r="AN16" s="57"/>
      <c r="AO16" s="57"/>
      <c r="AP16" s="57"/>
      <c r="AQ16" s="57"/>
    </row>
    <row r="17" spans="1:43" ht="16.5" customHeight="1" x14ac:dyDescent="0.3">
      <c r="A17" s="50"/>
      <c r="B17" s="56" t="s">
        <v>58</v>
      </c>
      <c r="C17" s="56"/>
      <c r="D17" s="45">
        <f t="shared" si="3"/>
        <v>0</v>
      </c>
      <c r="E17" s="54">
        <f t="shared" si="4"/>
        <v>0</v>
      </c>
      <c r="F17" s="57"/>
      <c r="G17" s="57"/>
      <c r="H17" s="73"/>
      <c r="I17" s="57"/>
      <c r="J17" s="57"/>
      <c r="K17" s="57"/>
      <c r="L17" s="57"/>
      <c r="M17" s="54">
        <f t="shared" si="0"/>
        <v>0</v>
      </c>
      <c r="N17" s="57"/>
      <c r="O17" s="57"/>
      <c r="P17" s="57"/>
      <c r="Q17" s="57"/>
      <c r="R17" s="57"/>
      <c r="S17" s="57"/>
      <c r="T17" s="57"/>
      <c r="U17" s="54">
        <f t="shared" si="5"/>
        <v>0</v>
      </c>
      <c r="V17" s="57"/>
      <c r="W17" s="57"/>
      <c r="X17" s="57"/>
      <c r="Y17" s="57"/>
      <c r="Z17" s="57"/>
      <c r="AA17" s="57"/>
      <c r="AB17" s="57"/>
      <c r="AC17" s="54">
        <f t="shared" si="1"/>
        <v>0</v>
      </c>
      <c r="AD17" s="57"/>
      <c r="AE17" s="57"/>
      <c r="AF17" s="57"/>
      <c r="AG17" s="57"/>
      <c r="AH17" s="57"/>
      <c r="AI17" s="57"/>
      <c r="AJ17" s="57"/>
      <c r="AK17" s="54">
        <f t="shared" si="2"/>
        <v>0</v>
      </c>
      <c r="AL17" s="57"/>
      <c r="AM17" s="57"/>
      <c r="AN17" s="57"/>
      <c r="AO17" s="57"/>
      <c r="AP17" s="57"/>
      <c r="AQ17" s="57"/>
    </row>
    <row r="18" spans="1:43" ht="16.5" customHeight="1" x14ac:dyDescent="0.3">
      <c r="A18" s="50"/>
      <c r="B18" s="56" t="s">
        <v>59</v>
      </c>
      <c r="C18" s="56"/>
      <c r="D18" s="45">
        <f t="shared" si="3"/>
        <v>0</v>
      </c>
      <c r="E18" s="54">
        <f t="shared" si="4"/>
        <v>0</v>
      </c>
      <c r="F18" s="57"/>
      <c r="G18" s="57"/>
      <c r="H18" s="73"/>
      <c r="I18" s="57"/>
      <c r="J18" s="57"/>
      <c r="K18" s="57"/>
      <c r="L18" s="57"/>
      <c r="M18" s="54">
        <f t="shared" si="0"/>
        <v>0</v>
      </c>
      <c r="N18" s="57"/>
      <c r="O18" s="57"/>
      <c r="P18" s="57"/>
      <c r="Q18" s="57"/>
      <c r="R18" s="57"/>
      <c r="S18" s="57"/>
      <c r="T18" s="57"/>
      <c r="U18" s="54">
        <f t="shared" si="5"/>
        <v>0</v>
      </c>
      <c r="V18" s="57"/>
      <c r="W18" s="57"/>
      <c r="X18" s="57"/>
      <c r="Y18" s="57"/>
      <c r="Z18" s="57"/>
      <c r="AA18" s="57"/>
      <c r="AB18" s="57"/>
      <c r="AC18" s="54">
        <f t="shared" si="1"/>
        <v>0</v>
      </c>
      <c r="AD18" s="57"/>
      <c r="AE18" s="57"/>
      <c r="AF18" s="57"/>
      <c r="AG18" s="57"/>
      <c r="AH18" s="57"/>
      <c r="AI18" s="57"/>
      <c r="AJ18" s="57"/>
      <c r="AK18" s="54">
        <f t="shared" si="2"/>
        <v>0</v>
      </c>
      <c r="AL18" s="57"/>
      <c r="AM18" s="57"/>
      <c r="AN18" s="57"/>
      <c r="AO18" s="57"/>
      <c r="AP18" s="57"/>
      <c r="AQ18" s="57"/>
    </row>
    <row r="19" spans="1:43" ht="16.5" customHeight="1" x14ac:dyDescent="0.3">
      <c r="A19" s="50"/>
      <c r="B19" s="56" t="s">
        <v>60</v>
      </c>
      <c r="C19" s="56"/>
      <c r="D19" s="45">
        <f t="shared" si="3"/>
        <v>23075</v>
      </c>
      <c r="E19" s="54">
        <f t="shared" si="4"/>
        <v>5490</v>
      </c>
      <c r="F19" s="57">
        <v>710</v>
      </c>
      <c r="G19" s="57">
        <v>1120</v>
      </c>
      <c r="H19" s="73">
        <v>1050</v>
      </c>
      <c r="I19" s="57">
        <v>670</v>
      </c>
      <c r="J19" s="57">
        <v>565</v>
      </c>
      <c r="K19" s="57">
        <v>475</v>
      </c>
      <c r="L19" s="57">
        <v>900</v>
      </c>
      <c r="M19" s="54">
        <f t="shared" si="0"/>
        <v>6000</v>
      </c>
      <c r="N19" s="57">
        <v>1220</v>
      </c>
      <c r="O19" s="57">
        <v>860</v>
      </c>
      <c r="P19" s="57">
        <v>1140</v>
      </c>
      <c r="Q19" s="57">
        <v>1340</v>
      </c>
      <c r="R19" s="57">
        <v>270</v>
      </c>
      <c r="S19" s="57">
        <v>755</v>
      </c>
      <c r="T19" s="57">
        <v>415</v>
      </c>
      <c r="U19" s="54">
        <f t="shared" si="5"/>
        <v>6145</v>
      </c>
      <c r="V19" s="57">
        <v>1000</v>
      </c>
      <c r="W19" s="57">
        <v>800</v>
      </c>
      <c r="X19" s="57">
        <v>740</v>
      </c>
      <c r="Y19" s="57">
        <v>720</v>
      </c>
      <c r="Z19" s="57">
        <v>1170</v>
      </c>
      <c r="AA19" s="57">
        <v>1270</v>
      </c>
      <c r="AB19" s="57">
        <v>445</v>
      </c>
      <c r="AC19" s="54">
        <f t="shared" si="1"/>
        <v>4835</v>
      </c>
      <c r="AD19" s="57">
        <v>445</v>
      </c>
      <c r="AE19" s="57">
        <v>1115</v>
      </c>
      <c r="AF19" s="57">
        <v>655</v>
      </c>
      <c r="AG19" s="57">
        <v>820</v>
      </c>
      <c r="AH19" s="57">
        <v>720</v>
      </c>
      <c r="AI19" s="57">
        <v>950</v>
      </c>
      <c r="AJ19" s="57">
        <v>130</v>
      </c>
      <c r="AK19" s="54">
        <f t="shared" si="2"/>
        <v>605</v>
      </c>
      <c r="AL19" s="57">
        <v>290</v>
      </c>
      <c r="AM19" s="57">
        <v>315</v>
      </c>
      <c r="AN19" s="57"/>
      <c r="AO19" s="57"/>
      <c r="AP19" s="57"/>
      <c r="AQ19" s="57"/>
    </row>
    <row r="20" spans="1:43" ht="16.5" customHeight="1" x14ac:dyDescent="0.3">
      <c r="A20" s="50"/>
      <c r="B20" s="56" t="s">
        <v>172</v>
      </c>
      <c r="C20" s="56"/>
      <c r="D20" s="45">
        <f t="shared" si="3"/>
        <v>410</v>
      </c>
      <c r="E20" s="54">
        <f t="shared" si="4"/>
        <v>115</v>
      </c>
      <c r="F20" s="57">
        <v>35</v>
      </c>
      <c r="G20" s="57">
        <v>50</v>
      </c>
      <c r="H20" s="73">
        <v>0</v>
      </c>
      <c r="I20" s="57">
        <v>0</v>
      </c>
      <c r="J20" s="57">
        <v>10</v>
      </c>
      <c r="K20" s="57">
        <v>20</v>
      </c>
      <c r="L20" s="57">
        <v>0</v>
      </c>
      <c r="M20" s="54">
        <f t="shared" si="0"/>
        <v>130</v>
      </c>
      <c r="N20" s="57">
        <v>0</v>
      </c>
      <c r="O20" s="57">
        <v>35</v>
      </c>
      <c r="P20" s="57">
        <v>0</v>
      </c>
      <c r="Q20" s="57">
        <v>0</v>
      </c>
      <c r="R20" s="57">
        <v>65</v>
      </c>
      <c r="S20" s="57">
        <v>10</v>
      </c>
      <c r="T20" s="57">
        <v>20</v>
      </c>
      <c r="U20" s="54">
        <f t="shared" si="5"/>
        <v>60</v>
      </c>
      <c r="V20" s="57">
        <v>0</v>
      </c>
      <c r="W20" s="57">
        <v>0</v>
      </c>
      <c r="X20" s="57">
        <v>35</v>
      </c>
      <c r="Y20" s="57">
        <v>0</v>
      </c>
      <c r="Z20" s="57">
        <v>0</v>
      </c>
      <c r="AA20" s="57">
        <v>0</v>
      </c>
      <c r="AB20" s="57">
        <v>25</v>
      </c>
      <c r="AC20" s="54">
        <f t="shared" si="1"/>
        <v>85</v>
      </c>
      <c r="AD20" s="57">
        <v>20</v>
      </c>
      <c r="AE20" s="57">
        <v>0</v>
      </c>
      <c r="AF20" s="57">
        <v>25</v>
      </c>
      <c r="AG20" s="57">
        <v>25</v>
      </c>
      <c r="AH20" s="57">
        <v>15</v>
      </c>
      <c r="AI20" s="57">
        <v>0</v>
      </c>
      <c r="AJ20" s="57">
        <v>0</v>
      </c>
      <c r="AK20" s="54">
        <f t="shared" si="2"/>
        <v>20</v>
      </c>
      <c r="AL20" s="57">
        <v>0</v>
      </c>
      <c r="AM20" s="57">
        <v>20</v>
      </c>
      <c r="AN20" s="57"/>
      <c r="AO20" s="57"/>
      <c r="AP20" s="57"/>
      <c r="AQ20" s="57"/>
    </row>
    <row r="21" spans="1:43" ht="16.5" customHeight="1" x14ac:dyDescent="0.3">
      <c r="A21" s="50"/>
      <c r="B21" s="58" t="s">
        <v>173</v>
      </c>
      <c r="C21" s="59"/>
      <c r="D21" s="45">
        <f t="shared" si="3"/>
        <v>0</v>
      </c>
      <c r="E21" s="54">
        <f t="shared" si="4"/>
        <v>0</v>
      </c>
      <c r="F21" s="57"/>
      <c r="G21" s="57"/>
      <c r="H21" s="73"/>
      <c r="I21" s="57"/>
      <c r="J21" s="57"/>
      <c r="K21" s="57"/>
      <c r="L21" s="57"/>
      <c r="M21" s="54">
        <f t="shared" si="0"/>
        <v>0</v>
      </c>
      <c r="N21" s="57"/>
      <c r="O21" s="57"/>
      <c r="P21" s="57"/>
      <c r="Q21" s="57"/>
      <c r="R21" s="57"/>
      <c r="S21" s="57"/>
      <c r="T21" s="57"/>
      <c r="U21" s="54">
        <f t="shared" si="5"/>
        <v>0</v>
      </c>
      <c r="V21" s="57"/>
      <c r="W21" s="57"/>
      <c r="X21" s="57"/>
      <c r="Y21" s="57"/>
      <c r="Z21" s="57"/>
      <c r="AA21" s="57"/>
      <c r="AB21" s="57"/>
      <c r="AC21" s="54">
        <f t="shared" si="1"/>
        <v>0</v>
      </c>
      <c r="AD21" s="57"/>
      <c r="AE21" s="57"/>
      <c r="AF21" s="57"/>
      <c r="AG21" s="57"/>
      <c r="AH21" s="57"/>
      <c r="AI21" s="57"/>
      <c r="AJ21" s="57"/>
      <c r="AK21" s="54">
        <f t="shared" si="2"/>
        <v>0</v>
      </c>
      <c r="AL21" s="57"/>
      <c r="AM21" s="57"/>
      <c r="AN21" s="57"/>
      <c r="AO21" s="57"/>
      <c r="AP21" s="57"/>
      <c r="AQ21" s="57"/>
    </row>
    <row r="22" spans="1:43" ht="16.5" customHeight="1" x14ac:dyDescent="0.3">
      <c r="A22" s="50"/>
      <c r="B22" s="50" t="s">
        <v>61</v>
      </c>
      <c r="C22" s="50"/>
      <c r="D22" s="45">
        <f t="shared" si="3"/>
        <v>12685</v>
      </c>
      <c r="E22" s="54">
        <f t="shared" si="4"/>
        <v>3265</v>
      </c>
      <c r="F22" s="57">
        <v>400</v>
      </c>
      <c r="G22" s="57">
        <v>410</v>
      </c>
      <c r="H22" s="73">
        <v>520</v>
      </c>
      <c r="I22" s="57">
        <v>645</v>
      </c>
      <c r="J22" s="57">
        <v>535</v>
      </c>
      <c r="K22" s="57">
        <v>340</v>
      </c>
      <c r="L22" s="57">
        <v>415</v>
      </c>
      <c r="M22" s="54">
        <f t="shared" si="0"/>
        <v>3270</v>
      </c>
      <c r="N22" s="57">
        <v>580</v>
      </c>
      <c r="O22" s="57">
        <v>400</v>
      </c>
      <c r="P22" s="57">
        <v>560</v>
      </c>
      <c r="Q22" s="57">
        <v>850</v>
      </c>
      <c r="R22" s="57">
        <v>85</v>
      </c>
      <c r="S22" s="57">
        <v>555</v>
      </c>
      <c r="T22" s="57">
        <v>240</v>
      </c>
      <c r="U22" s="54">
        <f>SUM(V22:AB22)</f>
        <v>3060</v>
      </c>
      <c r="V22" s="57">
        <v>500</v>
      </c>
      <c r="W22" s="57">
        <v>540</v>
      </c>
      <c r="X22" s="57">
        <v>260</v>
      </c>
      <c r="Y22" s="57">
        <v>500</v>
      </c>
      <c r="Z22" s="57">
        <v>630</v>
      </c>
      <c r="AA22" s="57">
        <v>415</v>
      </c>
      <c r="AB22" s="57">
        <v>215</v>
      </c>
      <c r="AC22" s="54">
        <f t="shared" si="1"/>
        <v>2785</v>
      </c>
      <c r="AD22" s="55">
        <v>280</v>
      </c>
      <c r="AE22" s="55">
        <v>835</v>
      </c>
      <c r="AF22" s="55">
        <v>310</v>
      </c>
      <c r="AG22" s="55">
        <v>340</v>
      </c>
      <c r="AH22" s="55">
        <v>360</v>
      </c>
      <c r="AI22" s="55">
        <v>600</v>
      </c>
      <c r="AJ22" s="55">
        <v>60</v>
      </c>
      <c r="AK22" s="54">
        <f t="shared" si="2"/>
        <v>305</v>
      </c>
      <c r="AL22" s="55">
        <v>215</v>
      </c>
      <c r="AM22" s="55">
        <v>90</v>
      </c>
      <c r="AN22" s="55"/>
      <c r="AO22" s="55"/>
      <c r="AP22" s="55"/>
      <c r="AQ22" s="55"/>
    </row>
    <row r="23" spans="1:43" ht="16.5" customHeight="1" x14ac:dyDescent="0.3">
      <c r="A23" s="50"/>
      <c r="B23" s="50" t="s">
        <v>62</v>
      </c>
      <c r="C23" s="50"/>
      <c r="D23" s="45">
        <f t="shared" si="3"/>
        <v>2785</v>
      </c>
      <c r="E23" s="54">
        <f t="shared" si="4"/>
        <v>750</v>
      </c>
      <c r="F23" s="55">
        <v>145</v>
      </c>
      <c r="G23" s="55">
        <v>130</v>
      </c>
      <c r="H23" s="72">
        <v>0</v>
      </c>
      <c r="I23" s="55">
        <v>35</v>
      </c>
      <c r="J23" s="55">
        <v>160</v>
      </c>
      <c r="K23" s="55">
        <v>125</v>
      </c>
      <c r="L23" s="55">
        <v>155</v>
      </c>
      <c r="M23" s="54">
        <f t="shared" si="0"/>
        <v>695</v>
      </c>
      <c r="N23" s="55">
        <v>30</v>
      </c>
      <c r="O23" s="55">
        <v>145</v>
      </c>
      <c r="P23" s="55">
        <v>95</v>
      </c>
      <c r="Q23" s="55">
        <v>170</v>
      </c>
      <c r="R23" s="55">
        <v>75</v>
      </c>
      <c r="S23" s="55">
        <v>110</v>
      </c>
      <c r="T23" s="55">
        <v>70</v>
      </c>
      <c r="U23" s="54">
        <f t="shared" si="5"/>
        <v>700</v>
      </c>
      <c r="V23" s="55">
        <v>0</v>
      </c>
      <c r="W23" s="55">
        <v>25</v>
      </c>
      <c r="X23" s="55">
        <v>145</v>
      </c>
      <c r="Y23" s="55">
        <v>140</v>
      </c>
      <c r="Z23" s="55">
        <v>0</v>
      </c>
      <c r="AA23" s="55">
        <v>220</v>
      </c>
      <c r="AB23" s="55">
        <v>170</v>
      </c>
      <c r="AC23" s="54">
        <f t="shared" si="1"/>
        <v>560</v>
      </c>
      <c r="AD23" s="55">
        <v>125</v>
      </c>
      <c r="AE23" s="55">
        <v>170</v>
      </c>
      <c r="AF23" s="55">
        <v>80</v>
      </c>
      <c r="AG23" s="55">
        <v>85</v>
      </c>
      <c r="AH23" s="55">
        <v>75</v>
      </c>
      <c r="AI23" s="55">
        <v>0</v>
      </c>
      <c r="AJ23" s="55">
        <v>25</v>
      </c>
      <c r="AK23" s="54">
        <f t="shared" si="2"/>
        <v>80</v>
      </c>
      <c r="AL23" s="55">
        <v>45</v>
      </c>
      <c r="AM23" s="55">
        <v>35</v>
      </c>
      <c r="AN23" s="55"/>
      <c r="AO23" s="55"/>
      <c r="AP23" s="55"/>
      <c r="AQ23" s="55"/>
    </row>
    <row r="24" spans="1:43" ht="16.5" customHeight="1" x14ac:dyDescent="0.3">
      <c r="A24" s="50"/>
      <c r="B24" s="50" t="s">
        <v>63</v>
      </c>
      <c r="C24" s="50"/>
      <c r="D24" s="45">
        <f t="shared" si="3"/>
        <v>0</v>
      </c>
      <c r="E24" s="54">
        <f t="shared" si="4"/>
        <v>0</v>
      </c>
      <c r="F24" s="55">
        <v>0</v>
      </c>
      <c r="G24" s="55">
        <v>0</v>
      </c>
      <c r="H24" s="72">
        <v>0</v>
      </c>
      <c r="I24" s="55">
        <v>0</v>
      </c>
      <c r="J24" s="55">
        <v>0</v>
      </c>
      <c r="K24" s="55">
        <v>0</v>
      </c>
      <c r="L24" s="55">
        <v>0</v>
      </c>
      <c r="M24" s="54">
        <f t="shared" si="0"/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4">
        <f t="shared" si="5"/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4">
        <f t="shared" si="1"/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4">
        <f t="shared" si="2"/>
        <v>0</v>
      </c>
      <c r="AL24" s="55">
        <v>0</v>
      </c>
      <c r="AM24" s="55">
        <v>0</v>
      </c>
      <c r="AN24" s="55"/>
      <c r="AO24" s="55"/>
      <c r="AP24" s="55"/>
      <c r="AQ24" s="55"/>
    </row>
    <row r="25" spans="1:43" ht="16.5" customHeight="1" x14ac:dyDescent="0.3">
      <c r="A25" s="40" t="s">
        <v>64</v>
      </c>
      <c r="B25" s="40"/>
      <c r="C25" s="40"/>
      <c r="D25" s="60">
        <f>SUM(E25,M25,U25,AC25,AK25)</f>
        <v>136213</v>
      </c>
      <c r="E25" s="60">
        <f>SUM(E6:E24)</f>
        <v>25077</v>
      </c>
      <c r="F25" s="60">
        <v>4122</v>
      </c>
      <c r="G25" s="60">
        <v>3495</v>
      </c>
      <c r="H25" s="60">
        <v>4620</v>
      </c>
      <c r="I25" s="60">
        <v>3265</v>
      </c>
      <c r="J25" s="60">
        <v>3400</v>
      </c>
      <c r="K25" s="60">
        <v>2820</v>
      </c>
      <c r="L25" s="60">
        <v>3355</v>
      </c>
      <c r="M25" s="60">
        <f>SUM(M6:M24)</f>
        <v>28012</v>
      </c>
      <c r="N25" s="60">
        <v>4070</v>
      </c>
      <c r="O25" s="60">
        <v>4272</v>
      </c>
      <c r="P25" s="60">
        <v>4405</v>
      </c>
      <c r="Q25" s="60">
        <v>6910</v>
      </c>
      <c r="R25" s="60">
        <v>1140</v>
      </c>
      <c r="S25" s="60">
        <v>4860</v>
      </c>
      <c r="T25" s="60">
        <v>2355</v>
      </c>
      <c r="U25" s="60">
        <f>SUM(U6:U24)</f>
        <v>55077</v>
      </c>
      <c r="V25" s="60">
        <v>3240</v>
      </c>
      <c r="W25" s="60">
        <v>4920</v>
      </c>
      <c r="X25" s="60">
        <v>4812</v>
      </c>
      <c r="Y25" s="60">
        <v>5220</v>
      </c>
      <c r="Z25" s="60">
        <v>9765</v>
      </c>
      <c r="AA25" s="60">
        <v>24025</v>
      </c>
      <c r="AB25" s="60">
        <v>3095</v>
      </c>
      <c r="AC25" s="60">
        <f t="shared" ref="AC25" si="6">SUM(AC6:AC24)</f>
        <v>25162</v>
      </c>
      <c r="AD25" s="60">
        <v>2450</v>
      </c>
      <c r="AE25" s="60">
        <v>4695</v>
      </c>
      <c r="AF25" s="60">
        <v>2490</v>
      </c>
      <c r="AG25" s="60">
        <v>4872</v>
      </c>
      <c r="AH25" s="60">
        <v>4955</v>
      </c>
      <c r="AI25" s="60">
        <v>4000</v>
      </c>
      <c r="AJ25" s="60">
        <v>1700</v>
      </c>
      <c r="AK25" s="60">
        <f>SUM(AK6:AK24)</f>
        <v>2885</v>
      </c>
      <c r="AL25" s="60">
        <v>2070</v>
      </c>
      <c r="AM25" s="60">
        <v>815</v>
      </c>
      <c r="AN25" s="60"/>
      <c r="AO25" s="60"/>
      <c r="AP25" s="60"/>
      <c r="AQ25" s="60"/>
    </row>
    <row r="26" spans="1:43" x14ac:dyDescent="0.3">
      <c r="A26" s="50" t="s">
        <v>65</v>
      </c>
      <c r="B26" s="50" t="s">
        <v>66</v>
      </c>
      <c r="C26" s="48" t="s">
        <v>67</v>
      </c>
      <c r="D26" s="45">
        <f t="shared" si="3"/>
        <v>140</v>
      </c>
      <c r="E26" s="54">
        <f t="shared" ref="E26:E51" si="7">SUM(F26:L26)</f>
        <v>110</v>
      </c>
      <c r="F26" s="55">
        <v>0</v>
      </c>
      <c r="G26" s="55">
        <v>0</v>
      </c>
      <c r="H26" s="72">
        <v>0</v>
      </c>
      <c r="I26" s="55">
        <v>0</v>
      </c>
      <c r="J26" s="55">
        <v>0</v>
      </c>
      <c r="K26" s="55">
        <v>110</v>
      </c>
      <c r="L26" s="55">
        <v>0</v>
      </c>
      <c r="M26" s="54">
        <f t="shared" ref="M26:M49" si="8">SUM(N26:T26)</f>
        <v>10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10</v>
      </c>
      <c r="U26" s="54">
        <f>SUM(V26:AB26)</f>
        <v>0</v>
      </c>
      <c r="V26" s="55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54">
        <f t="shared" ref="AC26:AC49" si="9">SUM(AD26:AJ26)</f>
        <v>10</v>
      </c>
      <c r="AD26" s="62">
        <v>10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54">
        <f t="shared" ref="AK26:AK49" si="10">SUM(AL26:AQ26)</f>
        <v>10</v>
      </c>
      <c r="AL26" s="62">
        <v>0</v>
      </c>
      <c r="AM26" s="62">
        <v>10</v>
      </c>
      <c r="AN26" s="62"/>
      <c r="AO26" s="62"/>
      <c r="AP26" s="62"/>
      <c r="AQ26" s="62"/>
    </row>
    <row r="27" spans="1:43" x14ac:dyDescent="0.3">
      <c r="A27" s="50"/>
      <c r="B27" s="50"/>
      <c r="C27" s="48" t="s">
        <v>68</v>
      </c>
      <c r="D27" s="45">
        <f t="shared" si="3"/>
        <v>13455</v>
      </c>
      <c r="E27" s="54">
        <f>SUM(F27:L27)</f>
        <v>3000</v>
      </c>
      <c r="F27" s="55">
        <v>580</v>
      </c>
      <c r="G27" s="55">
        <v>410</v>
      </c>
      <c r="H27" s="72">
        <v>175</v>
      </c>
      <c r="I27" s="55">
        <v>40</v>
      </c>
      <c r="J27" s="55">
        <v>615</v>
      </c>
      <c r="K27" s="55">
        <v>855</v>
      </c>
      <c r="L27" s="55">
        <v>325</v>
      </c>
      <c r="M27" s="54">
        <f t="shared" si="8"/>
        <v>3070</v>
      </c>
      <c r="N27" s="55">
        <v>330</v>
      </c>
      <c r="O27" s="55">
        <v>580</v>
      </c>
      <c r="P27" s="55">
        <v>350</v>
      </c>
      <c r="Q27" s="55">
        <v>700</v>
      </c>
      <c r="R27" s="55">
        <v>155</v>
      </c>
      <c r="S27" s="55">
        <v>715</v>
      </c>
      <c r="T27" s="55">
        <v>240</v>
      </c>
      <c r="U27" s="54">
        <f t="shared" ref="U27:U49" si="11">SUM(V27:AB27)</f>
        <v>5005</v>
      </c>
      <c r="V27" s="55">
        <v>245</v>
      </c>
      <c r="W27" s="62">
        <v>130</v>
      </c>
      <c r="X27" s="62">
        <v>280</v>
      </c>
      <c r="Y27" s="62">
        <v>225</v>
      </c>
      <c r="Z27" s="62">
        <v>2115</v>
      </c>
      <c r="AA27" s="62">
        <v>1720</v>
      </c>
      <c r="AB27" s="62">
        <v>290</v>
      </c>
      <c r="AC27" s="54">
        <f t="shared" si="9"/>
        <v>2110</v>
      </c>
      <c r="AD27" s="62">
        <v>195</v>
      </c>
      <c r="AE27" s="62">
        <v>260</v>
      </c>
      <c r="AF27" s="62">
        <v>540</v>
      </c>
      <c r="AG27" s="62">
        <v>270</v>
      </c>
      <c r="AH27" s="62">
        <v>370</v>
      </c>
      <c r="AI27" s="62">
        <v>395</v>
      </c>
      <c r="AJ27" s="62">
        <v>80</v>
      </c>
      <c r="AK27" s="54">
        <f t="shared" si="10"/>
        <v>270</v>
      </c>
      <c r="AL27" s="62">
        <v>200</v>
      </c>
      <c r="AM27" s="62">
        <v>70</v>
      </c>
      <c r="AN27" s="62"/>
      <c r="AO27" s="62"/>
      <c r="AP27" s="62"/>
      <c r="AQ27" s="62"/>
    </row>
    <row r="28" spans="1:43" x14ac:dyDescent="0.3">
      <c r="A28" s="50"/>
      <c r="B28" s="50"/>
      <c r="C28" s="48" t="s">
        <v>69</v>
      </c>
      <c r="D28" s="45">
        <f t="shared" si="3"/>
        <v>39975</v>
      </c>
      <c r="E28" s="54">
        <f t="shared" si="7"/>
        <v>7905</v>
      </c>
      <c r="F28" s="55">
        <v>1060</v>
      </c>
      <c r="G28" s="55">
        <v>1170</v>
      </c>
      <c r="H28" s="72">
        <v>1350</v>
      </c>
      <c r="I28" s="55">
        <v>1080</v>
      </c>
      <c r="J28" s="55">
        <v>1395</v>
      </c>
      <c r="K28" s="55">
        <v>750</v>
      </c>
      <c r="L28" s="55">
        <v>1100</v>
      </c>
      <c r="M28" s="54">
        <f t="shared" si="8"/>
        <v>7870</v>
      </c>
      <c r="N28" s="55">
        <v>1210</v>
      </c>
      <c r="O28" s="55">
        <v>1060</v>
      </c>
      <c r="P28" s="55">
        <v>1230</v>
      </c>
      <c r="Q28" s="55">
        <v>2450</v>
      </c>
      <c r="R28" s="55">
        <v>345</v>
      </c>
      <c r="S28" s="55">
        <v>1095</v>
      </c>
      <c r="T28" s="55">
        <v>480</v>
      </c>
      <c r="U28" s="54">
        <f t="shared" si="11"/>
        <v>16825</v>
      </c>
      <c r="V28" s="55">
        <v>1110</v>
      </c>
      <c r="W28" s="62">
        <v>900</v>
      </c>
      <c r="X28" s="62">
        <v>690</v>
      </c>
      <c r="Y28" s="62">
        <v>1340</v>
      </c>
      <c r="Z28" s="62">
        <v>2180</v>
      </c>
      <c r="AA28" s="62">
        <v>10090</v>
      </c>
      <c r="AB28" s="62">
        <v>515</v>
      </c>
      <c r="AC28" s="54">
        <f t="shared" si="9"/>
        <v>6765</v>
      </c>
      <c r="AD28" s="62">
        <v>670</v>
      </c>
      <c r="AE28" s="62">
        <v>1890</v>
      </c>
      <c r="AF28" s="62">
        <v>770</v>
      </c>
      <c r="AG28" s="62">
        <v>670</v>
      </c>
      <c r="AH28" s="62">
        <v>1105</v>
      </c>
      <c r="AI28" s="62">
        <v>1350</v>
      </c>
      <c r="AJ28" s="62">
        <v>310</v>
      </c>
      <c r="AK28" s="54">
        <f t="shared" si="10"/>
        <v>610</v>
      </c>
      <c r="AL28" s="62">
        <v>475</v>
      </c>
      <c r="AM28" s="62">
        <v>135</v>
      </c>
      <c r="AN28" s="62"/>
      <c r="AO28" s="62"/>
      <c r="AP28" s="62"/>
      <c r="AQ28" s="62"/>
    </row>
    <row r="29" spans="1:43" x14ac:dyDescent="0.3">
      <c r="A29" s="50"/>
      <c r="B29" s="50"/>
      <c r="C29" s="48" t="s">
        <v>70</v>
      </c>
      <c r="D29" s="45">
        <f t="shared" si="3"/>
        <v>7420</v>
      </c>
      <c r="E29" s="54">
        <f t="shared" si="7"/>
        <v>1645</v>
      </c>
      <c r="F29" s="55">
        <v>280</v>
      </c>
      <c r="G29" s="55">
        <v>300</v>
      </c>
      <c r="H29" s="72">
        <v>235</v>
      </c>
      <c r="I29" s="55">
        <v>0</v>
      </c>
      <c r="J29" s="55">
        <v>330</v>
      </c>
      <c r="K29" s="55">
        <v>210</v>
      </c>
      <c r="L29" s="55">
        <v>290</v>
      </c>
      <c r="M29" s="54">
        <f t="shared" si="8"/>
        <v>2235</v>
      </c>
      <c r="N29" s="55">
        <v>150</v>
      </c>
      <c r="O29" s="55">
        <v>280</v>
      </c>
      <c r="P29" s="55">
        <v>230</v>
      </c>
      <c r="Q29" s="55">
        <v>1100</v>
      </c>
      <c r="R29" s="55">
        <v>0</v>
      </c>
      <c r="S29" s="55">
        <v>330</v>
      </c>
      <c r="T29" s="55">
        <v>145</v>
      </c>
      <c r="U29" s="54">
        <f t="shared" si="11"/>
        <v>1695</v>
      </c>
      <c r="V29" s="55">
        <v>285</v>
      </c>
      <c r="W29" s="62">
        <v>100</v>
      </c>
      <c r="X29" s="62">
        <v>280</v>
      </c>
      <c r="Y29" s="62">
        <v>265</v>
      </c>
      <c r="Z29" s="62">
        <v>625</v>
      </c>
      <c r="AA29" s="62">
        <v>0</v>
      </c>
      <c r="AB29" s="62">
        <v>140</v>
      </c>
      <c r="AC29" s="54">
        <f t="shared" si="9"/>
        <v>1760</v>
      </c>
      <c r="AD29" s="62">
        <v>230</v>
      </c>
      <c r="AE29" s="62">
        <v>435</v>
      </c>
      <c r="AF29" s="62">
        <v>150</v>
      </c>
      <c r="AG29" s="62">
        <v>240</v>
      </c>
      <c r="AH29" s="62">
        <v>280</v>
      </c>
      <c r="AI29" s="62">
        <v>385</v>
      </c>
      <c r="AJ29" s="62">
        <v>40</v>
      </c>
      <c r="AK29" s="54">
        <f t="shared" si="10"/>
        <v>85</v>
      </c>
      <c r="AL29" s="62">
        <v>40</v>
      </c>
      <c r="AM29" s="62">
        <v>45</v>
      </c>
      <c r="AN29" s="62"/>
      <c r="AO29" s="62"/>
      <c r="AP29" s="62"/>
      <c r="AQ29" s="62"/>
    </row>
    <row r="30" spans="1:43" x14ac:dyDescent="0.3">
      <c r="A30" s="50"/>
      <c r="B30" s="50"/>
      <c r="C30" s="48" t="s">
        <v>71</v>
      </c>
      <c r="D30" s="45">
        <f t="shared" si="3"/>
        <v>24009</v>
      </c>
      <c r="E30" s="54">
        <f t="shared" si="7"/>
        <v>3910</v>
      </c>
      <c r="F30" s="55">
        <v>635</v>
      </c>
      <c r="G30" s="55">
        <v>540</v>
      </c>
      <c r="H30" s="72">
        <v>305</v>
      </c>
      <c r="I30" s="55">
        <v>280</v>
      </c>
      <c r="J30" s="55">
        <v>1175</v>
      </c>
      <c r="K30" s="55">
        <v>430</v>
      </c>
      <c r="L30" s="55">
        <v>545</v>
      </c>
      <c r="M30" s="54">
        <f t="shared" si="8"/>
        <v>3620</v>
      </c>
      <c r="N30" s="55">
        <v>500</v>
      </c>
      <c r="O30" s="55">
        <v>635</v>
      </c>
      <c r="P30" s="55">
        <v>615</v>
      </c>
      <c r="Q30" s="55">
        <v>515</v>
      </c>
      <c r="R30" s="55">
        <v>250</v>
      </c>
      <c r="S30" s="55">
        <v>785</v>
      </c>
      <c r="T30" s="55">
        <v>320</v>
      </c>
      <c r="U30" s="54">
        <f t="shared" si="11"/>
        <v>12164</v>
      </c>
      <c r="V30" s="55">
        <v>610</v>
      </c>
      <c r="W30" s="62">
        <v>510</v>
      </c>
      <c r="X30" s="62">
        <v>525</v>
      </c>
      <c r="Y30" s="62">
        <v>739</v>
      </c>
      <c r="Z30" s="62">
        <v>4845</v>
      </c>
      <c r="AA30" s="62">
        <v>4580</v>
      </c>
      <c r="AB30" s="62">
        <v>355</v>
      </c>
      <c r="AC30" s="54">
        <f t="shared" si="9"/>
        <v>3970</v>
      </c>
      <c r="AD30" s="62">
        <v>290</v>
      </c>
      <c r="AE30" s="62">
        <v>925</v>
      </c>
      <c r="AF30" s="62">
        <v>680</v>
      </c>
      <c r="AG30" s="62">
        <v>555</v>
      </c>
      <c r="AH30" s="62">
        <v>690</v>
      </c>
      <c r="AI30" s="62">
        <v>700</v>
      </c>
      <c r="AJ30" s="62">
        <v>130</v>
      </c>
      <c r="AK30" s="54">
        <f t="shared" si="10"/>
        <v>345</v>
      </c>
      <c r="AL30" s="62">
        <v>215</v>
      </c>
      <c r="AM30" s="62">
        <v>130</v>
      </c>
      <c r="AN30" s="62"/>
      <c r="AO30" s="62"/>
      <c r="AP30" s="62"/>
      <c r="AQ30" s="62"/>
    </row>
    <row r="31" spans="1:43" x14ac:dyDescent="0.3">
      <c r="A31" s="50"/>
      <c r="B31" s="50"/>
      <c r="C31" s="48" t="s">
        <v>72</v>
      </c>
      <c r="D31" s="45">
        <f t="shared" si="3"/>
        <v>7660</v>
      </c>
      <c r="E31" s="54">
        <f t="shared" si="7"/>
        <v>1250</v>
      </c>
      <c r="F31" s="55">
        <v>175</v>
      </c>
      <c r="G31" s="55">
        <v>200</v>
      </c>
      <c r="H31" s="72">
        <v>110</v>
      </c>
      <c r="I31" s="55">
        <v>50</v>
      </c>
      <c r="J31" s="55">
        <v>355</v>
      </c>
      <c r="K31" s="55">
        <v>195</v>
      </c>
      <c r="L31" s="55">
        <v>165</v>
      </c>
      <c r="M31" s="54">
        <f t="shared" si="8"/>
        <v>1735</v>
      </c>
      <c r="N31" s="55">
        <v>160</v>
      </c>
      <c r="O31" s="55">
        <v>175</v>
      </c>
      <c r="P31" s="55">
        <v>270</v>
      </c>
      <c r="Q31" s="55">
        <v>530</v>
      </c>
      <c r="R31" s="55">
        <v>145</v>
      </c>
      <c r="S31" s="55">
        <v>195</v>
      </c>
      <c r="T31" s="55">
        <v>260</v>
      </c>
      <c r="U31" s="54">
        <f t="shared" si="11"/>
        <v>2785</v>
      </c>
      <c r="V31" s="55">
        <v>210</v>
      </c>
      <c r="W31" s="62">
        <v>130</v>
      </c>
      <c r="X31" s="62">
        <v>175</v>
      </c>
      <c r="Y31" s="62">
        <v>300</v>
      </c>
      <c r="Z31" s="62">
        <v>355</v>
      </c>
      <c r="AA31" s="62">
        <v>1425</v>
      </c>
      <c r="AB31" s="62">
        <v>190</v>
      </c>
      <c r="AC31" s="54">
        <f t="shared" si="9"/>
        <v>1595</v>
      </c>
      <c r="AD31" s="62">
        <v>270</v>
      </c>
      <c r="AE31" s="62">
        <v>450</v>
      </c>
      <c r="AF31" s="62">
        <v>165</v>
      </c>
      <c r="AG31" s="62">
        <v>155</v>
      </c>
      <c r="AH31" s="62">
        <v>250</v>
      </c>
      <c r="AI31" s="62">
        <v>260</v>
      </c>
      <c r="AJ31" s="62">
        <v>45</v>
      </c>
      <c r="AK31" s="54">
        <f t="shared" si="10"/>
        <v>295</v>
      </c>
      <c r="AL31" s="62">
        <v>190</v>
      </c>
      <c r="AM31" s="62">
        <v>105</v>
      </c>
      <c r="AN31" s="62"/>
      <c r="AO31" s="62"/>
      <c r="AP31" s="62"/>
      <c r="AQ31" s="62"/>
    </row>
    <row r="32" spans="1:43" x14ac:dyDescent="0.3">
      <c r="A32" s="50"/>
      <c r="B32" s="50"/>
      <c r="C32" s="48" t="s">
        <v>73</v>
      </c>
      <c r="D32" s="45">
        <f t="shared" si="3"/>
        <v>9575</v>
      </c>
      <c r="E32" s="54">
        <f t="shared" si="7"/>
        <v>2715</v>
      </c>
      <c r="F32" s="55">
        <v>335</v>
      </c>
      <c r="G32" s="55">
        <v>270</v>
      </c>
      <c r="H32" s="72">
        <v>185</v>
      </c>
      <c r="I32" s="55">
        <v>70</v>
      </c>
      <c r="J32" s="55">
        <v>440</v>
      </c>
      <c r="K32" s="55">
        <v>1115</v>
      </c>
      <c r="L32" s="55">
        <v>300</v>
      </c>
      <c r="M32" s="54">
        <f t="shared" si="8"/>
        <v>1690</v>
      </c>
      <c r="N32" s="55">
        <v>290</v>
      </c>
      <c r="O32" s="55">
        <v>335</v>
      </c>
      <c r="P32" s="55">
        <v>340</v>
      </c>
      <c r="Q32" s="55">
        <v>65</v>
      </c>
      <c r="R32" s="55">
        <v>195</v>
      </c>
      <c r="S32" s="55">
        <v>210</v>
      </c>
      <c r="T32" s="55">
        <v>255</v>
      </c>
      <c r="U32" s="54">
        <f t="shared" si="11"/>
        <v>3130</v>
      </c>
      <c r="V32" s="55">
        <v>220</v>
      </c>
      <c r="W32" s="62">
        <v>105</v>
      </c>
      <c r="X32" s="62">
        <v>335</v>
      </c>
      <c r="Y32" s="62">
        <v>270</v>
      </c>
      <c r="Z32" s="62">
        <v>290</v>
      </c>
      <c r="AA32" s="62">
        <v>1600</v>
      </c>
      <c r="AB32" s="62">
        <v>310</v>
      </c>
      <c r="AC32" s="54">
        <f t="shared" si="9"/>
        <v>1845</v>
      </c>
      <c r="AD32" s="62">
        <v>245</v>
      </c>
      <c r="AE32" s="62">
        <v>180</v>
      </c>
      <c r="AF32" s="62">
        <v>480</v>
      </c>
      <c r="AG32" s="62">
        <v>295</v>
      </c>
      <c r="AH32" s="62">
        <v>400</v>
      </c>
      <c r="AI32" s="62">
        <v>200</v>
      </c>
      <c r="AJ32" s="62">
        <v>45</v>
      </c>
      <c r="AK32" s="54">
        <f t="shared" si="10"/>
        <v>195</v>
      </c>
      <c r="AL32" s="62">
        <v>115</v>
      </c>
      <c r="AM32" s="62">
        <v>80</v>
      </c>
      <c r="AN32" s="62"/>
      <c r="AO32" s="62"/>
      <c r="AP32" s="62"/>
      <c r="AQ32" s="62"/>
    </row>
    <row r="33" spans="1:43" x14ac:dyDescent="0.3">
      <c r="A33" s="50"/>
      <c r="B33" s="50"/>
      <c r="C33" s="48" t="s">
        <v>74</v>
      </c>
      <c r="D33" s="45">
        <f t="shared" si="3"/>
        <v>9295</v>
      </c>
      <c r="E33" s="54">
        <f t="shared" si="7"/>
        <v>1635</v>
      </c>
      <c r="F33" s="55">
        <v>320</v>
      </c>
      <c r="G33" s="55">
        <v>320</v>
      </c>
      <c r="H33" s="72">
        <v>95</v>
      </c>
      <c r="I33" s="55">
        <v>235</v>
      </c>
      <c r="J33" s="55">
        <v>75</v>
      </c>
      <c r="K33" s="55">
        <v>270</v>
      </c>
      <c r="L33" s="55">
        <v>320</v>
      </c>
      <c r="M33" s="54">
        <f t="shared" si="8"/>
        <v>1730</v>
      </c>
      <c r="N33" s="55">
        <v>210</v>
      </c>
      <c r="O33" s="55">
        <v>320</v>
      </c>
      <c r="P33" s="55">
        <v>285</v>
      </c>
      <c r="Q33" s="55">
        <v>625</v>
      </c>
      <c r="R33" s="55">
        <v>0</v>
      </c>
      <c r="S33" s="55">
        <v>75</v>
      </c>
      <c r="T33" s="55">
        <v>215</v>
      </c>
      <c r="U33" s="54">
        <f t="shared" si="11"/>
        <v>4275</v>
      </c>
      <c r="V33" s="55">
        <v>300</v>
      </c>
      <c r="W33" s="62">
        <v>125</v>
      </c>
      <c r="X33" s="62">
        <v>320</v>
      </c>
      <c r="Y33" s="62">
        <v>240</v>
      </c>
      <c r="Z33" s="62">
        <v>555</v>
      </c>
      <c r="AA33" s="62">
        <v>2660</v>
      </c>
      <c r="AB33" s="62">
        <v>75</v>
      </c>
      <c r="AC33" s="54">
        <f t="shared" si="9"/>
        <v>1510</v>
      </c>
      <c r="AD33" s="62">
        <v>240</v>
      </c>
      <c r="AE33" s="62">
        <v>325</v>
      </c>
      <c r="AF33" s="62">
        <v>0</v>
      </c>
      <c r="AG33" s="62">
        <v>300</v>
      </c>
      <c r="AH33" s="62">
        <v>360</v>
      </c>
      <c r="AI33" s="62">
        <v>230</v>
      </c>
      <c r="AJ33" s="62">
        <v>55</v>
      </c>
      <c r="AK33" s="54">
        <f t="shared" si="10"/>
        <v>145</v>
      </c>
      <c r="AL33" s="62">
        <v>75</v>
      </c>
      <c r="AM33" s="62">
        <v>70</v>
      </c>
      <c r="AN33" s="62"/>
      <c r="AO33" s="62"/>
      <c r="AP33" s="62"/>
      <c r="AQ33" s="62"/>
    </row>
    <row r="34" spans="1:43" x14ac:dyDescent="0.3">
      <c r="A34" s="50"/>
      <c r="B34" s="50"/>
      <c r="C34" s="48" t="s">
        <v>75</v>
      </c>
      <c r="D34" s="45">
        <f t="shared" si="3"/>
        <v>5805</v>
      </c>
      <c r="E34" s="54">
        <f t="shared" si="7"/>
        <v>2655</v>
      </c>
      <c r="F34" s="55">
        <v>540</v>
      </c>
      <c r="G34" s="55">
        <v>350</v>
      </c>
      <c r="H34" s="72">
        <v>260</v>
      </c>
      <c r="I34" s="55">
        <v>115</v>
      </c>
      <c r="J34" s="55">
        <v>530</v>
      </c>
      <c r="K34" s="55">
        <v>480</v>
      </c>
      <c r="L34" s="55">
        <v>380</v>
      </c>
      <c r="M34" s="54">
        <f t="shared" si="8"/>
        <v>2210</v>
      </c>
      <c r="N34" s="55">
        <v>320</v>
      </c>
      <c r="O34" s="55">
        <v>540</v>
      </c>
      <c r="P34" s="55">
        <v>500</v>
      </c>
      <c r="Q34" s="55">
        <v>360</v>
      </c>
      <c r="R34" s="55">
        <v>180</v>
      </c>
      <c r="S34" s="55">
        <v>310</v>
      </c>
      <c r="T34" s="55">
        <v>0</v>
      </c>
      <c r="U34" s="54">
        <f t="shared" si="11"/>
        <v>530</v>
      </c>
      <c r="V34" s="55">
        <v>410</v>
      </c>
      <c r="W34" s="62">
        <v>120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54">
        <f t="shared" si="9"/>
        <v>410</v>
      </c>
      <c r="AD34" s="62">
        <v>0</v>
      </c>
      <c r="AE34" s="62">
        <v>260</v>
      </c>
      <c r="AF34" s="62">
        <v>30</v>
      </c>
      <c r="AG34" s="62">
        <v>0</v>
      </c>
      <c r="AH34" s="62">
        <v>0</v>
      </c>
      <c r="AI34" s="62">
        <v>0</v>
      </c>
      <c r="AJ34" s="62">
        <v>120</v>
      </c>
      <c r="AK34" s="54">
        <f t="shared" si="10"/>
        <v>0</v>
      </c>
      <c r="AL34" s="62">
        <v>0</v>
      </c>
      <c r="AM34" s="62">
        <v>0</v>
      </c>
      <c r="AN34" s="62"/>
      <c r="AO34" s="62"/>
      <c r="AP34" s="62"/>
      <c r="AQ34" s="62"/>
    </row>
    <row r="35" spans="1:43" x14ac:dyDescent="0.3">
      <c r="A35" s="50"/>
      <c r="B35" s="50"/>
      <c r="C35" s="48" t="s">
        <v>76</v>
      </c>
      <c r="D35" s="45">
        <f t="shared" si="3"/>
        <v>26285</v>
      </c>
      <c r="E35" s="54">
        <f t="shared" si="7"/>
        <v>5275</v>
      </c>
      <c r="F35" s="55">
        <v>795</v>
      </c>
      <c r="G35" s="55">
        <v>670</v>
      </c>
      <c r="H35" s="72">
        <v>1310</v>
      </c>
      <c r="I35" s="55">
        <v>770</v>
      </c>
      <c r="J35" s="55">
        <v>630</v>
      </c>
      <c r="K35" s="55">
        <v>500</v>
      </c>
      <c r="L35" s="55">
        <v>600</v>
      </c>
      <c r="M35" s="54">
        <f t="shared" si="8"/>
        <v>7115</v>
      </c>
      <c r="N35" s="55">
        <v>1210</v>
      </c>
      <c r="O35" s="55">
        <v>795</v>
      </c>
      <c r="P35" s="55">
        <v>1120</v>
      </c>
      <c r="Q35" s="55">
        <v>2030</v>
      </c>
      <c r="R35" s="55">
        <v>270</v>
      </c>
      <c r="S35" s="55">
        <v>1060</v>
      </c>
      <c r="T35" s="55">
        <v>630</v>
      </c>
      <c r="U35" s="54">
        <f t="shared" si="11"/>
        <v>7250</v>
      </c>
      <c r="V35" s="55">
        <v>1060</v>
      </c>
      <c r="W35" s="62">
        <v>1010</v>
      </c>
      <c r="X35" s="62">
        <v>795</v>
      </c>
      <c r="Y35" s="62">
        <v>1210</v>
      </c>
      <c r="Z35" s="62">
        <v>1830</v>
      </c>
      <c r="AA35" s="62">
        <v>645</v>
      </c>
      <c r="AB35" s="62">
        <v>700</v>
      </c>
      <c r="AC35" s="54">
        <f t="shared" si="9"/>
        <v>5855</v>
      </c>
      <c r="AD35" s="62">
        <v>730</v>
      </c>
      <c r="AE35" s="62">
        <v>1300</v>
      </c>
      <c r="AF35" s="62">
        <v>750</v>
      </c>
      <c r="AG35" s="62">
        <v>715</v>
      </c>
      <c r="AH35" s="62">
        <v>870</v>
      </c>
      <c r="AI35" s="62">
        <v>1230</v>
      </c>
      <c r="AJ35" s="62">
        <v>260</v>
      </c>
      <c r="AK35" s="54">
        <f t="shared" si="10"/>
        <v>790</v>
      </c>
      <c r="AL35" s="62">
        <v>310</v>
      </c>
      <c r="AM35" s="62">
        <v>480</v>
      </c>
      <c r="AN35" s="62"/>
      <c r="AO35" s="62"/>
      <c r="AP35" s="62"/>
      <c r="AQ35" s="62"/>
    </row>
    <row r="36" spans="1:43" ht="33" x14ac:dyDescent="0.3">
      <c r="A36" s="50"/>
      <c r="B36" s="50"/>
      <c r="C36" s="48" t="s">
        <v>77</v>
      </c>
      <c r="D36" s="45">
        <f t="shared" si="3"/>
        <v>220</v>
      </c>
      <c r="E36" s="54">
        <f t="shared" si="7"/>
        <v>220</v>
      </c>
      <c r="F36" s="55">
        <v>0</v>
      </c>
      <c r="G36" s="55">
        <v>0</v>
      </c>
      <c r="H36" s="72">
        <v>0</v>
      </c>
      <c r="I36" s="55">
        <v>0</v>
      </c>
      <c r="J36" s="55">
        <v>0</v>
      </c>
      <c r="K36" s="55">
        <v>220</v>
      </c>
      <c r="L36" s="55">
        <v>0</v>
      </c>
      <c r="M36" s="54">
        <f t="shared" si="8"/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4">
        <f t="shared" si="11"/>
        <v>0</v>
      </c>
      <c r="V36" s="55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54">
        <f t="shared" si="9"/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54">
        <f t="shared" si="10"/>
        <v>0</v>
      </c>
      <c r="AL36" s="62">
        <v>0</v>
      </c>
      <c r="AM36" s="62">
        <v>0</v>
      </c>
      <c r="AN36" s="62"/>
      <c r="AO36" s="62"/>
      <c r="AP36" s="62"/>
      <c r="AQ36" s="62"/>
    </row>
    <row r="37" spans="1:43" x14ac:dyDescent="0.3">
      <c r="A37" s="50"/>
      <c r="B37" s="50" t="s">
        <v>78</v>
      </c>
      <c r="C37" s="48" t="s">
        <v>79</v>
      </c>
      <c r="D37" s="45">
        <f t="shared" si="3"/>
        <v>0</v>
      </c>
      <c r="E37" s="54">
        <f t="shared" si="7"/>
        <v>0</v>
      </c>
      <c r="F37" s="55"/>
      <c r="G37" s="55"/>
      <c r="H37" s="72"/>
      <c r="I37" s="55"/>
      <c r="J37" s="55"/>
      <c r="K37" s="55"/>
      <c r="L37" s="55"/>
      <c r="M37" s="54">
        <f t="shared" si="8"/>
        <v>0</v>
      </c>
      <c r="N37" s="55"/>
      <c r="O37" s="55"/>
      <c r="P37" s="55"/>
      <c r="Q37" s="55"/>
      <c r="R37" s="55"/>
      <c r="S37" s="55"/>
      <c r="T37" s="55"/>
      <c r="U37" s="54">
        <f t="shared" si="11"/>
        <v>0</v>
      </c>
      <c r="V37" s="55"/>
      <c r="W37" s="62"/>
      <c r="X37" s="62"/>
      <c r="Y37" s="62"/>
      <c r="Z37" s="62"/>
      <c r="AA37" s="62"/>
      <c r="AB37" s="62"/>
      <c r="AC37" s="54">
        <f t="shared" si="9"/>
        <v>0</v>
      </c>
      <c r="AD37" s="62"/>
      <c r="AE37" s="62"/>
      <c r="AF37" s="62"/>
      <c r="AG37" s="62"/>
      <c r="AH37" s="62"/>
      <c r="AI37" s="62"/>
      <c r="AJ37" s="62"/>
      <c r="AK37" s="54">
        <f t="shared" si="10"/>
        <v>0</v>
      </c>
      <c r="AL37" s="62"/>
      <c r="AM37" s="62"/>
      <c r="AN37" s="62"/>
      <c r="AO37" s="62"/>
      <c r="AP37" s="62"/>
      <c r="AQ37" s="62"/>
    </row>
    <row r="38" spans="1:43" x14ac:dyDescent="0.3">
      <c r="A38" s="50"/>
      <c r="B38" s="50"/>
      <c r="C38" s="48" t="s">
        <v>80</v>
      </c>
      <c r="D38" s="45">
        <f t="shared" si="3"/>
        <v>0</v>
      </c>
      <c r="E38" s="54">
        <f t="shared" si="7"/>
        <v>0</v>
      </c>
      <c r="F38" s="55"/>
      <c r="G38" s="55"/>
      <c r="H38" s="72"/>
      <c r="I38" s="55"/>
      <c r="J38" s="55"/>
      <c r="K38" s="55"/>
      <c r="L38" s="55"/>
      <c r="M38" s="54">
        <f t="shared" si="8"/>
        <v>0</v>
      </c>
      <c r="N38" s="55"/>
      <c r="O38" s="55"/>
      <c r="P38" s="55"/>
      <c r="Q38" s="55"/>
      <c r="R38" s="55"/>
      <c r="S38" s="55"/>
      <c r="T38" s="55"/>
      <c r="U38" s="54">
        <f t="shared" si="11"/>
        <v>0</v>
      </c>
      <c r="V38" s="55"/>
      <c r="W38" s="62"/>
      <c r="X38" s="62"/>
      <c r="Y38" s="62"/>
      <c r="Z38" s="62"/>
      <c r="AA38" s="62"/>
      <c r="AB38" s="62"/>
      <c r="AC38" s="54">
        <f t="shared" si="9"/>
        <v>0</v>
      </c>
      <c r="AD38" s="62"/>
      <c r="AE38" s="62"/>
      <c r="AF38" s="62"/>
      <c r="AG38" s="62"/>
      <c r="AH38" s="62"/>
      <c r="AI38" s="62"/>
      <c r="AJ38" s="62"/>
      <c r="AK38" s="54">
        <f t="shared" si="10"/>
        <v>0</v>
      </c>
      <c r="AL38" s="62"/>
      <c r="AM38" s="62"/>
      <c r="AN38" s="62"/>
      <c r="AO38" s="62"/>
      <c r="AP38" s="62"/>
      <c r="AQ38" s="62"/>
    </row>
    <row r="39" spans="1:43" x14ac:dyDescent="0.3">
      <c r="A39" s="50"/>
      <c r="B39" s="50"/>
      <c r="C39" s="48" t="s">
        <v>81</v>
      </c>
      <c r="D39" s="45">
        <f t="shared" si="3"/>
        <v>0</v>
      </c>
      <c r="E39" s="54">
        <f t="shared" si="7"/>
        <v>0</v>
      </c>
      <c r="F39" s="55"/>
      <c r="G39" s="55"/>
      <c r="H39" s="72"/>
      <c r="I39" s="55"/>
      <c r="J39" s="55"/>
      <c r="K39" s="55"/>
      <c r="L39" s="55"/>
      <c r="M39" s="54">
        <f t="shared" si="8"/>
        <v>0</v>
      </c>
      <c r="N39" s="55"/>
      <c r="O39" s="55"/>
      <c r="P39" s="55"/>
      <c r="Q39" s="55"/>
      <c r="R39" s="55"/>
      <c r="S39" s="55"/>
      <c r="T39" s="55"/>
      <c r="U39" s="54">
        <f t="shared" si="11"/>
        <v>0</v>
      </c>
      <c r="V39" s="55"/>
      <c r="W39" s="62"/>
      <c r="X39" s="62"/>
      <c r="Y39" s="62"/>
      <c r="Z39" s="62"/>
      <c r="AA39" s="62"/>
      <c r="AB39" s="62"/>
      <c r="AC39" s="54">
        <f t="shared" si="9"/>
        <v>0</v>
      </c>
      <c r="AD39" s="62"/>
      <c r="AE39" s="62"/>
      <c r="AF39" s="62"/>
      <c r="AG39" s="62"/>
      <c r="AH39" s="62"/>
      <c r="AI39" s="62"/>
      <c r="AJ39" s="62"/>
      <c r="AK39" s="54">
        <f t="shared" si="10"/>
        <v>0</v>
      </c>
      <c r="AL39" s="62"/>
      <c r="AM39" s="62"/>
      <c r="AN39" s="62"/>
      <c r="AO39" s="62"/>
      <c r="AP39" s="62"/>
      <c r="AQ39" s="62"/>
    </row>
    <row r="40" spans="1:43" x14ac:dyDescent="0.3">
      <c r="A40" s="50"/>
      <c r="B40" s="50"/>
      <c r="C40" s="48" t="s">
        <v>82</v>
      </c>
      <c r="D40" s="45">
        <f t="shared" si="3"/>
        <v>0</v>
      </c>
      <c r="E40" s="54">
        <f t="shared" si="7"/>
        <v>0</v>
      </c>
      <c r="F40" s="55"/>
      <c r="G40" s="55"/>
      <c r="H40" s="72"/>
      <c r="I40" s="55"/>
      <c r="J40" s="55"/>
      <c r="K40" s="55"/>
      <c r="L40" s="55"/>
      <c r="M40" s="54">
        <f t="shared" si="8"/>
        <v>0</v>
      </c>
      <c r="N40" s="55"/>
      <c r="O40" s="55"/>
      <c r="P40" s="55"/>
      <c r="Q40" s="55"/>
      <c r="R40" s="55"/>
      <c r="S40" s="55"/>
      <c r="T40" s="55"/>
      <c r="U40" s="54">
        <f t="shared" si="11"/>
        <v>0</v>
      </c>
      <c r="V40" s="55"/>
      <c r="W40" s="62"/>
      <c r="X40" s="62"/>
      <c r="Y40" s="62"/>
      <c r="Z40" s="62"/>
      <c r="AA40" s="62"/>
      <c r="AB40" s="62"/>
      <c r="AC40" s="54">
        <f t="shared" si="9"/>
        <v>0</v>
      </c>
      <c r="AD40" s="62"/>
      <c r="AE40" s="62"/>
      <c r="AF40" s="62"/>
      <c r="AG40" s="62"/>
      <c r="AH40" s="62"/>
      <c r="AI40" s="62"/>
      <c r="AJ40" s="62"/>
      <c r="AK40" s="54">
        <f t="shared" si="10"/>
        <v>0</v>
      </c>
      <c r="AL40" s="62"/>
      <c r="AM40" s="62"/>
      <c r="AN40" s="62"/>
      <c r="AO40" s="62"/>
      <c r="AP40" s="62"/>
      <c r="AQ40" s="62"/>
    </row>
    <row r="41" spans="1:43" x14ac:dyDescent="0.3">
      <c r="A41" s="50"/>
      <c r="B41" s="50"/>
      <c r="C41" s="48" t="s">
        <v>83</v>
      </c>
      <c r="D41" s="45">
        <f t="shared" si="3"/>
        <v>0</v>
      </c>
      <c r="E41" s="54">
        <f t="shared" si="7"/>
        <v>0</v>
      </c>
      <c r="F41" s="55"/>
      <c r="G41" s="55"/>
      <c r="H41" s="72"/>
      <c r="I41" s="55"/>
      <c r="J41" s="55"/>
      <c r="K41" s="55"/>
      <c r="L41" s="55"/>
      <c r="M41" s="54">
        <f t="shared" si="8"/>
        <v>0</v>
      </c>
      <c r="N41" s="55"/>
      <c r="O41" s="55"/>
      <c r="P41" s="55"/>
      <c r="Q41" s="55"/>
      <c r="R41" s="55"/>
      <c r="S41" s="55"/>
      <c r="T41" s="55"/>
      <c r="U41" s="54">
        <f t="shared" si="11"/>
        <v>0</v>
      </c>
      <c r="V41" s="55"/>
      <c r="W41" s="62"/>
      <c r="X41" s="62"/>
      <c r="Y41" s="62"/>
      <c r="Z41" s="62"/>
      <c r="AA41" s="62"/>
      <c r="AB41" s="62"/>
      <c r="AC41" s="54">
        <f t="shared" si="9"/>
        <v>0</v>
      </c>
      <c r="AD41" s="62"/>
      <c r="AE41" s="62"/>
      <c r="AF41" s="62"/>
      <c r="AG41" s="62"/>
      <c r="AH41" s="62"/>
      <c r="AI41" s="62"/>
      <c r="AJ41" s="62"/>
      <c r="AK41" s="54">
        <f t="shared" si="10"/>
        <v>0</v>
      </c>
      <c r="AL41" s="62"/>
      <c r="AM41" s="62"/>
      <c r="AN41" s="62"/>
      <c r="AO41" s="62"/>
      <c r="AP41" s="62"/>
      <c r="AQ41" s="62"/>
    </row>
    <row r="42" spans="1:43" x14ac:dyDescent="0.3">
      <c r="A42" s="50"/>
      <c r="B42" s="50" t="s">
        <v>84</v>
      </c>
      <c r="C42" s="48" t="s">
        <v>85</v>
      </c>
      <c r="D42" s="45">
        <f t="shared" si="3"/>
        <v>0</v>
      </c>
      <c r="E42" s="54">
        <f t="shared" si="7"/>
        <v>0</v>
      </c>
      <c r="F42" s="55"/>
      <c r="G42" s="55"/>
      <c r="H42" s="72"/>
      <c r="I42" s="55"/>
      <c r="J42" s="55"/>
      <c r="K42" s="55"/>
      <c r="L42" s="55"/>
      <c r="M42" s="54">
        <f t="shared" si="8"/>
        <v>0</v>
      </c>
      <c r="N42" s="55"/>
      <c r="O42" s="55"/>
      <c r="P42" s="55"/>
      <c r="Q42" s="55"/>
      <c r="R42" s="55"/>
      <c r="S42" s="55"/>
      <c r="T42" s="55"/>
      <c r="U42" s="54">
        <f t="shared" si="11"/>
        <v>0</v>
      </c>
      <c r="V42" s="55"/>
      <c r="W42" s="62"/>
      <c r="X42" s="62"/>
      <c r="Y42" s="62"/>
      <c r="Z42" s="62"/>
      <c r="AA42" s="62"/>
      <c r="AB42" s="62"/>
      <c r="AC42" s="54">
        <f t="shared" si="9"/>
        <v>0</v>
      </c>
      <c r="AD42" s="62"/>
      <c r="AE42" s="62"/>
      <c r="AF42" s="62"/>
      <c r="AG42" s="62"/>
      <c r="AH42" s="62"/>
      <c r="AI42" s="62"/>
      <c r="AJ42" s="62"/>
      <c r="AK42" s="54">
        <f t="shared" si="10"/>
        <v>0</v>
      </c>
      <c r="AL42" s="62"/>
      <c r="AM42" s="62"/>
      <c r="AN42" s="62"/>
      <c r="AO42" s="62"/>
      <c r="AP42" s="62"/>
      <c r="AQ42" s="62"/>
    </row>
    <row r="43" spans="1:43" x14ac:dyDescent="0.3">
      <c r="A43" s="50"/>
      <c r="B43" s="50"/>
      <c r="C43" s="48" t="s">
        <v>86</v>
      </c>
      <c r="D43" s="45">
        <f t="shared" si="3"/>
        <v>0</v>
      </c>
      <c r="E43" s="54">
        <f t="shared" si="7"/>
        <v>0</v>
      </c>
      <c r="F43" s="55"/>
      <c r="G43" s="55"/>
      <c r="H43" s="72"/>
      <c r="I43" s="55"/>
      <c r="J43" s="55"/>
      <c r="K43" s="55"/>
      <c r="L43" s="55"/>
      <c r="M43" s="54">
        <f t="shared" si="8"/>
        <v>0</v>
      </c>
      <c r="N43" s="55"/>
      <c r="O43" s="55"/>
      <c r="P43" s="55"/>
      <c r="Q43" s="55"/>
      <c r="R43" s="55"/>
      <c r="S43" s="55"/>
      <c r="T43" s="55"/>
      <c r="U43" s="54">
        <f t="shared" si="11"/>
        <v>0</v>
      </c>
      <c r="V43" s="55"/>
      <c r="W43" s="62"/>
      <c r="X43" s="62"/>
      <c r="Y43" s="62"/>
      <c r="Z43" s="62"/>
      <c r="AA43" s="62"/>
      <c r="AB43" s="62"/>
      <c r="AC43" s="54">
        <f t="shared" si="9"/>
        <v>0</v>
      </c>
      <c r="AD43" s="62"/>
      <c r="AE43" s="62"/>
      <c r="AF43" s="62"/>
      <c r="AG43" s="62"/>
      <c r="AH43" s="62"/>
      <c r="AI43" s="62"/>
      <c r="AJ43" s="62"/>
      <c r="AK43" s="54">
        <f t="shared" si="10"/>
        <v>0</v>
      </c>
      <c r="AL43" s="62"/>
      <c r="AM43" s="62"/>
      <c r="AN43" s="62"/>
      <c r="AO43" s="62"/>
      <c r="AP43" s="62"/>
      <c r="AQ43" s="62"/>
    </row>
    <row r="44" spans="1:43" x14ac:dyDescent="0.3">
      <c r="A44" s="50"/>
      <c r="B44" s="50"/>
      <c r="C44" s="48" t="s">
        <v>87</v>
      </c>
      <c r="D44" s="45">
        <f t="shared" si="3"/>
        <v>0</v>
      </c>
      <c r="E44" s="54">
        <f t="shared" si="7"/>
        <v>0</v>
      </c>
      <c r="F44" s="55"/>
      <c r="G44" s="55"/>
      <c r="H44" s="72"/>
      <c r="I44" s="55"/>
      <c r="J44" s="55"/>
      <c r="K44" s="55"/>
      <c r="L44" s="55"/>
      <c r="M44" s="54">
        <f t="shared" si="8"/>
        <v>0</v>
      </c>
      <c r="N44" s="55"/>
      <c r="O44" s="55"/>
      <c r="P44" s="55"/>
      <c r="Q44" s="55"/>
      <c r="R44" s="55"/>
      <c r="S44" s="55"/>
      <c r="T44" s="55"/>
      <c r="U44" s="54">
        <f t="shared" si="11"/>
        <v>0</v>
      </c>
      <c r="V44" s="55"/>
      <c r="W44" s="62"/>
      <c r="X44" s="62"/>
      <c r="Y44" s="62"/>
      <c r="Z44" s="62"/>
      <c r="AA44" s="62"/>
      <c r="AB44" s="62"/>
      <c r="AC44" s="54">
        <f t="shared" si="9"/>
        <v>0</v>
      </c>
      <c r="AD44" s="62"/>
      <c r="AE44" s="62"/>
      <c r="AF44" s="62"/>
      <c r="AG44" s="62"/>
      <c r="AH44" s="62"/>
      <c r="AI44" s="62"/>
      <c r="AJ44" s="62"/>
      <c r="AK44" s="54">
        <f t="shared" si="10"/>
        <v>0</v>
      </c>
      <c r="AL44" s="62"/>
      <c r="AM44" s="62"/>
      <c r="AN44" s="62"/>
      <c r="AO44" s="62"/>
      <c r="AP44" s="62"/>
      <c r="AQ44" s="62"/>
    </row>
    <row r="45" spans="1:43" x14ac:dyDescent="0.3">
      <c r="A45" s="50"/>
      <c r="B45" s="50"/>
      <c r="C45" s="48" t="s">
        <v>88</v>
      </c>
      <c r="D45" s="45">
        <f t="shared" si="3"/>
        <v>0</v>
      </c>
      <c r="E45" s="54">
        <f t="shared" si="7"/>
        <v>0</v>
      </c>
      <c r="F45" s="55"/>
      <c r="G45" s="55"/>
      <c r="H45" s="72"/>
      <c r="I45" s="55"/>
      <c r="J45" s="55"/>
      <c r="K45" s="55"/>
      <c r="L45" s="55"/>
      <c r="M45" s="54">
        <f t="shared" si="8"/>
        <v>0</v>
      </c>
      <c r="N45" s="55"/>
      <c r="O45" s="55"/>
      <c r="P45" s="55"/>
      <c r="Q45" s="55"/>
      <c r="R45" s="55"/>
      <c r="S45" s="55"/>
      <c r="T45" s="55"/>
      <c r="U45" s="54">
        <f t="shared" si="11"/>
        <v>0</v>
      </c>
      <c r="V45" s="55"/>
      <c r="W45" s="62"/>
      <c r="X45" s="62"/>
      <c r="Y45" s="62"/>
      <c r="Z45" s="62"/>
      <c r="AA45" s="62"/>
      <c r="AB45" s="62"/>
      <c r="AC45" s="54">
        <f t="shared" si="9"/>
        <v>0</v>
      </c>
      <c r="AD45" s="62"/>
      <c r="AE45" s="62"/>
      <c r="AF45" s="62"/>
      <c r="AG45" s="62"/>
      <c r="AH45" s="62"/>
      <c r="AI45" s="62"/>
      <c r="AJ45" s="62"/>
      <c r="AK45" s="54">
        <f t="shared" si="10"/>
        <v>0</v>
      </c>
      <c r="AL45" s="62"/>
      <c r="AM45" s="62"/>
      <c r="AN45" s="62"/>
      <c r="AO45" s="62"/>
      <c r="AP45" s="62"/>
      <c r="AQ45" s="62"/>
    </row>
    <row r="46" spans="1:43" x14ac:dyDescent="0.3">
      <c r="A46" s="50"/>
      <c r="B46" s="50"/>
      <c r="C46" s="48" t="s">
        <v>89</v>
      </c>
      <c r="D46" s="45">
        <f t="shared" si="3"/>
        <v>0</v>
      </c>
      <c r="E46" s="54">
        <f t="shared" si="7"/>
        <v>0</v>
      </c>
      <c r="F46" s="55"/>
      <c r="G46" s="55"/>
      <c r="H46" s="72"/>
      <c r="I46" s="55"/>
      <c r="J46" s="55"/>
      <c r="K46" s="55"/>
      <c r="L46" s="55"/>
      <c r="M46" s="54">
        <f t="shared" si="8"/>
        <v>0</v>
      </c>
      <c r="N46" s="55"/>
      <c r="O46" s="55"/>
      <c r="P46" s="55"/>
      <c r="Q46" s="55"/>
      <c r="R46" s="55"/>
      <c r="S46" s="55"/>
      <c r="T46" s="55"/>
      <c r="U46" s="54">
        <f t="shared" si="11"/>
        <v>0</v>
      </c>
      <c r="V46" s="55"/>
      <c r="W46" s="62"/>
      <c r="X46" s="62"/>
      <c r="Y46" s="62"/>
      <c r="Z46" s="62"/>
      <c r="AA46" s="62"/>
      <c r="AB46" s="62"/>
      <c r="AC46" s="54">
        <f t="shared" si="9"/>
        <v>0</v>
      </c>
      <c r="AD46" s="62"/>
      <c r="AE46" s="62"/>
      <c r="AF46" s="62"/>
      <c r="AG46" s="62"/>
      <c r="AH46" s="62"/>
      <c r="AI46" s="62"/>
      <c r="AJ46" s="62"/>
      <c r="AK46" s="54">
        <f t="shared" si="10"/>
        <v>0</v>
      </c>
      <c r="AL46" s="62"/>
      <c r="AM46" s="62"/>
      <c r="AN46" s="62"/>
      <c r="AO46" s="62"/>
      <c r="AP46" s="62"/>
      <c r="AQ46" s="62"/>
    </row>
    <row r="47" spans="1:43" x14ac:dyDescent="0.3">
      <c r="A47" s="50"/>
      <c r="B47" s="50"/>
      <c r="C47" s="48" t="s">
        <v>90</v>
      </c>
      <c r="D47" s="45">
        <f t="shared" si="3"/>
        <v>0</v>
      </c>
      <c r="E47" s="54">
        <f t="shared" si="7"/>
        <v>0</v>
      </c>
      <c r="F47" s="55"/>
      <c r="G47" s="55"/>
      <c r="H47" s="72"/>
      <c r="I47" s="55"/>
      <c r="J47" s="55"/>
      <c r="K47" s="55"/>
      <c r="L47" s="55"/>
      <c r="M47" s="54">
        <f t="shared" si="8"/>
        <v>0</v>
      </c>
      <c r="N47" s="55"/>
      <c r="O47" s="55"/>
      <c r="P47" s="55"/>
      <c r="Q47" s="55"/>
      <c r="R47" s="55"/>
      <c r="S47" s="55"/>
      <c r="T47" s="55"/>
      <c r="U47" s="54">
        <f t="shared" si="11"/>
        <v>0</v>
      </c>
      <c r="V47" s="55"/>
      <c r="W47" s="62"/>
      <c r="X47" s="62"/>
      <c r="Y47" s="62"/>
      <c r="Z47" s="62"/>
      <c r="AA47" s="62"/>
      <c r="AB47" s="62"/>
      <c r="AC47" s="54">
        <f t="shared" si="9"/>
        <v>0</v>
      </c>
      <c r="AD47" s="62"/>
      <c r="AE47" s="62"/>
      <c r="AF47" s="62"/>
      <c r="AG47" s="62"/>
      <c r="AH47" s="62"/>
      <c r="AI47" s="62"/>
      <c r="AJ47" s="62"/>
      <c r="AK47" s="54">
        <f t="shared" si="10"/>
        <v>0</v>
      </c>
      <c r="AL47" s="62"/>
      <c r="AM47" s="62"/>
      <c r="AN47" s="62"/>
      <c r="AO47" s="62"/>
      <c r="AP47" s="62"/>
      <c r="AQ47" s="62"/>
    </row>
    <row r="48" spans="1:43" x14ac:dyDescent="0.3">
      <c r="A48" s="50"/>
      <c r="B48" s="50" t="s">
        <v>91</v>
      </c>
      <c r="C48" s="48" t="s">
        <v>92</v>
      </c>
      <c r="D48" s="45">
        <f t="shared" si="3"/>
        <v>0</v>
      </c>
      <c r="E48" s="54">
        <f t="shared" si="7"/>
        <v>0</v>
      </c>
      <c r="F48" s="55"/>
      <c r="G48" s="55"/>
      <c r="H48" s="72"/>
      <c r="I48" s="55"/>
      <c r="J48" s="55"/>
      <c r="K48" s="55"/>
      <c r="L48" s="55"/>
      <c r="M48" s="54">
        <f t="shared" si="8"/>
        <v>0</v>
      </c>
      <c r="N48" s="55"/>
      <c r="O48" s="55"/>
      <c r="P48" s="55"/>
      <c r="Q48" s="55"/>
      <c r="R48" s="55"/>
      <c r="S48" s="55"/>
      <c r="T48" s="55"/>
      <c r="U48" s="54">
        <f t="shared" si="11"/>
        <v>0</v>
      </c>
      <c r="V48" s="55"/>
      <c r="W48" s="62"/>
      <c r="X48" s="62"/>
      <c r="Y48" s="62"/>
      <c r="Z48" s="62"/>
      <c r="AA48" s="62"/>
      <c r="AB48" s="62"/>
      <c r="AC48" s="54">
        <f t="shared" si="9"/>
        <v>0</v>
      </c>
      <c r="AD48" s="62"/>
      <c r="AE48" s="62"/>
      <c r="AF48" s="62"/>
      <c r="AG48" s="62"/>
      <c r="AH48" s="62"/>
      <c r="AI48" s="62"/>
      <c r="AJ48" s="62"/>
      <c r="AK48" s="54">
        <f t="shared" si="10"/>
        <v>0</v>
      </c>
      <c r="AL48" s="62"/>
      <c r="AM48" s="62"/>
      <c r="AN48" s="62"/>
      <c r="AO48" s="62"/>
      <c r="AP48" s="62"/>
      <c r="AQ48" s="62"/>
    </row>
    <row r="49" spans="1:43" x14ac:dyDescent="0.3">
      <c r="A49" s="50"/>
      <c r="B49" s="50"/>
      <c r="C49" s="48" t="s">
        <v>93</v>
      </c>
      <c r="D49" s="45">
        <f t="shared" si="3"/>
        <v>0</v>
      </c>
      <c r="E49" s="54">
        <f t="shared" si="7"/>
        <v>0</v>
      </c>
      <c r="F49" s="55"/>
      <c r="G49" s="55"/>
      <c r="H49" s="72"/>
      <c r="I49" s="55"/>
      <c r="J49" s="55"/>
      <c r="K49" s="55"/>
      <c r="L49" s="55"/>
      <c r="M49" s="54">
        <f t="shared" si="8"/>
        <v>0</v>
      </c>
      <c r="N49" s="55"/>
      <c r="O49" s="55"/>
      <c r="P49" s="55"/>
      <c r="Q49" s="55"/>
      <c r="R49" s="55"/>
      <c r="S49" s="55"/>
      <c r="T49" s="55"/>
      <c r="U49" s="54">
        <f t="shared" si="11"/>
        <v>0</v>
      </c>
      <c r="V49" s="55"/>
      <c r="W49" s="62"/>
      <c r="X49" s="62"/>
      <c r="Y49" s="62"/>
      <c r="Z49" s="62"/>
      <c r="AA49" s="62"/>
      <c r="AB49" s="62"/>
      <c r="AC49" s="54">
        <f t="shared" si="9"/>
        <v>0</v>
      </c>
      <c r="AD49" s="62"/>
      <c r="AE49" s="62"/>
      <c r="AF49" s="62"/>
      <c r="AG49" s="62"/>
      <c r="AH49" s="62"/>
      <c r="AI49" s="62"/>
      <c r="AJ49" s="62"/>
      <c r="AK49" s="54">
        <f t="shared" si="10"/>
        <v>0</v>
      </c>
      <c r="AL49" s="62"/>
      <c r="AM49" s="62"/>
      <c r="AN49" s="62"/>
      <c r="AO49" s="62"/>
      <c r="AP49" s="62"/>
      <c r="AQ49" s="62"/>
    </row>
    <row r="50" spans="1:43" s="32" customFormat="1" x14ac:dyDescent="0.3">
      <c r="A50" s="41" t="s">
        <v>64</v>
      </c>
      <c r="B50" s="41"/>
      <c r="C50" s="41"/>
      <c r="D50" s="60">
        <f>SUM(E50,M50,U50,AC50,AK50)</f>
        <v>143839</v>
      </c>
      <c r="E50" s="60">
        <f t="shared" si="7"/>
        <v>30320</v>
      </c>
      <c r="F50" s="74">
        <v>4720</v>
      </c>
      <c r="G50" s="74">
        <v>4230</v>
      </c>
      <c r="H50" s="74">
        <v>4025</v>
      </c>
      <c r="I50" s="74">
        <v>2640</v>
      </c>
      <c r="J50" s="74">
        <v>5545</v>
      </c>
      <c r="K50" s="74">
        <v>5135</v>
      </c>
      <c r="L50" s="74">
        <v>4025</v>
      </c>
      <c r="M50" s="60">
        <f t="shared" ref="M50:AC50" si="12">SUM(M26:M49)</f>
        <v>31285</v>
      </c>
      <c r="N50" s="74">
        <v>4380</v>
      </c>
      <c r="O50" s="74">
        <v>4720</v>
      </c>
      <c r="P50" s="74">
        <v>4940</v>
      </c>
      <c r="Q50" s="74">
        <v>8375</v>
      </c>
      <c r="R50" s="74">
        <v>1540</v>
      </c>
      <c r="S50" s="60">
        <v>4775</v>
      </c>
      <c r="T50" s="60">
        <v>2555</v>
      </c>
      <c r="U50" s="60">
        <f>SUM(U26:U49)</f>
        <v>53659</v>
      </c>
      <c r="V50" s="60">
        <v>4450</v>
      </c>
      <c r="W50" s="60">
        <v>3130</v>
      </c>
      <c r="X50" s="60">
        <v>3400</v>
      </c>
      <c r="Y50" s="60">
        <v>4589</v>
      </c>
      <c r="Z50" s="60">
        <v>12795</v>
      </c>
      <c r="AA50" s="60">
        <v>22720</v>
      </c>
      <c r="AB50" s="60">
        <v>2575</v>
      </c>
      <c r="AC50" s="60">
        <f t="shared" si="12"/>
        <v>25830</v>
      </c>
      <c r="AD50" s="64">
        <v>2880</v>
      </c>
      <c r="AE50" s="64">
        <v>6025</v>
      </c>
      <c r="AF50" s="64">
        <v>3565</v>
      </c>
      <c r="AG50" s="64">
        <v>3200</v>
      </c>
      <c r="AH50" s="64">
        <v>4325</v>
      </c>
      <c r="AI50" s="64">
        <v>4750</v>
      </c>
      <c r="AJ50" s="64">
        <v>1085</v>
      </c>
      <c r="AK50" s="60">
        <f>SUM(AK26:AK49)</f>
        <v>2745</v>
      </c>
      <c r="AL50" s="64">
        <v>1620</v>
      </c>
      <c r="AM50" s="64">
        <v>1125</v>
      </c>
      <c r="AN50" s="64"/>
      <c r="AO50" s="64"/>
      <c r="AP50" s="64"/>
      <c r="AQ50" s="64"/>
    </row>
    <row r="51" spans="1:43" s="32" customFormat="1" x14ac:dyDescent="0.3">
      <c r="A51" s="65" t="s">
        <v>94</v>
      </c>
      <c r="B51" s="65"/>
      <c r="C51" s="65"/>
      <c r="D51" s="75">
        <f>SUM(E51,M51,U51,AC51,AK51)</f>
        <v>280052</v>
      </c>
      <c r="E51" s="75">
        <f t="shared" si="7"/>
        <v>55397</v>
      </c>
      <c r="F51" s="66">
        <v>8842</v>
      </c>
      <c r="G51" s="66">
        <v>7725</v>
      </c>
      <c r="H51" s="66">
        <v>8645</v>
      </c>
      <c r="I51" s="66">
        <v>5905</v>
      </c>
      <c r="J51" s="66">
        <v>8945</v>
      </c>
      <c r="K51" s="66">
        <v>7955</v>
      </c>
      <c r="L51" s="66">
        <v>7380</v>
      </c>
      <c r="M51" s="66">
        <f>SUM(N51:T51)</f>
        <v>59297</v>
      </c>
      <c r="N51" s="66">
        <v>8450</v>
      </c>
      <c r="O51" s="66">
        <v>8992</v>
      </c>
      <c r="P51" s="66">
        <v>9345</v>
      </c>
      <c r="Q51" s="66">
        <v>15285</v>
      </c>
      <c r="R51" s="66">
        <v>2680</v>
      </c>
      <c r="S51" s="66">
        <v>9635</v>
      </c>
      <c r="T51" s="66">
        <v>4910</v>
      </c>
      <c r="U51" s="69">
        <f>SUM(U25,U50)</f>
        <v>108736</v>
      </c>
      <c r="V51" s="69">
        <v>7690</v>
      </c>
      <c r="W51" s="69">
        <v>8050</v>
      </c>
      <c r="X51" s="69">
        <v>8212</v>
      </c>
      <c r="Y51" s="69">
        <v>9809</v>
      </c>
      <c r="Z51" s="69">
        <v>22560</v>
      </c>
      <c r="AA51" s="69">
        <v>46745</v>
      </c>
      <c r="AB51" s="69">
        <v>5670</v>
      </c>
      <c r="AC51" s="66">
        <f t="shared" ref="AC51" si="13">SUM(AC25,AC50)</f>
        <v>50992</v>
      </c>
      <c r="AD51" s="66">
        <v>5330</v>
      </c>
      <c r="AE51" s="66">
        <v>10720</v>
      </c>
      <c r="AF51" s="66">
        <v>6055</v>
      </c>
      <c r="AG51" s="66">
        <v>8072</v>
      </c>
      <c r="AH51" s="66">
        <v>9280</v>
      </c>
      <c r="AI51" s="66">
        <v>8750</v>
      </c>
      <c r="AJ51" s="66">
        <v>2785</v>
      </c>
      <c r="AK51" s="66">
        <f>SUM(AK25,AK50)</f>
        <v>5630</v>
      </c>
      <c r="AL51" s="66">
        <v>3690</v>
      </c>
      <c r="AM51" s="66">
        <v>1940</v>
      </c>
      <c r="AN51" s="66"/>
      <c r="AO51" s="66"/>
      <c r="AP51" s="66"/>
      <c r="AQ51" s="66"/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M3:M4"/>
    <mergeCell ref="U3:U4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topLeftCell="A25" zoomScaleNormal="100" workbookViewId="0">
      <pane xSplit="4" topLeftCell="E1" activePane="topRight" state="frozen"/>
      <selection pane="topRight" activeCell="J48" sqref="J48"/>
    </sheetView>
  </sheetViews>
  <sheetFormatPr defaultColWidth="9" defaultRowHeight="16.5" x14ac:dyDescent="0.3"/>
  <cols>
    <col min="1" max="1" width="9.25" style="31" bestFit="1" customWidth="1"/>
    <col min="2" max="2" width="9.75" style="31" customWidth="1"/>
    <col min="3" max="3" width="14.625" style="31" customWidth="1"/>
    <col min="4" max="4" width="16.375" style="32" customWidth="1"/>
    <col min="5" max="5" width="10.25" style="31" customWidth="1"/>
    <col min="6" max="7" width="8" style="32" bestFit="1" customWidth="1"/>
    <col min="8" max="8" width="8" style="76" bestFit="1" customWidth="1"/>
    <col min="9" max="9" width="8" style="32" bestFit="1" customWidth="1"/>
    <col min="10" max="10" width="9.125" style="32" customWidth="1"/>
    <col min="11" max="11" width="10.25" style="32" customWidth="1"/>
    <col min="12" max="12" width="9.125" style="32" customWidth="1"/>
    <col min="13" max="13" width="9.125" style="31" bestFit="1" customWidth="1"/>
    <col min="14" max="16" width="8" style="32" bestFit="1" customWidth="1"/>
    <col min="17" max="17" width="9.125" style="32" bestFit="1" customWidth="1"/>
    <col min="18" max="18" width="8" style="31" bestFit="1" customWidth="1"/>
    <col min="19" max="20" width="10.25" style="31" customWidth="1"/>
    <col min="21" max="21" width="9.125" style="31" bestFit="1" customWidth="1"/>
    <col min="22" max="22" width="8.625" style="32" bestFit="1" customWidth="1"/>
    <col min="23" max="25" width="8" style="32" bestFit="1" customWidth="1"/>
    <col min="26" max="26" width="9.125" style="32" customWidth="1"/>
    <col min="27" max="27" width="9.125" style="32" bestFit="1" customWidth="1"/>
    <col min="28" max="28" width="8" style="32" bestFit="1" customWidth="1"/>
    <col min="29" max="29" width="9.125" style="31" bestFit="1" customWidth="1"/>
    <col min="30" max="30" width="8" style="32" bestFit="1" customWidth="1"/>
    <col min="31" max="31" width="9.125" style="32" customWidth="1"/>
    <col min="32" max="36" width="8" style="32" bestFit="1" customWidth="1"/>
    <col min="37" max="37" width="8" style="31" bestFit="1" customWidth="1"/>
    <col min="38" max="42" width="9.125" style="32" customWidth="1"/>
    <col min="43" max="43" width="9.125" style="32" bestFit="1" customWidth="1"/>
    <col min="44" max="16384" width="9" style="31"/>
  </cols>
  <sheetData>
    <row r="1" spans="1:43" ht="34.5" customHeight="1" x14ac:dyDescent="0.3">
      <c r="A1" s="30" t="s">
        <v>174</v>
      </c>
      <c r="B1" s="30"/>
      <c r="C1" s="30"/>
      <c r="D1" s="30"/>
      <c r="F1" s="33"/>
      <c r="G1" s="33"/>
      <c r="H1" s="70"/>
      <c r="I1" s="33"/>
      <c r="J1" s="33"/>
      <c r="K1" s="33"/>
      <c r="M1" s="34"/>
      <c r="N1" s="33"/>
      <c r="O1" s="33"/>
    </row>
    <row r="2" spans="1:43" ht="14.25" customHeight="1" x14ac:dyDescent="0.3">
      <c r="A2" s="35"/>
      <c r="B2" s="36"/>
      <c r="C2" s="36"/>
      <c r="D2" s="37"/>
      <c r="F2" s="38"/>
      <c r="G2" s="38"/>
      <c r="H2" s="71"/>
      <c r="I2" s="38"/>
      <c r="J2" s="38"/>
      <c r="K2" s="38"/>
      <c r="L2" s="37"/>
      <c r="M2" s="39"/>
      <c r="N2" s="38"/>
      <c r="O2" s="38"/>
      <c r="P2" s="37"/>
      <c r="Q2" s="37"/>
      <c r="R2" s="36"/>
      <c r="S2" s="36"/>
      <c r="T2" s="36"/>
      <c r="V2" s="37"/>
    </row>
    <row r="3" spans="1:43" ht="16.5" customHeight="1" x14ac:dyDescent="0.3">
      <c r="A3" s="40" t="s">
        <v>0</v>
      </c>
      <c r="B3" s="40"/>
      <c r="C3" s="40"/>
      <c r="D3" s="41" t="s">
        <v>1</v>
      </c>
      <c r="E3" s="42" t="s">
        <v>175</v>
      </c>
      <c r="F3" s="45" t="s">
        <v>2</v>
      </c>
      <c r="G3" s="45" t="s">
        <v>3</v>
      </c>
      <c r="H3" s="67" t="s">
        <v>4</v>
      </c>
      <c r="I3" s="45" t="s">
        <v>5</v>
      </c>
      <c r="J3" s="45" t="s">
        <v>6</v>
      </c>
      <c r="K3" s="45" t="s">
        <v>7</v>
      </c>
      <c r="L3" s="45" t="s">
        <v>8</v>
      </c>
      <c r="M3" s="78" t="s">
        <v>175</v>
      </c>
      <c r="N3" s="45" t="s">
        <v>9</v>
      </c>
      <c r="O3" s="45" t="s">
        <v>10</v>
      </c>
      <c r="P3" s="45" t="s">
        <v>11</v>
      </c>
      <c r="Q3" s="45" t="s">
        <v>12</v>
      </c>
      <c r="R3" s="43" t="s">
        <v>13</v>
      </c>
      <c r="S3" s="43" t="s">
        <v>14</v>
      </c>
      <c r="T3" s="43" t="s">
        <v>15</v>
      </c>
      <c r="U3" s="42" t="s">
        <v>175</v>
      </c>
      <c r="V3" s="67" t="s">
        <v>16</v>
      </c>
      <c r="W3" s="67" t="s">
        <v>17</v>
      </c>
      <c r="X3" s="67" t="s">
        <v>18</v>
      </c>
      <c r="Y3" s="67" t="s">
        <v>19</v>
      </c>
      <c r="Z3" s="67" t="s">
        <v>20</v>
      </c>
      <c r="AA3" s="67" t="s">
        <v>21</v>
      </c>
      <c r="AB3" s="67" t="s">
        <v>22</v>
      </c>
      <c r="AC3" s="42" t="s">
        <v>175</v>
      </c>
      <c r="AD3" s="45" t="s">
        <v>23</v>
      </c>
      <c r="AE3" s="45" t="s">
        <v>24</v>
      </c>
      <c r="AF3" s="45" t="s">
        <v>25</v>
      </c>
      <c r="AG3" s="45" t="s">
        <v>26</v>
      </c>
      <c r="AH3" s="45" t="s">
        <v>27</v>
      </c>
      <c r="AI3" s="67" t="s">
        <v>28</v>
      </c>
      <c r="AJ3" s="67" t="s">
        <v>29</v>
      </c>
      <c r="AK3" s="42" t="s">
        <v>175</v>
      </c>
      <c r="AL3" s="45" t="s">
        <v>30</v>
      </c>
      <c r="AM3" s="45" t="s">
        <v>31</v>
      </c>
      <c r="AN3" s="45" t="s">
        <v>117</v>
      </c>
      <c r="AO3" s="45"/>
      <c r="AP3" s="67"/>
      <c r="AQ3" s="67"/>
    </row>
    <row r="4" spans="1:43" ht="16.5" customHeight="1" x14ac:dyDescent="0.3">
      <c r="A4" s="40" t="s">
        <v>32</v>
      </c>
      <c r="B4" s="40"/>
      <c r="C4" s="40"/>
      <c r="D4" s="41"/>
      <c r="E4" s="42"/>
      <c r="F4" s="49" t="s">
        <v>38</v>
      </c>
      <c r="G4" s="49" t="s">
        <v>39</v>
      </c>
      <c r="H4" s="49" t="s">
        <v>39</v>
      </c>
      <c r="I4" s="49" t="s">
        <v>34</v>
      </c>
      <c r="J4" s="49" t="s">
        <v>35</v>
      </c>
      <c r="K4" s="49" t="s">
        <v>36</v>
      </c>
      <c r="L4" s="49" t="s">
        <v>37</v>
      </c>
      <c r="M4" s="79"/>
      <c r="N4" s="49" t="s">
        <v>38</v>
      </c>
      <c r="O4" s="49" t="s">
        <v>39</v>
      </c>
      <c r="P4" s="49" t="s">
        <v>33</v>
      </c>
      <c r="Q4" s="49" t="s">
        <v>34</v>
      </c>
      <c r="R4" s="49" t="s">
        <v>35</v>
      </c>
      <c r="S4" s="49" t="s">
        <v>36</v>
      </c>
      <c r="T4" s="49" t="s">
        <v>37</v>
      </c>
      <c r="U4" s="42"/>
      <c r="V4" s="49" t="s">
        <v>38</v>
      </c>
      <c r="W4" s="49" t="s">
        <v>39</v>
      </c>
      <c r="X4" s="49" t="s">
        <v>33</v>
      </c>
      <c r="Y4" s="49" t="s">
        <v>34</v>
      </c>
      <c r="Z4" s="49" t="s">
        <v>35</v>
      </c>
      <c r="AA4" s="49" t="s">
        <v>36</v>
      </c>
      <c r="AB4" s="49" t="s">
        <v>37</v>
      </c>
      <c r="AC4" s="42"/>
      <c r="AD4" s="49" t="s">
        <v>38</v>
      </c>
      <c r="AE4" s="49" t="s">
        <v>39</v>
      </c>
      <c r="AF4" s="49" t="s">
        <v>33</v>
      </c>
      <c r="AG4" s="49" t="s">
        <v>34</v>
      </c>
      <c r="AH4" s="49" t="s">
        <v>35</v>
      </c>
      <c r="AI4" s="49" t="s">
        <v>36</v>
      </c>
      <c r="AJ4" s="49" t="s">
        <v>37</v>
      </c>
      <c r="AK4" s="42"/>
      <c r="AL4" s="49" t="s">
        <v>38</v>
      </c>
      <c r="AM4" s="49" t="s">
        <v>39</v>
      </c>
      <c r="AN4" s="49" t="s">
        <v>33</v>
      </c>
      <c r="AO4" s="49"/>
      <c r="AP4" s="68"/>
      <c r="AQ4" s="68"/>
    </row>
    <row r="5" spans="1:43" s="53" customFormat="1" x14ac:dyDescent="0.3">
      <c r="A5" s="50" t="s">
        <v>40</v>
      </c>
      <c r="B5" s="50" t="s">
        <v>41</v>
      </c>
      <c r="C5" s="50"/>
      <c r="D5" s="51"/>
      <c r="E5" s="52"/>
      <c r="F5" s="49" t="s">
        <v>42</v>
      </c>
      <c r="G5" s="49" t="s">
        <v>44</v>
      </c>
      <c r="H5" s="49" t="s">
        <v>44</v>
      </c>
      <c r="I5" s="49" t="s">
        <v>42</v>
      </c>
      <c r="J5" s="49" t="s">
        <v>42</v>
      </c>
      <c r="K5" s="49" t="s">
        <v>126</v>
      </c>
      <c r="L5" s="49" t="s">
        <v>42</v>
      </c>
      <c r="M5" s="52"/>
      <c r="N5" s="49" t="s">
        <v>42</v>
      </c>
      <c r="O5" s="49" t="s">
        <v>42</v>
      </c>
      <c r="P5" s="49" t="s">
        <v>42</v>
      </c>
      <c r="Q5" s="49" t="s">
        <v>42</v>
      </c>
      <c r="R5" s="49" t="s">
        <v>44</v>
      </c>
      <c r="S5" s="49" t="s">
        <v>176</v>
      </c>
      <c r="T5" s="49" t="s">
        <v>42</v>
      </c>
      <c r="U5" s="52"/>
      <c r="V5" s="49" t="s">
        <v>46</v>
      </c>
      <c r="W5" s="49" t="s">
        <v>44</v>
      </c>
      <c r="X5" s="49" t="s">
        <v>42</v>
      </c>
      <c r="Y5" s="49" t="s">
        <v>42</v>
      </c>
      <c r="Z5" s="49" t="s">
        <v>42</v>
      </c>
      <c r="AA5" s="49" t="s">
        <v>42</v>
      </c>
      <c r="AB5" s="49" t="s">
        <v>44</v>
      </c>
      <c r="AC5" s="52"/>
      <c r="AD5" s="49" t="s">
        <v>42</v>
      </c>
      <c r="AE5" s="49" t="s">
        <v>42</v>
      </c>
      <c r="AF5" s="49" t="s">
        <v>42</v>
      </c>
      <c r="AG5" s="49" t="s">
        <v>42</v>
      </c>
      <c r="AH5" s="49" t="s">
        <v>42</v>
      </c>
      <c r="AI5" s="49" t="s">
        <v>42</v>
      </c>
      <c r="AJ5" s="49" t="s">
        <v>42</v>
      </c>
      <c r="AK5" s="52"/>
      <c r="AL5" s="49" t="s">
        <v>42</v>
      </c>
      <c r="AM5" s="49" t="s">
        <v>42</v>
      </c>
      <c r="AN5" s="49" t="s">
        <v>42</v>
      </c>
      <c r="AO5" s="49"/>
      <c r="AP5" s="49"/>
      <c r="AQ5" s="49"/>
    </row>
    <row r="6" spans="1:43" ht="16.5" customHeight="1" x14ac:dyDescent="0.3">
      <c r="A6" s="50"/>
      <c r="B6" s="50" t="s">
        <v>48</v>
      </c>
      <c r="C6" s="50"/>
      <c r="D6" s="45">
        <f>SUM(E6,M6,U6,AC6,AK6)</f>
        <v>1399</v>
      </c>
      <c r="E6" s="54">
        <f>SUM(F6:L6)</f>
        <v>329</v>
      </c>
      <c r="F6" s="55">
        <v>20</v>
      </c>
      <c r="G6" s="55">
        <v>70</v>
      </c>
      <c r="H6" s="72">
        <v>50</v>
      </c>
      <c r="I6" s="55">
        <v>59</v>
      </c>
      <c r="J6" s="55">
        <v>50</v>
      </c>
      <c r="K6" s="55">
        <v>40</v>
      </c>
      <c r="L6" s="55">
        <v>40</v>
      </c>
      <c r="M6" s="54">
        <f t="shared" ref="M6:M24" si="0">SUM(N6:T6)</f>
        <v>260</v>
      </c>
      <c r="N6" s="55">
        <v>20</v>
      </c>
      <c r="O6" s="55">
        <v>70</v>
      </c>
      <c r="P6" s="55">
        <v>40</v>
      </c>
      <c r="Q6" s="55">
        <v>50</v>
      </c>
      <c r="R6" s="55">
        <v>20</v>
      </c>
      <c r="S6" s="55">
        <v>30</v>
      </c>
      <c r="T6" s="55">
        <v>30</v>
      </c>
      <c r="U6" s="54">
        <f>SUM(V6:AB6)</f>
        <v>325</v>
      </c>
      <c r="V6" s="55">
        <v>30</v>
      </c>
      <c r="W6" s="55">
        <v>20</v>
      </c>
      <c r="X6" s="55">
        <v>130</v>
      </c>
      <c r="Y6" s="55">
        <v>60</v>
      </c>
      <c r="Z6" s="55">
        <v>30</v>
      </c>
      <c r="AA6" s="55">
        <v>40</v>
      </c>
      <c r="AB6" s="55">
        <v>15</v>
      </c>
      <c r="AC6" s="54">
        <f t="shared" ref="AC6:AC24" si="1">SUM(AD6:AJ6)</f>
        <v>285</v>
      </c>
      <c r="AD6" s="55">
        <v>70</v>
      </c>
      <c r="AE6" s="55">
        <v>30</v>
      </c>
      <c r="AF6" s="55">
        <v>40</v>
      </c>
      <c r="AG6" s="55">
        <v>25</v>
      </c>
      <c r="AH6" s="55">
        <v>30</v>
      </c>
      <c r="AI6" s="55">
        <v>50</v>
      </c>
      <c r="AJ6" s="55">
        <v>40</v>
      </c>
      <c r="AK6" s="54">
        <f t="shared" ref="AK6:AK24" si="2">SUM(AL6:AQ6)</f>
        <v>200</v>
      </c>
      <c r="AL6" s="55">
        <v>40</v>
      </c>
      <c r="AM6" s="55">
        <v>0</v>
      </c>
      <c r="AN6" s="55">
        <v>160</v>
      </c>
      <c r="AO6" s="55"/>
      <c r="AP6" s="55"/>
      <c r="AQ6" s="55"/>
    </row>
    <row r="7" spans="1:43" ht="16.5" customHeight="1" x14ac:dyDescent="0.3">
      <c r="A7" s="50"/>
      <c r="B7" s="56" t="s">
        <v>49</v>
      </c>
      <c r="C7" s="56"/>
      <c r="D7" s="45">
        <f t="shared" ref="D7:D49" si="3">SUM(E7,M7,U7,AC7,AK7)</f>
        <v>12880</v>
      </c>
      <c r="E7" s="54">
        <f t="shared" ref="E7:E24" si="4">SUM(F7:L7)</f>
        <v>3560</v>
      </c>
      <c r="F7" s="55">
        <v>350</v>
      </c>
      <c r="G7" s="55">
        <v>430</v>
      </c>
      <c r="H7" s="72">
        <v>550</v>
      </c>
      <c r="I7" s="55">
        <v>670</v>
      </c>
      <c r="J7" s="57">
        <v>320</v>
      </c>
      <c r="K7" s="57">
        <v>620</v>
      </c>
      <c r="L7" s="57">
        <v>620</v>
      </c>
      <c r="M7" s="54">
        <f t="shared" si="0"/>
        <v>5040</v>
      </c>
      <c r="N7" s="57">
        <v>260</v>
      </c>
      <c r="O7" s="57">
        <v>700</v>
      </c>
      <c r="P7" s="57">
        <v>1850</v>
      </c>
      <c r="Q7" s="57">
        <v>820</v>
      </c>
      <c r="R7" s="57">
        <v>620</v>
      </c>
      <c r="S7" s="57">
        <v>270</v>
      </c>
      <c r="T7" s="57">
        <v>520</v>
      </c>
      <c r="U7" s="54">
        <f t="shared" ref="U7:U24" si="5">SUM(V7:AB7)</f>
        <v>1570</v>
      </c>
      <c r="V7" s="55">
        <v>210</v>
      </c>
      <c r="W7" s="55">
        <v>130</v>
      </c>
      <c r="X7" s="55">
        <v>460</v>
      </c>
      <c r="Y7" s="55">
        <v>330</v>
      </c>
      <c r="Z7" s="55">
        <v>220</v>
      </c>
      <c r="AA7" s="55">
        <v>110</v>
      </c>
      <c r="AB7" s="55">
        <v>110</v>
      </c>
      <c r="AC7" s="54">
        <f t="shared" si="1"/>
        <v>1380</v>
      </c>
      <c r="AD7" s="55">
        <v>220</v>
      </c>
      <c r="AE7" s="55">
        <v>160</v>
      </c>
      <c r="AF7" s="55">
        <v>110</v>
      </c>
      <c r="AG7" s="55">
        <v>270</v>
      </c>
      <c r="AH7" s="55">
        <v>290</v>
      </c>
      <c r="AI7" s="55">
        <v>220</v>
      </c>
      <c r="AJ7" s="55">
        <v>110</v>
      </c>
      <c r="AK7" s="54">
        <f t="shared" si="2"/>
        <v>1330</v>
      </c>
      <c r="AL7" s="55">
        <v>350</v>
      </c>
      <c r="AM7" s="55">
        <v>520</v>
      </c>
      <c r="AN7" s="55">
        <v>460</v>
      </c>
      <c r="AO7" s="55"/>
      <c r="AP7" s="55"/>
      <c r="AQ7" s="55"/>
    </row>
    <row r="8" spans="1:43" ht="16.5" customHeight="1" x14ac:dyDescent="0.3">
      <c r="A8" s="50"/>
      <c r="B8" s="56" t="s">
        <v>50</v>
      </c>
      <c r="C8" s="56"/>
      <c r="D8" s="45">
        <f t="shared" si="3"/>
        <v>15580</v>
      </c>
      <c r="E8" s="54">
        <f t="shared" si="4"/>
        <v>4870</v>
      </c>
      <c r="F8" s="57">
        <v>100</v>
      </c>
      <c r="G8" s="57">
        <v>440</v>
      </c>
      <c r="H8" s="73">
        <v>1630</v>
      </c>
      <c r="I8" s="57">
        <v>1020</v>
      </c>
      <c r="J8" s="57">
        <v>1040</v>
      </c>
      <c r="K8" s="57">
        <v>320</v>
      </c>
      <c r="L8" s="57">
        <v>320</v>
      </c>
      <c r="M8" s="54">
        <f t="shared" si="0"/>
        <v>5050</v>
      </c>
      <c r="N8" s="57">
        <v>30</v>
      </c>
      <c r="O8" s="57">
        <v>930</v>
      </c>
      <c r="P8" s="57">
        <v>1580</v>
      </c>
      <c r="Q8" s="57">
        <v>1930</v>
      </c>
      <c r="R8" s="57">
        <v>30</v>
      </c>
      <c r="S8" s="57">
        <v>210</v>
      </c>
      <c r="T8" s="57">
        <v>340</v>
      </c>
      <c r="U8" s="54">
        <f t="shared" si="5"/>
        <v>2170</v>
      </c>
      <c r="V8" s="57">
        <v>180</v>
      </c>
      <c r="W8" s="57">
        <v>30</v>
      </c>
      <c r="X8" s="57">
        <v>1030</v>
      </c>
      <c r="Y8" s="57">
        <v>340</v>
      </c>
      <c r="Z8" s="57">
        <v>200</v>
      </c>
      <c r="AA8" s="57">
        <v>210</v>
      </c>
      <c r="AB8" s="57">
        <v>180</v>
      </c>
      <c r="AC8" s="54">
        <f t="shared" si="1"/>
        <v>2310</v>
      </c>
      <c r="AD8" s="57">
        <v>170</v>
      </c>
      <c r="AE8" s="57">
        <v>150</v>
      </c>
      <c r="AF8" s="57">
        <v>360</v>
      </c>
      <c r="AG8" s="57">
        <v>490</v>
      </c>
      <c r="AH8" s="57">
        <v>330</v>
      </c>
      <c r="AI8" s="55">
        <v>570</v>
      </c>
      <c r="AJ8" s="57">
        <v>240</v>
      </c>
      <c r="AK8" s="54">
        <f t="shared" si="2"/>
        <v>1180</v>
      </c>
      <c r="AL8" s="57">
        <v>260</v>
      </c>
      <c r="AM8" s="57">
        <v>320</v>
      </c>
      <c r="AN8" s="57">
        <v>600</v>
      </c>
      <c r="AO8" s="57"/>
      <c r="AP8" s="55"/>
      <c r="AQ8" s="57"/>
    </row>
    <row r="9" spans="1:43" ht="16.5" customHeight="1" x14ac:dyDescent="0.3">
      <c r="A9" s="50"/>
      <c r="B9" s="56" t="s">
        <v>51</v>
      </c>
      <c r="C9" s="56"/>
      <c r="D9" s="45">
        <f t="shared" si="3"/>
        <v>8281</v>
      </c>
      <c r="E9" s="54">
        <f t="shared" si="4"/>
        <v>2282</v>
      </c>
      <c r="F9" s="57">
        <v>370</v>
      </c>
      <c r="G9" s="57">
        <v>550</v>
      </c>
      <c r="H9" s="73">
        <v>372</v>
      </c>
      <c r="I9" s="57">
        <v>290</v>
      </c>
      <c r="J9" s="57">
        <v>260</v>
      </c>
      <c r="K9" s="57">
        <v>220</v>
      </c>
      <c r="L9" s="57">
        <v>220</v>
      </c>
      <c r="M9" s="54">
        <f t="shared" si="0"/>
        <v>2037</v>
      </c>
      <c r="N9" s="57">
        <v>220</v>
      </c>
      <c r="O9" s="57">
        <v>395</v>
      </c>
      <c r="P9" s="57">
        <v>260</v>
      </c>
      <c r="Q9" s="57">
        <v>332</v>
      </c>
      <c r="R9" s="57">
        <v>300</v>
      </c>
      <c r="S9" s="57">
        <v>300</v>
      </c>
      <c r="T9" s="57">
        <v>230</v>
      </c>
      <c r="U9" s="54">
        <f t="shared" si="5"/>
        <v>1280</v>
      </c>
      <c r="V9" s="57">
        <v>155</v>
      </c>
      <c r="W9" s="57">
        <v>105</v>
      </c>
      <c r="X9" s="57">
        <v>270</v>
      </c>
      <c r="Y9" s="57">
        <v>310</v>
      </c>
      <c r="Z9" s="57">
        <v>300</v>
      </c>
      <c r="AA9" s="57">
        <v>65</v>
      </c>
      <c r="AB9" s="57">
        <v>75</v>
      </c>
      <c r="AC9" s="54">
        <f t="shared" si="1"/>
        <v>1582</v>
      </c>
      <c r="AD9" s="57">
        <v>300</v>
      </c>
      <c r="AE9" s="57">
        <v>110</v>
      </c>
      <c r="AF9" s="57">
        <v>80</v>
      </c>
      <c r="AG9" s="57">
        <v>390</v>
      </c>
      <c r="AH9" s="57">
        <v>300</v>
      </c>
      <c r="AI9" s="57">
        <v>332</v>
      </c>
      <c r="AJ9" s="57">
        <v>70</v>
      </c>
      <c r="AK9" s="54">
        <f t="shared" si="2"/>
        <v>1100</v>
      </c>
      <c r="AL9" s="57">
        <v>600</v>
      </c>
      <c r="AM9" s="57">
        <v>320</v>
      </c>
      <c r="AN9" s="57">
        <v>180</v>
      </c>
      <c r="AO9" s="57"/>
      <c r="AP9" s="57"/>
      <c r="AQ9" s="57"/>
    </row>
    <row r="10" spans="1:43" ht="16.5" customHeight="1" x14ac:dyDescent="0.3">
      <c r="A10" s="50"/>
      <c r="B10" s="56" t="s">
        <v>52</v>
      </c>
      <c r="C10" s="56"/>
      <c r="D10" s="45">
        <f t="shared" si="3"/>
        <v>0</v>
      </c>
      <c r="E10" s="54">
        <f t="shared" si="4"/>
        <v>0</v>
      </c>
      <c r="F10" s="57"/>
      <c r="G10" s="57"/>
      <c r="H10" s="73"/>
      <c r="I10" s="57"/>
      <c r="J10" s="57"/>
      <c r="K10" s="57"/>
      <c r="L10" s="57"/>
      <c r="M10" s="54">
        <f t="shared" si="0"/>
        <v>0</v>
      </c>
      <c r="N10" s="57"/>
      <c r="O10" s="57"/>
      <c r="P10" s="57"/>
      <c r="Q10" s="57"/>
      <c r="R10" s="57"/>
      <c r="S10" s="57"/>
      <c r="T10" s="57"/>
      <c r="U10" s="54">
        <f t="shared" si="5"/>
        <v>0</v>
      </c>
      <c r="V10" s="57"/>
      <c r="W10" s="57"/>
      <c r="X10" s="57"/>
      <c r="Y10" s="57"/>
      <c r="Z10" s="57"/>
      <c r="AA10" s="57"/>
      <c r="AB10" s="57"/>
      <c r="AC10" s="54">
        <f t="shared" si="1"/>
        <v>0</v>
      </c>
      <c r="AD10" s="57"/>
      <c r="AE10" s="57"/>
      <c r="AF10" s="57"/>
      <c r="AG10" s="57"/>
      <c r="AH10" s="57"/>
      <c r="AI10" s="57"/>
      <c r="AJ10" s="57"/>
      <c r="AK10" s="54">
        <f t="shared" si="2"/>
        <v>0</v>
      </c>
      <c r="AL10" s="57"/>
      <c r="AM10" s="57"/>
      <c r="AN10" s="57"/>
      <c r="AO10" s="57"/>
      <c r="AP10" s="57"/>
      <c r="AQ10" s="57"/>
    </row>
    <row r="11" spans="1:43" ht="16.5" customHeight="1" x14ac:dyDescent="0.3">
      <c r="A11" s="50"/>
      <c r="B11" s="56" t="s">
        <v>53</v>
      </c>
      <c r="C11" s="56"/>
      <c r="D11" s="45">
        <f t="shared" si="3"/>
        <v>0</v>
      </c>
      <c r="E11" s="54">
        <f t="shared" si="4"/>
        <v>0</v>
      </c>
      <c r="F11" s="57">
        <v>0</v>
      </c>
      <c r="G11" s="57">
        <v>0</v>
      </c>
      <c r="H11" s="73">
        <v>0</v>
      </c>
      <c r="I11" s="57">
        <v>0</v>
      </c>
      <c r="J11" s="57">
        <v>0</v>
      </c>
      <c r="K11" s="57">
        <v>0</v>
      </c>
      <c r="L11" s="57">
        <v>0</v>
      </c>
      <c r="M11" s="54">
        <f t="shared" si="0"/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4">
        <f t="shared" si="5"/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4">
        <f t="shared" si="1"/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4">
        <f t="shared" si="2"/>
        <v>0</v>
      </c>
      <c r="AL11" s="57">
        <v>0</v>
      </c>
      <c r="AM11" s="57">
        <v>0</v>
      </c>
      <c r="AN11" s="57">
        <v>0</v>
      </c>
      <c r="AO11" s="57"/>
      <c r="AP11" s="57"/>
      <c r="AQ11" s="57"/>
    </row>
    <row r="12" spans="1:43" ht="16.5" customHeight="1" x14ac:dyDescent="0.3">
      <c r="A12" s="50"/>
      <c r="B12" s="56" t="s">
        <v>54</v>
      </c>
      <c r="C12" s="56"/>
      <c r="D12" s="45">
        <f t="shared" si="3"/>
        <v>0</v>
      </c>
      <c r="E12" s="54">
        <f t="shared" si="4"/>
        <v>0</v>
      </c>
      <c r="F12" s="57"/>
      <c r="G12" s="57"/>
      <c r="H12" s="73"/>
      <c r="I12" s="57"/>
      <c r="J12" s="57"/>
      <c r="K12" s="57"/>
      <c r="L12" s="57"/>
      <c r="M12" s="54">
        <f t="shared" si="0"/>
        <v>0</v>
      </c>
      <c r="N12" s="57"/>
      <c r="O12" s="57"/>
      <c r="P12" s="57"/>
      <c r="Q12" s="57"/>
      <c r="R12" s="57"/>
      <c r="S12" s="57"/>
      <c r="T12" s="57"/>
      <c r="U12" s="54">
        <f t="shared" si="5"/>
        <v>0</v>
      </c>
      <c r="V12" s="57"/>
      <c r="W12" s="57"/>
      <c r="X12" s="57"/>
      <c r="Y12" s="57"/>
      <c r="Z12" s="57"/>
      <c r="AA12" s="57"/>
      <c r="AB12" s="57"/>
      <c r="AC12" s="54">
        <f t="shared" si="1"/>
        <v>0</v>
      </c>
      <c r="AD12" s="57"/>
      <c r="AE12" s="57"/>
      <c r="AF12" s="57"/>
      <c r="AG12" s="57"/>
      <c r="AH12" s="57"/>
      <c r="AI12" s="57"/>
      <c r="AJ12" s="57"/>
      <c r="AK12" s="54">
        <f t="shared" si="2"/>
        <v>0</v>
      </c>
      <c r="AL12" s="57"/>
      <c r="AM12" s="57"/>
      <c r="AN12" s="57"/>
      <c r="AO12" s="57"/>
      <c r="AP12" s="57"/>
      <c r="AQ12" s="57"/>
    </row>
    <row r="13" spans="1:43" ht="16.5" customHeight="1" x14ac:dyDescent="0.3">
      <c r="A13" s="50"/>
      <c r="B13" s="56" t="s">
        <v>55</v>
      </c>
      <c r="C13" s="56"/>
      <c r="D13" s="45">
        <f t="shared" si="3"/>
        <v>0</v>
      </c>
      <c r="E13" s="54">
        <f t="shared" si="4"/>
        <v>0</v>
      </c>
      <c r="F13" s="57"/>
      <c r="G13" s="57"/>
      <c r="H13" s="73"/>
      <c r="I13" s="57"/>
      <c r="J13" s="57"/>
      <c r="K13" s="57"/>
      <c r="L13" s="57"/>
      <c r="M13" s="54">
        <f t="shared" si="0"/>
        <v>0</v>
      </c>
      <c r="N13" s="57"/>
      <c r="O13" s="57"/>
      <c r="P13" s="57"/>
      <c r="Q13" s="57"/>
      <c r="R13" s="57"/>
      <c r="S13" s="57"/>
      <c r="T13" s="57"/>
      <c r="U13" s="54">
        <f t="shared" si="5"/>
        <v>0</v>
      </c>
      <c r="V13" s="57"/>
      <c r="W13" s="57"/>
      <c r="X13" s="57"/>
      <c r="Y13" s="57"/>
      <c r="Z13" s="57"/>
      <c r="AA13" s="57"/>
      <c r="AB13" s="57"/>
      <c r="AC13" s="54">
        <f t="shared" si="1"/>
        <v>0</v>
      </c>
      <c r="AD13" s="57"/>
      <c r="AE13" s="57"/>
      <c r="AF13" s="57"/>
      <c r="AG13" s="57"/>
      <c r="AH13" s="57"/>
      <c r="AI13" s="57"/>
      <c r="AJ13" s="57"/>
      <c r="AK13" s="54">
        <f t="shared" si="2"/>
        <v>0</v>
      </c>
      <c r="AL13" s="57"/>
      <c r="AM13" s="57"/>
      <c r="AN13" s="57"/>
      <c r="AO13" s="57"/>
      <c r="AP13" s="57"/>
      <c r="AQ13" s="57"/>
    </row>
    <row r="14" spans="1:43" ht="16.5" customHeight="1" x14ac:dyDescent="0.3">
      <c r="A14" s="50"/>
      <c r="B14" s="56" t="s">
        <v>56</v>
      </c>
      <c r="C14" s="56"/>
      <c r="D14" s="45">
        <f t="shared" si="3"/>
        <v>0</v>
      </c>
      <c r="E14" s="54">
        <f t="shared" si="4"/>
        <v>0</v>
      </c>
      <c r="F14" s="57">
        <v>0</v>
      </c>
      <c r="G14" s="57">
        <v>0</v>
      </c>
      <c r="H14" s="73">
        <v>0</v>
      </c>
      <c r="I14" s="57">
        <v>0</v>
      </c>
      <c r="J14" s="57">
        <v>0</v>
      </c>
      <c r="K14" s="57">
        <v>0</v>
      </c>
      <c r="L14" s="57">
        <v>0</v>
      </c>
      <c r="M14" s="54">
        <f t="shared" si="0"/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4">
        <f t="shared" si="5"/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4">
        <f t="shared" si="1"/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4">
        <f t="shared" si="2"/>
        <v>0</v>
      </c>
      <c r="AL14" s="57">
        <v>0</v>
      </c>
      <c r="AM14" s="57">
        <v>0</v>
      </c>
      <c r="AN14" s="57">
        <v>0</v>
      </c>
      <c r="AO14" s="57"/>
      <c r="AP14" s="57"/>
      <c r="AQ14" s="57"/>
    </row>
    <row r="15" spans="1:43" ht="16.5" customHeight="1" x14ac:dyDescent="0.3">
      <c r="A15" s="50"/>
      <c r="B15" s="56" t="s">
        <v>177</v>
      </c>
      <c r="C15" s="56"/>
      <c r="D15" s="45">
        <f t="shared" si="3"/>
        <v>0</v>
      </c>
      <c r="E15" s="54">
        <f t="shared" si="4"/>
        <v>0</v>
      </c>
      <c r="F15" s="57"/>
      <c r="G15" s="57"/>
      <c r="H15" s="73"/>
      <c r="I15" s="57"/>
      <c r="J15" s="57"/>
      <c r="K15" s="57"/>
      <c r="L15" s="57"/>
      <c r="M15" s="54">
        <f t="shared" si="0"/>
        <v>0</v>
      </c>
      <c r="N15" s="57"/>
      <c r="O15" s="57"/>
      <c r="P15" s="57"/>
      <c r="Q15" s="57"/>
      <c r="R15" s="57"/>
      <c r="S15" s="57"/>
      <c r="T15" s="57"/>
      <c r="U15" s="54">
        <f t="shared" si="5"/>
        <v>0</v>
      </c>
      <c r="V15" s="57"/>
      <c r="W15" s="57"/>
      <c r="X15" s="57"/>
      <c r="Y15" s="57"/>
      <c r="Z15" s="57"/>
      <c r="AA15" s="57"/>
      <c r="AB15" s="57"/>
      <c r="AC15" s="54">
        <f t="shared" si="1"/>
        <v>0</v>
      </c>
      <c r="AD15" s="57"/>
      <c r="AE15" s="57"/>
      <c r="AF15" s="57"/>
      <c r="AG15" s="57"/>
      <c r="AH15" s="57"/>
      <c r="AI15" s="57"/>
      <c r="AJ15" s="57"/>
      <c r="AK15" s="54">
        <f t="shared" si="2"/>
        <v>0</v>
      </c>
      <c r="AL15" s="57"/>
      <c r="AM15" s="57"/>
      <c r="AN15" s="57"/>
      <c r="AO15" s="57"/>
      <c r="AP15" s="57"/>
      <c r="AQ15" s="57"/>
    </row>
    <row r="16" spans="1:43" ht="16.5" customHeight="1" x14ac:dyDescent="0.3">
      <c r="A16" s="50"/>
      <c r="B16" s="56" t="s">
        <v>57</v>
      </c>
      <c r="C16" s="56"/>
      <c r="D16" s="45">
        <f t="shared" si="3"/>
        <v>0</v>
      </c>
      <c r="E16" s="54">
        <f t="shared" si="4"/>
        <v>0</v>
      </c>
      <c r="F16" s="57"/>
      <c r="G16" s="57"/>
      <c r="H16" s="73"/>
      <c r="I16" s="57"/>
      <c r="J16" s="57"/>
      <c r="K16" s="57"/>
      <c r="L16" s="57"/>
      <c r="M16" s="54">
        <f t="shared" si="0"/>
        <v>0</v>
      </c>
      <c r="N16" s="57"/>
      <c r="O16" s="57"/>
      <c r="P16" s="57"/>
      <c r="Q16" s="57"/>
      <c r="R16" s="57"/>
      <c r="S16" s="57"/>
      <c r="T16" s="57"/>
      <c r="U16" s="54">
        <f t="shared" si="5"/>
        <v>0</v>
      </c>
      <c r="V16" s="57"/>
      <c r="W16" s="57"/>
      <c r="X16" s="57"/>
      <c r="Y16" s="57"/>
      <c r="Z16" s="57"/>
      <c r="AA16" s="57"/>
      <c r="AB16" s="57"/>
      <c r="AC16" s="54">
        <f t="shared" si="1"/>
        <v>0</v>
      </c>
      <c r="AD16" s="57"/>
      <c r="AE16" s="57"/>
      <c r="AF16" s="57"/>
      <c r="AG16" s="57"/>
      <c r="AH16" s="57"/>
      <c r="AI16" s="57"/>
      <c r="AJ16" s="57"/>
      <c r="AK16" s="54">
        <f t="shared" si="2"/>
        <v>0</v>
      </c>
      <c r="AL16" s="57"/>
      <c r="AM16" s="57"/>
      <c r="AN16" s="57"/>
      <c r="AO16" s="57"/>
      <c r="AP16" s="57"/>
      <c r="AQ16" s="57"/>
    </row>
    <row r="17" spans="1:43" ht="16.5" customHeight="1" x14ac:dyDescent="0.3">
      <c r="A17" s="50"/>
      <c r="B17" s="56" t="s">
        <v>58</v>
      </c>
      <c r="C17" s="56"/>
      <c r="D17" s="45">
        <f t="shared" si="3"/>
        <v>0</v>
      </c>
      <c r="E17" s="54">
        <f t="shared" si="4"/>
        <v>0</v>
      </c>
      <c r="F17" s="57"/>
      <c r="G17" s="57"/>
      <c r="H17" s="73"/>
      <c r="I17" s="57"/>
      <c r="J17" s="57"/>
      <c r="K17" s="57"/>
      <c r="L17" s="57"/>
      <c r="M17" s="54">
        <f t="shared" si="0"/>
        <v>0</v>
      </c>
      <c r="N17" s="57"/>
      <c r="O17" s="57"/>
      <c r="P17" s="57"/>
      <c r="Q17" s="57"/>
      <c r="R17" s="57"/>
      <c r="S17" s="57"/>
      <c r="T17" s="57"/>
      <c r="U17" s="54">
        <f t="shared" si="5"/>
        <v>0</v>
      </c>
      <c r="V17" s="57"/>
      <c r="W17" s="57"/>
      <c r="X17" s="57"/>
      <c r="Y17" s="57"/>
      <c r="Z17" s="57"/>
      <c r="AA17" s="57"/>
      <c r="AB17" s="57"/>
      <c r="AC17" s="54">
        <f t="shared" si="1"/>
        <v>0</v>
      </c>
      <c r="AD17" s="57"/>
      <c r="AE17" s="57"/>
      <c r="AF17" s="57"/>
      <c r="AG17" s="57"/>
      <c r="AH17" s="57"/>
      <c r="AI17" s="57"/>
      <c r="AJ17" s="57"/>
      <c r="AK17" s="54">
        <f t="shared" si="2"/>
        <v>0</v>
      </c>
      <c r="AL17" s="57"/>
      <c r="AM17" s="57"/>
      <c r="AN17" s="57"/>
      <c r="AO17" s="57"/>
      <c r="AP17" s="57"/>
      <c r="AQ17" s="57"/>
    </row>
    <row r="18" spans="1:43" ht="16.5" customHeight="1" x14ac:dyDescent="0.3">
      <c r="A18" s="50"/>
      <c r="B18" s="56" t="s">
        <v>59</v>
      </c>
      <c r="C18" s="56"/>
      <c r="D18" s="45">
        <f t="shared" si="3"/>
        <v>0</v>
      </c>
      <c r="E18" s="54">
        <f t="shared" si="4"/>
        <v>0</v>
      </c>
      <c r="F18" s="57"/>
      <c r="G18" s="57"/>
      <c r="H18" s="73"/>
      <c r="I18" s="57"/>
      <c r="J18" s="57"/>
      <c r="K18" s="57"/>
      <c r="L18" s="57"/>
      <c r="M18" s="54">
        <f t="shared" si="0"/>
        <v>0</v>
      </c>
      <c r="N18" s="57"/>
      <c r="O18" s="57"/>
      <c r="P18" s="57"/>
      <c r="Q18" s="57"/>
      <c r="R18" s="57"/>
      <c r="S18" s="57"/>
      <c r="T18" s="57"/>
      <c r="U18" s="54">
        <f t="shared" si="5"/>
        <v>0</v>
      </c>
      <c r="V18" s="57"/>
      <c r="W18" s="57"/>
      <c r="X18" s="57"/>
      <c r="Y18" s="57"/>
      <c r="Z18" s="57"/>
      <c r="AA18" s="57"/>
      <c r="AB18" s="57"/>
      <c r="AC18" s="54">
        <f t="shared" si="1"/>
        <v>0</v>
      </c>
      <c r="AD18" s="57"/>
      <c r="AE18" s="57"/>
      <c r="AF18" s="57"/>
      <c r="AG18" s="57"/>
      <c r="AH18" s="57"/>
      <c r="AI18" s="57"/>
      <c r="AJ18" s="57"/>
      <c r="AK18" s="54">
        <f t="shared" si="2"/>
        <v>0</v>
      </c>
      <c r="AL18" s="57"/>
      <c r="AM18" s="57"/>
      <c r="AN18" s="57"/>
      <c r="AO18" s="57"/>
      <c r="AP18" s="57"/>
      <c r="AQ18" s="57"/>
    </row>
    <row r="19" spans="1:43" ht="16.5" customHeight="1" x14ac:dyDescent="0.3">
      <c r="A19" s="50"/>
      <c r="B19" s="56" t="s">
        <v>60</v>
      </c>
      <c r="C19" s="56"/>
      <c r="D19" s="45">
        <f t="shared" si="3"/>
        <v>9770</v>
      </c>
      <c r="E19" s="54">
        <f t="shared" si="4"/>
        <v>2715</v>
      </c>
      <c r="F19" s="57">
        <v>510</v>
      </c>
      <c r="G19" s="57">
        <v>565</v>
      </c>
      <c r="H19" s="73">
        <v>470</v>
      </c>
      <c r="I19" s="57">
        <v>360</v>
      </c>
      <c r="J19" s="57">
        <v>410</v>
      </c>
      <c r="K19" s="57">
        <v>200</v>
      </c>
      <c r="L19" s="57">
        <v>200</v>
      </c>
      <c r="M19" s="54">
        <f t="shared" si="0"/>
        <v>3445</v>
      </c>
      <c r="N19" s="57">
        <v>345</v>
      </c>
      <c r="O19" s="57">
        <v>1170</v>
      </c>
      <c r="P19" s="57">
        <v>380</v>
      </c>
      <c r="Q19" s="57">
        <v>490</v>
      </c>
      <c r="R19" s="57">
        <v>575</v>
      </c>
      <c r="S19" s="57">
        <v>235</v>
      </c>
      <c r="T19" s="57">
        <v>250</v>
      </c>
      <c r="U19" s="54">
        <f t="shared" si="5"/>
        <v>1525</v>
      </c>
      <c r="V19" s="57">
        <v>75</v>
      </c>
      <c r="W19" s="57">
        <v>25</v>
      </c>
      <c r="X19" s="57">
        <v>800</v>
      </c>
      <c r="Y19" s="57">
        <v>340</v>
      </c>
      <c r="Z19" s="57">
        <v>210</v>
      </c>
      <c r="AA19" s="57">
        <v>40</v>
      </c>
      <c r="AB19" s="57">
        <v>35</v>
      </c>
      <c r="AC19" s="54">
        <f t="shared" si="1"/>
        <v>1170</v>
      </c>
      <c r="AD19" s="57">
        <v>250</v>
      </c>
      <c r="AE19" s="57">
        <v>70</v>
      </c>
      <c r="AF19" s="57">
        <v>65</v>
      </c>
      <c r="AG19" s="57">
        <v>365</v>
      </c>
      <c r="AH19" s="57">
        <v>250</v>
      </c>
      <c r="AI19" s="57">
        <v>85</v>
      </c>
      <c r="AJ19" s="57">
        <v>85</v>
      </c>
      <c r="AK19" s="54">
        <f t="shared" si="2"/>
        <v>915</v>
      </c>
      <c r="AL19" s="57">
        <v>380</v>
      </c>
      <c r="AM19" s="57">
        <v>310</v>
      </c>
      <c r="AN19" s="57">
        <v>225</v>
      </c>
      <c r="AO19" s="57"/>
      <c r="AP19" s="57"/>
      <c r="AQ19" s="57"/>
    </row>
    <row r="20" spans="1:43" ht="16.5" customHeight="1" x14ac:dyDescent="0.3">
      <c r="A20" s="50"/>
      <c r="B20" s="56" t="s">
        <v>178</v>
      </c>
      <c r="C20" s="56"/>
      <c r="D20" s="45">
        <f t="shared" si="3"/>
        <v>130</v>
      </c>
      <c r="E20" s="54">
        <f t="shared" si="4"/>
        <v>15</v>
      </c>
      <c r="F20" s="57">
        <v>0</v>
      </c>
      <c r="G20" s="57">
        <v>0</v>
      </c>
      <c r="H20" s="73">
        <v>15</v>
      </c>
      <c r="I20" s="57">
        <v>0</v>
      </c>
      <c r="J20" s="57">
        <v>0</v>
      </c>
      <c r="K20" s="57">
        <v>0</v>
      </c>
      <c r="L20" s="57">
        <v>0</v>
      </c>
      <c r="M20" s="54">
        <f t="shared" si="0"/>
        <v>75</v>
      </c>
      <c r="N20" s="57">
        <v>20</v>
      </c>
      <c r="O20" s="57">
        <v>0</v>
      </c>
      <c r="P20" s="57">
        <v>0</v>
      </c>
      <c r="Q20" s="57">
        <v>35</v>
      </c>
      <c r="R20" s="57">
        <v>20</v>
      </c>
      <c r="S20" s="57">
        <v>0</v>
      </c>
      <c r="T20" s="57">
        <v>0</v>
      </c>
      <c r="U20" s="54">
        <f t="shared" si="5"/>
        <v>40</v>
      </c>
      <c r="V20" s="57">
        <v>0</v>
      </c>
      <c r="W20" s="57">
        <v>20</v>
      </c>
      <c r="X20" s="57">
        <v>0</v>
      </c>
      <c r="Y20" s="57">
        <v>0</v>
      </c>
      <c r="Z20" s="57">
        <v>20</v>
      </c>
      <c r="AA20" s="57">
        <v>0</v>
      </c>
      <c r="AB20" s="57">
        <v>0</v>
      </c>
      <c r="AC20" s="54">
        <f t="shared" si="1"/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4">
        <f t="shared" si="2"/>
        <v>0</v>
      </c>
      <c r="AL20" s="57">
        <v>0</v>
      </c>
      <c r="AM20" s="57">
        <v>0</v>
      </c>
      <c r="AN20" s="57">
        <v>0</v>
      </c>
      <c r="AO20" s="57"/>
      <c r="AP20" s="57"/>
      <c r="AQ20" s="57"/>
    </row>
    <row r="21" spans="1:43" ht="16.5" customHeight="1" x14ac:dyDescent="0.3">
      <c r="A21" s="50"/>
      <c r="B21" s="58" t="s">
        <v>179</v>
      </c>
      <c r="C21" s="59"/>
      <c r="D21" s="45">
        <f t="shared" si="3"/>
        <v>0</v>
      </c>
      <c r="E21" s="54">
        <f t="shared" si="4"/>
        <v>0</v>
      </c>
      <c r="F21" s="57"/>
      <c r="G21" s="57"/>
      <c r="H21" s="73"/>
      <c r="I21" s="57"/>
      <c r="J21" s="57"/>
      <c r="K21" s="57"/>
      <c r="L21" s="57"/>
      <c r="M21" s="54">
        <f t="shared" si="0"/>
        <v>0</v>
      </c>
      <c r="N21" s="57"/>
      <c r="O21" s="57"/>
      <c r="P21" s="57"/>
      <c r="Q21" s="57"/>
      <c r="R21" s="57"/>
      <c r="S21" s="57"/>
      <c r="T21" s="57"/>
      <c r="U21" s="54">
        <f t="shared" si="5"/>
        <v>0</v>
      </c>
      <c r="V21" s="57"/>
      <c r="W21" s="57"/>
      <c r="X21" s="57"/>
      <c r="Y21" s="57"/>
      <c r="Z21" s="57"/>
      <c r="AA21" s="57"/>
      <c r="AB21" s="57"/>
      <c r="AC21" s="54">
        <f t="shared" si="1"/>
        <v>0</v>
      </c>
      <c r="AD21" s="57"/>
      <c r="AE21" s="57"/>
      <c r="AF21" s="57"/>
      <c r="AG21" s="57"/>
      <c r="AH21" s="57"/>
      <c r="AI21" s="57"/>
      <c r="AJ21" s="57"/>
      <c r="AK21" s="54">
        <f t="shared" si="2"/>
        <v>0</v>
      </c>
      <c r="AL21" s="57"/>
      <c r="AM21" s="57"/>
      <c r="AN21" s="57"/>
      <c r="AO21" s="57"/>
      <c r="AP21" s="57"/>
      <c r="AQ21" s="57"/>
    </row>
    <row r="22" spans="1:43" ht="16.5" customHeight="1" x14ac:dyDescent="0.3">
      <c r="A22" s="50"/>
      <c r="B22" s="50" t="s">
        <v>61</v>
      </c>
      <c r="C22" s="50"/>
      <c r="D22" s="45">
        <f t="shared" si="3"/>
        <v>5446</v>
      </c>
      <c r="E22" s="54">
        <f t="shared" si="4"/>
        <v>1470</v>
      </c>
      <c r="F22" s="57">
        <v>375</v>
      </c>
      <c r="G22" s="57">
        <v>305</v>
      </c>
      <c r="H22" s="73">
        <v>170</v>
      </c>
      <c r="I22" s="57">
        <v>260</v>
      </c>
      <c r="J22" s="57">
        <v>200</v>
      </c>
      <c r="K22" s="57">
        <v>80</v>
      </c>
      <c r="L22" s="57">
        <v>80</v>
      </c>
      <c r="M22" s="54">
        <f t="shared" si="0"/>
        <v>1725</v>
      </c>
      <c r="N22" s="57">
        <v>125</v>
      </c>
      <c r="O22" s="57">
        <v>450</v>
      </c>
      <c r="P22" s="57">
        <v>260</v>
      </c>
      <c r="Q22" s="57">
        <v>210</v>
      </c>
      <c r="R22" s="57">
        <v>440</v>
      </c>
      <c r="S22" s="57">
        <v>100</v>
      </c>
      <c r="T22" s="57">
        <v>140</v>
      </c>
      <c r="U22" s="54">
        <f>SUM(V22:AB22)</f>
        <v>656</v>
      </c>
      <c r="V22" s="57">
        <v>30</v>
      </c>
      <c r="W22" s="57">
        <v>80</v>
      </c>
      <c r="X22" s="57">
        <v>190</v>
      </c>
      <c r="Y22" s="57">
        <v>155</v>
      </c>
      <c r="Z22" s="57">
        <v>135</v>
      </c>
      <c r="AA22" s="57">
        <v>16</v>
      </c>
      <c r="AB22" s="57">
        <v>50</v>
      </c>
      <c r="AC22" s="54">
        <f t="shared" si="1"/>
        <v>860</v>
      </c>
      <c r="AD22" s="55">
        <v>195</v>
      </c>
      <c r="AE22" s="55">
        <v>55</v>
      </c>
      <c r="AF22" s="55">
        <v>25</v>
      </c>
      <c r="AG22" s="55">
        <v>190</v>
      </c>
      <c r="AH22" s="55">
        <v>285</v>
      </c>
      <c r="AI22" s="55">
        <v>85</v>
      </c>
      <c r="AJ22" s="55">
        <v>25</v>
      </c>
      <c r="AK22" s="54">
        <f t="shared" si="2"/>
        <v>735</v>
      </c>
      <c r="AL22" s="55">
        <v>340</v>
      </c>
      <c r="AM22" s="55">
        <v>270</v>
      </c>
      <c r="AN22" s="55">
        <v>125</v>
      </c>
      <c r="AO22" s="55"/>
      <c r="AP22" s="55"/>
      <c r="AQ22" s="55"/>
    </row>
    <row r="23" spans="1:43" ht="16.5" customHeight="1" x14ac:dyDescent="0.3">
      <c r="A23" s="50"/>
      <c r="B23" s="50" t="s">
        <v>62</v>
      </c>
      <c r="C23" s="50"/>
      <c r="D23" s="45">
        <f t="shared" si="3"/>
        <v>1659</v>
      </c>
      <c r="E23" s="54">
        <f t="shared" si="4"/>
        <v>454</v>
      </c>
      <c r="F23" s="55">
        <v>15</v>
      </c>
      <c r="G23" s="55">
        <v>145</v>
      </c>
      <c r="H23" s="72">
        <v>85</v>
      </c>
      <c r="I23" s="55">
        <v>145</v>
      </c>
      <c r="J23" s="55">
        <v>0</v>
      </c>
      <c r="K23" s="55">
        <v>32</v>
      </c>
      <c r="L23" s="55">
        <v>32</v>
      </c>
      <c r="M23" s="54">
        <f t="shared" si="0"/>
        <v>390</v>
      </c>
      <c r="N23" s="55">
        <v>35</v>
      </c>
      <c r="O23" s="55">
        <v>0</v>
      </c>
      <c r="P23" s="55">
        <v>95</v>
      </c>
      <c r="Q23" s="55">
        <v>145</v>
      </c>
      <c r="R23" s="55">
        <v>45</v>
      </c>
      <c r="S23" s="55">
        <v>0</v>
      </c>
      <c r="T23" s="55">
        <v>70</v>
      </c>
      <c r="U23" s="54">
        <f t="shared" si="5"/>
        <v>310</v>
      </c>
      <c r="V23" s="55">
        <v>10</v>
      </c>
      <c r="W23" s="55">
        <v>35</v>
      </c>
      <c r="X23" s="55">
        <v>0</v>
      </c>
      <c r="Y23" s="55">
        <v>120</v>
      </c>
      <c r="Z23" s="55">
        <v>100</v>
      </c>
      <c r="AA23" s="55">
        <v>20</v>
      </c>
      <c r="AB23" s="55">
        <v>25</v>
      </c>
      <c r="AC23" s="54">
        <f t="shared" si="1"/>
        <v>425</v>
      </c>
      <c r="AD23" s="55">
        <v>70</v>
      </c>
      <c r="AE23" s="55">
        <v>10</v>
      </c>
      <c r="AF23" s="55">
        <v>0</v>
      </c>
      <c r="AG23" s="55">
        <v>275</v>
      </c>
      <c r="AH23" s="55">
        <v>70</v>
      </c>
      <c r="AI23" s="55">
        <v>0</v>
      </c>
      <c r="AJ23" s="55">
        <v>0</v>
      </c>
      <c r="AK23" s="54">
        <f t="shared" si="2"/>
        <v>80</v>
      </c>
      <c r="AL23" s="55">
        <v>0</v>
      </c>
      <c r="AM23" s="55">
        <v>55</v>
      </c>
      <c r="AN23" s="55">
        <v>25</v>
      </c>
      <c r="AO23" s="55"/>
      <c r="AP23" s="55"/>
      <c r="AQ23" s="55"/>
    </row>
    <row r="24" spans="1:43" ht="16.5" customHeight="1" x14ac:dyDescent="0.3">
      <c r="A24" s="50"/>
      <c r="B24" s="50" t="s">
        <v>63</v>
      </c>
      <c r="C24" s="50"/>
      <c r="D24" s="45">
        <f t="shared" si="3"/>
        <v>1000</v>
      </c>
      <c r="E24" s="54">
        <f t="shared" si="4"/>
        <v>0</v>
      </c>
      <c r="F24" s="55">
        <v>0</v>
      </c>
      <c r="G24" s="55">
        <v>0</v>
      </c>
      <c r="H24" s="72">
        <v>0</v>
      </c>
      <c r="I24" s="55">
        <v>0</v>
      </c>
      <c r="J24" s="55">
        <v>0</v>
      </c>
      <c r="K24" s="55">
        <v>0</v>
      </c>
      <c r="L24" s="55">
        <v>0</v>
      </c>
      <c r="M24" s="54">
        <f t="shared" si="0"/>
        <v>1000</v>
      </c>
      <c r="N24" s="55">
        <v>0</v>
      </c>
      <c r="O24" s="55">
        <v>0</v>
      </c>
      <c r="P24" s="55">
        <v>0</v>
      </c>
      <c r="Q24" s="55">
        <v>1000</v>
      </c>
      <c r="R24" s="55">
        <v>0</v>
      </c>
      <c r="S24" s="55">
        <v>0</v>
      </c>
      <c r="T24" s="55">
        <v>0</v>
      </c>
      <c r="U24" s="54">
        <f t="shared" si="5"/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4">
        <f t="shared" si="1"/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4">
        <f t="shared" si="2"/>
        <v>0</v>
      </c>
      <c r="AL24" s="55">
        <v>0</v>
      </c>
      <c r="AM24" s="55">
        <v>0</v>
      </c>
      <c r="AN24" s="55">
        <v>0</v>
      </c>
      <c r="AO24" s="55"/>
      <c r="AP24" s="55"/>
      <c r="AQ24" s="55"/>
    </row>
    <row r="25" spans="1:43" ht="16.5" customHeight="1" x14ac:dyDescent="0.3">
      <c r="A25" s="40" t="s">
        <v>64</v>
      </c>
      <c r="B25" s="40"/>
      <c r="C25" s="40"/>
      <c r="D25" s="60">
        <f>SUM(E25,M25,U25,AC25,AK25)</f>
        <v>56145</v>
      </c>
      <c r="E25" s="60">
        <f>SUM(E6:E24)</f>
        <v>15695</v>
      </c>
      <c r="F25" s="60">
        <v>1740</v>
      </c>
      <c r="G25" s="60">
        <v>2505</v>
      </c>
      <c r="H25" s="60">
        <v>3342</v>
      </c>
      <c r="I25" s="60">
        <v>2804</v>
      </c>
      <c r="J25" s="60">
        <v>2280</v>
      </c>
      <c r="K25" s="60">
        <v>1512</v>
      </c>
      <c r="L25" s="60">
        <v>1512</v>
      </c>
      <c r="M25" s="60">
        <f>SUM(M6:M24)</f>
        <v>19022</v>
      </c>
      <c r="N25" s="60">
        <v>1055</v>
      </c>
      <c r="O25" s="60">
        <v>3715</v>
      </c>
      <c r="P25" s="60">
        <v>4465</v>
      </c>
      <c r="Q25" s="60">
        <v>5012</v>
      </c>
      <c r="R25" s="60">
        <v>2050</v>
      </c>
      <c r="S25" s="60">
        <v>1145</v>
      </c>
      <c r="T25" s="60">
        <v>1580</v>
      </c>
      <c r="U25" s="60">
        <f>SUM(U6:U24)</f>
        <v>7876</v>
      </c>
      <c r="V25" s="60">
        <v>690</v>
      </c>
      <c r="W25" s="60">
        <v>445</v>
      </c>
      <c r="X25" s="60">
        <v>2880</v>
      </c>
      <c r="Y25" s="60">
        <v>1655</v>
      </c>
      <c r="Z25" s="60">
        <v>1215</v>
      </c>
      <c r="AA25" s="60">
        <v>501</v>
      </c>
      <c r="AB25" s="60">
        <v>490</v>
      </c>
      <c r="AC25" s="60">
        <f t="shared" ref="AC25" si="6">SUM(AC6:AC24)</f>
        <v>8012</v>
      </c>
      <c r="AD25" s="60">
        <v>1275</v>
      </c>
      <c r="AE25" s="60">
        <v>585</v>
      </c>
      <c r="AF25" s="60">
        <v>680</v>
      </c>
      <c r="AG25" s="60">
        <v>2005</v>
      </c>
      <c r="AH25" s="60">
        <v>1555</v>
      </c>
      <c r="AI25" s="60">
        <v>1342</v>
      </c>
      <c r="AJ25" s="60">
        <v>570</v>
      </c>
      <c r="AK25" s="60">
        <f>SUM(AK6:AK24)</f>
        <v>5540</v>
      </c>
      <c r="AL25" s="60">
        <v>1970</v>
      </c>
      <c r="AM25" s="60">
        <v>1795</v>
      </c>
      <c r="AN25" s="60">
        <v>1775</v>
      </c>
      <c r="AO25" s="60"/>
      <c r="AP25" s="60"/>
      <c r="AQ25" s="60"/>
    </row>
    <row r="26" spans="1:43" x14ac:dyDescent="0.3">
      <c r="A26" s="50" t="s">
        <v>65</v>
      </c>
      <c r="B26" s="50" t="s">
        <v>66</v>
      </c>
      <c r="C26" s="48" t="s">
        <v>67</v>
      </c>
      <c r="D26" s="45">
        <f t="shared" si="3"/>
        <v>130</v>
      </c>
      <c r="E26" s="54">
        <f t="shared" ref="E26:E51" si="7">SUM(F26:L26)</f>
        <v>100</v>
      </c>
      <c r="F26" s="55">
        <v>0</v>
      </c>
      <c r="G26" s="55">
        <v>0</v>
      </c>
      <c r="H26" s="72">
        <v>0</v>
      </c>
      <c r="I26" s="55">
        <v>100</v>
      </c>
      <c r="J26" s="55">
        <v>0</v>
      </c>
      <c r="K26" s="55">
        <v>0</v>
      </c>
      <c r="L26" s="55">
        <v>0</v>
      </c>
      <c r="M26" s="54">
        <f t="shared" ref="M26:M49" si="8">SUM(N26:T26)</f>
        <v>20</v>
      </c>
      <c r="N26" s="55">
        <v>10</v>
      </c>
      <c r="O26" s="55">
        <v>0</v>
      </c>
      <c r="P26" s="55">
        <v>0</v>
      </c>
      <c r="Q26" s="55">
        <v>0</v>
      </c>
      <c r="R26" s="55">
        <v>10</v>
      </c>
      <c r="S26" s="55">
        <v>0</v>
      </c>
      <c r="T26" s="55">
        <v>0</v>
      </c>
      <c r="U26" s="54">
        <f>SUM(V26:AB26)</f>
        <v>10</v>
      </c>
      <c r="V26" s="55">
        <v>0</v>
      </c>
      <c r="W26" s="62">
        <v>10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54">
        <f t="shared" ref="AC26:AC49" si="9">SUM(AD26:AJ26)</f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54">
        <f t="shared" ref="AK26:AK49" si="10">SUM(AL26:AQ26)</f>
        <v>0</v>
      </c>
      <c r="AL26" s="62">
        <v>0</v>
      </c>
      <c r="AM26" s="62">
        <v>0</v>
      </c>
      <c r="AN26" s="62">
        <v>0</v>
      </c>
      <c r="AO26" s="62"/>
      <c r="AP26" s="62"/>
      <c r="AQ26" s="62"/>
    </row>
    <row r="27" spans="1:43" x14ac:dyDescent="0.3">
      <c r="A27" s="50"/>
      <c r="B27" s="50"/>
      <c r="C27" s="48" t="s">
        <v>68</v>
      </c>
      <c r="D27" s="45">
        <f t="shared" si="3"/>
        <v>6855</v>
      </c>
      <c r="E27" s="54">
        <f>SUM(F27:L27)</f>
        <v>2725</v>
      </c>
      <c r="F27" s="55">
        <v>180</v>
      </c>
      <c r="G27" s="55">
        <v>725</v>
      </c>
      <c r="H27" s="72">
        <v>300</v>
      </c>
      <c r="I27" s="55">
        <v>305</v>
      </c>
      <c r="J27" s="55">
        <v>155</v>
      </c>
      <c r="K27" s="55">
        <v>530</v>
      </c>
      <c r="L27" s="55">
        <v>530</v>
      </c>
      <c r="M27" s="54">
        <f t="shared" si="8"/>
        <v>1420</v>
      </c>
      <c r="N27" s="55">
        <v>70</v>
      </c>
      <c r="O27" s="55">
        <v>420</v>
      </c>
      <c r="P27" s="55">
        <v>235</v>
      </c>
      <c r="Q27" s="55">
        <v>190</v>
      </c>
      <c r="R27" s="55">
        <v>270</v>
      </c>
      <c r="S27" s="55">
        <v>65</v>
      </c>
      <c r="T27" s="55">
        <v>170</v>
      </c>
      <c r="U27" s="54">
        <f t="shared" ref="U27:U49" si="11">SUM(V27:AB27)</f>
        <v>1045</v>
      </c>
      <c r="V27" s="55">
        <v>80</v>
      </c>
      <c r="W27" s="62">
        <v>80</v>
      </c>
      <c r="X27" s="62">
        <v>215</v>
      </c>
      <c r="Y27" s="62">
        <v>425</v>
      </c>
      <c r="Z27" s="62">
        <v>160</v>
      </c>
      <c r="AA27" s="62">
        <v>20</v>
      </c>
      <c r="AB27" s="62">
        <v>65</v>
      </c>
      <c r="AC27" s="54">
        <f t="shared" si="9"/>
        <v>1235</v>
      </c>
      <c r="AD27" s="62">
        <v>435</v>
      </c>
      <c r="AE27" s="62">
        <v>135</v>
      </c>
      <c r="AF27" s="62">
        <v>45</v>
      </c>
      <c r="AG27" s="62">
        <v>175</v>
      </c>
      <c r="AH27" s="62">
        <v>220</v>
      </c>
      <c r="AI27" s="62">
        <v>190</v>
      </c>
      <c r="AJ27" s="62">
        <v>35</v>
      </c>
      <c r="AK27" s="54">
        <f t="shared" si="10"/>
        <v>430</v>
      </c>
      <c r="AL27" s="62">
        <v>120</v>
      </c>
      <c r="AM27" s="62">
        <v>65</v>
      </c>
      <c r="AN27" s="62">
        <v>245</v>
      </c>
      <c r="AO27" s="62"/>
      <c r="AP27" s="62"/>
      <c r="AQ27" s="62"/>
    </row>
    <row r="28" spans="1:43" x14ac:dyDescent="0.3">
      <c r="A28" s="50"/>
      <c r="B28" s="50"/>
      <c r="C28" s="48" t="s">
        <v>69</v>
      </c>
      <c r="D28" s="45">
        <f t="shared" si="3"/>
        <v>16745</v>
      </c>
      <c r="E28" s="54">
        <f t="shared" si="7"/>
        <v>4910</v>
      </c>
      <c r="F28" s="55">
        <v>580</v>
      </c>
      <c r="G28" s="55">
        <v>1030</v>
      </c>
      <c r="H28" s="72">
        <v>715</v>
      </c>
      <c r="I28" s="55">
        <v>345</v>
      </c>
      <c r="J28" s="55">
        <v>760</v>
      </c>
      <c r="K28" s="55">
        <v>740</v>
      </c>
      <c r="L28" s="55">
        <v>740</v>
      </c>
      <c r="M28" s="54">
        <f t="shared" si="8"/>
        <v>5210</v>
      </c>
      <c r="N28" s="55">
        <v>240</v>
      </c>
      <c r="O28" s="55">
        <v>750</v>
      </c>
      <c r="P28" s="55">
        <v>2230</v>
      </c>
      <c r="Q28" s="55">
        <v>590</v>
      </c>
      <c r="R28" s="55">
        <v>490</v>
      </c>
      <c r="S28" s="55">
        <v>485</v>
      </c>
      <c r="T28" s="55">
        <v>425</v>
      </c>
      <c r="U28" s="54">
        <f t="shared" si="11"/>
        <v>2390</v>
      </c>
      <c r="V28" s="55">
        <v>145</v>
      </c>
      <c r="W28" s="62">
        <v>75</v>
      </c>
      <c r="X28" s="62">
        <v>820</v>
      </c>
      <c r="Y28" s="62">
        <v>760</v>
      </c>
      <c r="Z28" s="62">
        <v>365</v>
      </c>
      <c r="AA28" s="62">
        <v>80</v>
      </c>
      <c r="AB28" s="62">
        <v>145</v>
      </c>
      <c r="AC28" s="54">
        <f t="shared" si="9"/>
        <v>2690</v>
      </c>
      <c r="AD28" s="62">
        <v>570</v>
      </c>
      <c r="AE28" s="62">
        <v>175</v>
      </c>
      <c r="AF28" s="62">
        <v>150</v>
      </c>
      <c r="AG28" s="62">
        <v>790</v>
      </c>
      <c r="AH28" s="62">
        <v>395</v>
      </c>
      <c r="AI28" s="62">
        <v>460</v>
      </c>
      <c r="AJ28" s="62">
        <v>150</v>
      </c>
      <c r="AK28" s="54">
        <f t="shared" si="10"/>
        <v>1545</v>
      </c>
      <c r="AL28" s="62">
        <v>670</v>
      </c>
      <c r="AM28" s="62">
        <v>490</v>
      </c>
      <c r="AN28" s="62">
        <v>385</v>
      </c>
      <c r="AO28" s="62"/>
      <c r="AP28" s="62"/>
      <c r="AQ28" s="62"/>
    </row>
    <row r="29" spans="1:43" x14ac:dyDescent="0.3">
      <c r="A29" s="50"/>
      <c r="B29" s="50"/>
      <c r="C29" s="48" t="s">
        <v>70</v>
      </c>
      <c r="D29" s="45">
        <f t="shared" si="3"/>
        <v>3995</v>
      </c>
      <c r="E29" s="54">
        <f t="shared" si="7"/>
        <v>870</v>
      </c>
      <c r="F29" s="55">
        <v>195</v>
      </c>
      <c r="G29" s="55">
        <v>80</v>
      </c>
      <c r="H29" s="72">
        <v>85</v>
      </c>
      <c r="I29" s="55">
        <v>225</v>
      </c>
      <c r="J29" s="55">
        <v>165</v>
      </c>
      <c r="K29" s="55">
        <v>60</v>
      </c>
      <c r="L29" s="55">
        <v>60</v>
      </c>
      <c r="M29" s="54">
        <f t="shared" si="8"/>
        <v>1105</v>
      </c>
      <c r="N29" s="55">
        <v>45</v>
      </c>
      <c r="O29" s="55">
        <v>265</v>
      </c>
      <c r="P29" s="55">
        <v>100</v>
      </c>
      <c r="Q29" s="55">
        <v>190</v>
      </c>
      <c r="R29" s="55">
        <v>260</v>
      </c>
      <c r="S29" s="55">
        <v>160</v>
      </c>
      <c r="T29" s="55">
        <v>85</v>
      </c>
      <c r="U29" s="54">
        <f t="shared" si="11"/>
        <v>615</v>
      </c>
      <c r="V29" s="55">
        <v>10</v>
      </c>
      <c r="W29" s="62">
        <v>40</v>
      </c>
      <c r="X29" s="62">
        <v>265</v>
      </c>
      <c r="Y29" s="62">
        <v>105</v>
      </c>
      <c r="Z29" s="62">
        <v>140</v>
      </c>
      <c r="AA29" s="62">
        <v>10</v>
      </c>
      <c r="AB29" s="62">
        <v>45</v>
      </c>
      <c r="AC29" s="54">
        <f t="shared" si="9"/>
        <v>710</v>
      </c>
      <c r="AD29" s="62">
        <v>95</v>
      </c>
      <c r="AE29" s="62">
        <v>40</v>
      </c>
      <c r="AF29" s="62">
        <v>35</v>
      </c>
      <c r="AG29" s="62">
        <v>180</v>
      </c>
      <c r="AH29" s="62">
        <v>95</v>
      </c>
      <c r="AI29" s="62">
        <v>230</v>
      </c>
      <c r="AJ29" s="62">
        <v>35</v>
      </c>
      <c r="AK29" s="54">
        <f t="shared" si="10"/>
        <v>695</v>
      </c>
      <c r="AL29" s="62">
        <v>595</v>
      </c>
      <c r="AM29" s="62">
        <v>100</v>
      </c>
      <c r="AN29" s="62">
        <v>0</v>
      </c>
      <c r="AO29" s="62"/>
      <c r="AP29" s="62"/>
      <c r="AQ29" s="62"/>
    </row>
    <row r="30" spans="1:43" x14ac:dyDescent="0.3">
      <c r="A30" s="50"/>
      <c r="B30" s="50"/>
      <c r="C30" s="48" t="s">
        <v>71</v>
      </c>
      <c r="D30" s="45">
        <f t="shared" si="3"/>
        <v>7925</v>
      </c>
      <c r="E30" s="54">
        <f t="shared" si="7"/>
        <v>1870</v>
      </c>
      <c r="F30" s="55">
        <v>340</v>
      </c>
      <c r="G30" s="55">
        <v>590</v>
      </c>
      <c r="H30" s="72">
        <v>195</v>
      </c>
      <c r="I30" s="55">
        <v>235</v>
      </c>
      <c r="J30" s="55">
        <v>250</v>
      </c>
      <c r="K30" s="55">
        <v>130</v>
      </c>
      <c r="L30" s="55">
        <v>130</v>
      </c>
      <c r="M30" s="54">
        <f t="shared" si="8"/>
        <v>2930</v>
      </c>
      <c r="N30" s="55">
        <v>130</v>
      </c>
      <c r="O30" s="55">
        <v>690</v>
      </c>
      <c r="P30" s="55">
        <v>930</v>
      </c>
      <c r="Q30" s="55">
        <v>245</v>
      </c>
      <c r="R30" s="55">
        <v>410</v>
      </c>
      <c r="S30" s="55">
        <v>65</v>
      </c>
      <c r="T30" s="55">
        <v>460</v>
      </c>
      <c r="U30" s="54">
        <f t="shared" si="11"/>
        <v>1140</v>
      </c>
      <c r="V30" s="55">
        <v>95</v>
      </c>
      <c r="W30" s="62">
        <v>50</v>
      </c>
      <c r="X30" s="62">
        <v>300</v>
      </c>
      <c r="Y30" s="62">
        <v>340</v>
      </c>
      <c r="Z30" s="62">
        <v>215</v>
      </c>
      <c r="AA30" s="62">
        <v>45</v>
      </c>
      <c r="AB30" s="62">
        <v>95</v>
      </c>
      <c r="AC30" s="54">
        <f t="shared" si="9"/>
        <v>1525</v>
      </c>
      <c r="AD30" s="62">
        <v>250</v>
      </c>
      <c r="AE30" s="62">
        <v>110</v>
      </c>
      <c r="AF30" s="62">
        <v>155</v>
      </c>
      <c r="AG30" s="62">
        <v>190</v>
      </c>
      <c r="AH30" s="62">
        <v>460</v>
      </c>
      <c r="AI30" s="62">
        <v>265</v>
      </c>
      <c r="AJ30" s="62">
        <v>95</v>
      </c>
      <c r="AK30" s="54">
        <f t="shared" si="10"/>
        <v>460</v>
      </c>
      <c r="AL30" s="62">
        <v>90</v>
      </c>
      <c r="AM30" s="62">
        <v>110</v>
      </c>
      <c r="AN30" s="62">
        <v>260</v>
      </c>
      <c r="AO30" s="62"/>
      <c r="AP30" s="62"/>
      <c r="AQ30" s="62"/>
    </row>
    <row r="31" spans="1:43" x14ac:dyDescent="0.3">
      <c r="A31" s="50"/>
      <c r="B31" s="50"/>
      <c r="C31" s="48" t="s">
        <v>72</v>
      </c>
      <c r="D31" s="45">
        <f t="shared" si="3"/>
        <v>3431</v>
      </c>
      <c r="E31" s="54">
        <f t="shared" si="7"/>
        <v>970</v>
      </c>
      <c r="F31" s="55">
        <v>225</v>
      </c>
      <c r="G31" s="55">
        <v>290</v>
      </c>
      <c r="H31" s="72">
        <v>100</v>
      </c>
      <c r="I31" s="55">
        <v>145</v>
      </c>
      <c r="J31" s="55">
        <v>60</v>
      </c>
      <c r="K31" s="55">
        <v>75</v>
      </c>
      <c r="L31" s="55">
        <v>75</v>
      </c>
      <c r="M31" s="54">
        <f t="shared" si="8"/>
        <v>960</v>
      </c>
      <c r="N31" s="55">
        <v>105</v>
      </c>
      <c r="O31" s="55">
        <v>205</v>
      </c>
      <c r="P31" s="55">
        <v>115</v>
      </c>
      <c r="Q31" s="55">
        <v>175</v>
      </c>
      <c r="R31" s="55">
        <v>200</v>
      </c>
      <c r="S31" s="55">
        <v>85</v>
      </c>
      <c r="T31" s="55">
        <v>75</v>
      </c>
      <c r="U31" s="54">
        <f t="shared" si="11"/>
        <v>531</v>
      </c>
      <c r="V31" s="55">
        <v>30</v>
      </c>
      <c r="W31" s="62">
        <v>0</v>
      </c>
      <c r="X31" s="62">
        <v>60</v>
      </c>
      <c r="Y31" s="62">
        <v>250</v>
      </c>
      <c r="Z31" s="62">
        <v>130</v>
      </c>
      <c r="AA31" s="62">
        <v>6</v>
      </c>
      <c r="AB31" s="62">
        <v>55</v>
      </c>
      <c r="AC31" s="54">
        <f t="shared" si="9"/>
        <v>715</v>
      </c>
      <c r="AD31" s="62">
        <v>250</v>
      </c>
      <c r="AE31" s="62">
        <v>40</v>
      </c>
      <c r="AF31" s="62">
        <v>25</v>
      </c>
      <c r="AG31" s="62">
        <v>95</v>
      </c>
      <c r="AH31" s="62">
        <v>105</v>
      </c>
      <c r="AI31" s="62">
        <v>175</v>
      </c>
      <c r="AJ31" s="62">
        <v>25</v>
      </c>
      <c r="AK31" s="54">
        <f t="shared" si="10"/>
        <v>255</v>
      </c>
      <c r="AL31" s="62">
        <v>120</v>
      </c>
      <c r="AM31" s="62">
        <v>85</v>
      </c>
      <c r="AN31" s="62">
        <v>50</v>
      </c>
      <c r="AO31" s="62"/>
      <c r="AP31" s="62"/>
      <c r="AQ31" s="62"/>
    </row>
    <row r="32" spans="1:43" x14ac:dyDescent="0.3">
      <c r="A32" s="50"/>
      <c r="B32" s="50"/>
      <c r="C32" s="48" t="s">
        <v>73</v>
      </c>
      <c r="D32" s="45">
        <f t="shared" si="3"/>
        <v>4545</v>
      </c>
      <c r="E32" s="54">
        <f t="shared" si="7"/>
        <v>1360</v>
      </c>
      <c r="F32" s="55">
        <v>75</v>
      </c>
      <c r="G32" s="55">
        <v>570</v>
      </c>
      <c r="H32" s="72">
        <v>115</v>
      </c>
      <c r="I32" s="55">
        <v>250</v>
      </c>
      <c r="J32" s="55">
        <v>180</v>
      </c>
      <c r="K32" s="55">
        <v>85</v>
      </c>
      <c r="L32" s="55">
        <v>85</v>
      </c>
      <c r="M32" s="54">
        <f t="shared" si="8"/>
        <v>980</v>
      </c>
      <c r="N32" s="55">
        <v>80</v>
      </c>
      <c r="O32" s="55">
        <v>170</v>
      </c>
      <c r="P32" s="55">
        <v>75</v>
      </c>
      <c r="Q32" s="55">
        <v>315</v>
      </c>
      <c r="R32" s="55">
        <v>145</v>
      </c>
      <c r="S32" s="55">
        <v>80</v>
      </c>
      <c r="T32" s="55">
        <v>115</v>
      </c>
      <c r="U32" s="54">
        <f t="shared" si="11"/>
        <v>910</v>
      </c>
      <c r="V32" s="55">
        <v>40</v>
      </c>
      <c r="W32" s="62">
        <v>80</v>
      </c>
      <c r="X32" s="62">
        <v>170</v>
      </c>
      <c r="Y32" s="62">
        <v>235</v>
      </c>
      <c r="Z32" s="62">
        <v>250</v>
      </c>
      <c r="AA32" s="62">
        <v>30</v>
      </c>
      <c r="AB32" s="62">
        <v>105</v>
      </c>
      <c r="AC32" s="54">
        <f t="shared" si="9"/>
        <v>925</v>
      </c>
      <c r="AD32" s="62">
        <v>225</v>
      </c>
      <c r="AE32" s="62">
        <v>55</v>
      </c>
      <c r="AF32" s="62">
        <v>55</v>
      </c>
      <c r="AG32" s="62">
        <v>100</v>
      </c>
      <c r="AH32" s="62">
        <v>150</v>
      </c>
      <c r="AI32" s="62">
        <v>305</v>
      </c>
      <c r="AJ32" s="62">
        <v>35</v>
      </c>
      <c r="AK32" s="54">
        <f t="shared" si="10"/>
        <v>370</v>
      </c>
      <c r="AL32" s="62">
        <v>125</v>
      </c>
      <c r="AM32" s="62">
        <v>75</v>
      </c>
      <c r="AN32" s="62">
        <v>170</v>
      </c>
      <c r="AO32" s="62"/>
      <c r="AP32" s="62"/>
      <c r="AQ32" s="62"/>
    </row>
    <row r="33" spans="1:43" x14ac:dyDescent="0.3">
      <c r="A33" s="50"/>
      <c r="B33" s="50"/>
      <c r="C33" s="48" t="s">
        <v>74</v>
      </c>
      <c r="D33" s="45">
        <f t="shared" si="3"/>
        <v>4330</v>
      </c>
      <c r="E33" s="54">
        <f t="shared" si="7"/>
        <v>1360</v>
      </c>
      <c r="F33" s="55">
        <v>110</v>
      </c>
      <c r="G33" s="55">
        <v>345</v>
      </c>
      <c r="H33" s="72">
        <v>295</v>
      </c>
      <c r="I33" s="55">
        <v>230</v>
      </c>
      <c r="J33" s="55">
        <v>140</v>
      </c>
      <c r="K33" s="55">
        <v>120</v>
      </c>
      <c r="L33" s="55">
        <v>120</v>
      </c>
      <c r="M33" s="54">
        <f t="shared" si="8"/>
        <v>1300</v>
      </c>
      <c r="N33" s="55">
        <v>70</v>
      </c>
      <c r="O33" s="55">
        <v>420</v>
      </c>
      <c r="P33" s="55">
        <v>150</v>
      </c>
      <c r="Q33" s="55">
        <v>320</v>
      </c>
      <c r="R33" s="55">
        <v>180</v>
      </c>
      <c r="S33" s="55">
        <v>35</v>
      </c>
      <c r="T33" s="55">
        <v>125</v>
      </c>
      <c r="U33" s="54">
        <f t="shared" si="11"/>
        <v>560</v>
      </c>
      <c r="V33" s="55">
        <v>75</v>
      </c>
      <c r="W33" s="62">
        <v>25</v>
      </c>
      <c r="X33" s="62">
        <v>140</v>
      </c>
      <c r="Y33" s="62">
        <v>195</v>
      </c>
      <c r="Z33" s="62">
        <v>75</v>
      </c>
      <c r="AA33" s="62">
        <v>0</v>
      </c>
      <c r="AB33" s="62">
        <v>50</v>
      </c>
      <c r="AC33" s="54">
        <f t="shared" si="9"/>
        <v>825</v>
      </c>
      <c r="AD33" s="62">
        <v>160</v>
      </c>
      <c r="AE33" s="62">
        <v>75</v>
      </c>
      <c r="AF33" s="62">
        <v>55</v>
      </c>
      <c r="AG33" s="62">
        <v>90</v>
      </c>
      <c r="AH33" s="62">
        <v>85</v>
      </c>
      <c r="AI33" s="62">
        <v>320</v>
      </c>
      <c r="AJ33" s="62">
        <v>40</v>
      </c>
      <c r="AK33" s="54">
        <f t="shared" si="10"/>
        <v>285</v>
      </c>
      <c r="AL33" s="62">
        <v>105</v>
      </c>
      <c r="AM33" s="62">
        <v>105</v>
      </c>
      <c r="AN33" s="62">
        <v>75</v>
      </c>
      <c r="AO33" s="62"/>
      <c r="AP33" s="62"/>
      <c r="AQ33" s="62"/>
    </row>
    <row r="34" spans="1:43" x14ac:dyDescent="0.3">
      <c r="A34" s="50"/>
      <c r="B34" s="50"/>
      <c r="C34" s="48" t="s">
        <v>75</v>
      </c>
      <c r="D34" s="45">
        <f t="shared" si="3"/>
        <v>0</v>
      </c>
      <c r="E34" s="54">
        <f t="shared" si="7"/>
        <v>0</v>
      </c>
      <c r="F34" s="55">
        <v>0</v>
      </c>
      <c r="G34" s="55">
        <v>0</v>
      </c>
      <c r="H34" s="72">
        <v>0</v>
      </c>
      <c r="I34" s="55">
        <v>0</v>
      </c>
      <c r="J34" s="55">
        <v>0</v>
      </c>
      <c r="K34" s="55">
        <v>0</v>
      </c>
      <c r="L34" s="55">
        <v>0</v>
      </c>
      <c r="M34" s="54">
        <f t="shared" si="8"/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4">
        <f t="shared" si="11"/>
        <v>0</v>
      </c>
      <c r="V34" s="55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54">
        <f t="shared" si="9"/>
        <v>0</v>
      </c>
      <c r="AD34" s="62">
        <v>0</v>
      </c>
      <c r="AE34" s="62">
        <v>0</v>
      </c>
      <c r="AF34" s="62">
        <v>0</v>
      </c>
      <c r="AG34" s="62">
        <v>0</v>
      </c>
      <c r="AH34" s="62">
        <v>0</v>
      </c>
      <c r="AI34" s="62">
        <v>0</v>
      </c>
      <c r="AJ34" s="62">
        <v>0</v>
      </c>
      <c r="AK34" s="54">
        <f t="shared" si="10"/>
        <v>0</v>
      </c>
      <c r="AL34" s="62">
        <v>0</v>
      </c>
      <c r="AM34" s="62">
        <v>0</v>
      </c>
      <c r="AN34" s="62">
        <v>0</v>
      </c>
      <c r="AO34" s="62"/>
      <c r="AP34" s="62"/>
      <c r="AQ34" s="62"/>
    </row>
    <row r="35" spans="1:43" x14ac:dyDescent="0.3">
      <c r="A35" s="50"/>
      <c r="B35" s="50"/>
      <c r="C35" s="48" t="s">
        <v>76</v>
      </c>
      <c r="D35" s="45">
        <f t="shared" si="3"/>
        <v>15180</v>
      </c>
      <c r="E35" s="54">
        <f t="shared" si="7"/>
        <v>3145</v>
      </c>
      <c r="F35" s="55">
        <v>450</v>
      </c>
      <c r="G35" s="55">
        <v>655</v>
      </c>
      <c r="H35" s="72">
        <v>405</v>
      </c>
      <c r="I35" s="55">
        <v>385</v>
      </c>
      <c r="J35" s="55">
        <v>760</v>
      </c>
      <c r="K35" s="55">
        <v>245</v>
      </c>
      <c r="L35" s="55">
        <v>245</v>
      </c>
      <c r="M35" s="54">
        <f t="shared" si="8"/>
        <v>4115</v>
      </c>
      <c r="N35" s="55">
        <v>540</v>
      </c>
      <c r="O35" s="55">
        <v>870</v>
      </c>
      <c r="P35" s="55">
        <v>510</v>
      </c>
      <c r="Q35" s="55">
        <v>715</v>
      </c>
      <c r="R35" s="55">
        <v>540</v>
      </c>
      <c r="S35" s="55">
        <v>550</v>
      </c>
      <c r="T35" s="55">
        <v>390</v>
      </c>
      <c r="U35" s="54">
        <f t="shared" si="11"/>
        <v>3170</v>
      </c>
      <c r="V35" s="55">
        <v>210</v>
      </c>
      <c r="W35" s="62">
        <v>310</v>
      </c>
      <c r="X35" s="62">
        <v>970</v>
      </c>
      <c r="Y35" s="62">
        <v>450</v>
      </c>
      <c r="Z35" s="62">
        <v>600</v>
      </c>
      <c r="AA35" s="62">
        <v>170</v>
      </c>
      <c r="AB35" s="62">
        <v>460</v>
      </c>
      <c r="AC35" s="54">
        <f t="shared" si="9"/>
        <v>3225</v>
      </c>
      <c r="AD35" s="62">
        <v>510</v>
      </c>
      <c r="AE35" s="62">
        <v>410</v>
      </c>
      <c r="AF35" s="62">
        <v>150</v>
      </c>
      <c r="AG35" s="62">
        <v>680</v>
      </c>
      <c r="AH35" s="62">
        <v>570</v>
      </c>
      <c r="AI35" s="62">
        <v>715</v>
      </c>
      <c r="AJ35" s="62">
        <v>190</v>
      </c>
      <c r="AK35" s="54">
        <f t="shared" si="10"/>
        <v>1525</v>
      </c>
      <c r="AL35" s="62">
        <v>700</v>
      </c>
      <c r="AM35" s="62">
        <v>430</v>
      </c>
      <c r="AN35" s="62">
        <v>395</v>
      </c>
      <c r="AO35" s="62"/>
      <c r="AP35" s="62"/>
      <c r="AQ35" s="62"/>
    </row>
    <row r="36" spans="1:43" ht="33" x14ac:dyDescent="0.3">
      <c r="A36" s="50"/>
      <c r="B36" s="50"/>
      <c r="C36" s="48" t="s">
        <v>77</v>
      </c>
      <c r="D36" s="45">
        <f t="shared" si="3"/>
        <v>200</v>
      </c>
      <c r="E36" s="54">
        <f t="shared" si="7"/>
        <v>200</v>
      </c>
      <c r="F36" s="55">
        <v>0</v>
      </c>
      <c r="G36" s="55">
        <v>0</v>
      </c>
      <c r="H36" s="72">
        <v>0</v>
      </c>
      <c r="I36" s="55">
        <v>200</v>
      </c>
      <c r="J36" s="55">
        <v>0</v>
      </c>
      <c r="K36" s="55">
        <v>0</v>
      </c>
      <c r="L36" s="55">
        <v>0</v>
      </c>
      <c r="M36" s="54">
        <f t="shared" si="8"/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4">
        <f t="shared" si="11"/>
        <v>0</v>
      </c>
      <c r="V36" s="55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54">
        <f t="shared" si="9"/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54">
        <f t="shared" si="10"/>
        <v>0</v>
      </c>
      <c r="AL36" s="62">
        <v>0</v>
      </c>
      <c r="AM36" s="62">
        <v>0</v>
      </c>
      <c r="AN36" s="62">
        <v>0</v>
      </c>
      <c r="AO36" s="62"/>
      <c r="AP36" s="62"/>
      <c r="AQ36" s="62"/>
    </row>
    <row r="37" spans="1:43" x14ac:dyDescent="0.3">
      <c r="A37" s="50"/>
      <c r="B37" s="50" t="s">
        <v>78</v>
      </c>
      <c r="C37" s="48" t="s">
        <v>79</v>
      </c>
      <c r="D37" s="45">
        <f t="shared" si="3"/>
        <v>0</v>
      </c>
      <c r="E37" s="54">
        <f t="shared" si="7"/>
        <v>0</v>
      </c>
      <c r="F37" s="55"/>
      <c r="G37" s="55"/>
      <c r="H37" s="72"/>
      <c r="I37" s="55"/>
      <c r="J37" s="55"/>
      <c r="K37" s="55"/>
      <c r="L37" s="55"/>
      <c r="M37" s="54">
        <f t="shared" si="8"/>
        <v>0</v>
      </c>
      <c r="N37" s="55"/>
      <c r="O37" s="55"/>
      <c r="P37" s="55"/>
      <c r="Q37" s="55"/>
      <c r="R37" s="55"/>
      <c r="S37" s="55"/>
      <c r="T37" s="55"/>
      <c r="U37" s="54">
        <f t="shared" si="11"/>
        <v>0</v>
      </c>
      <c r="V37" s="55"/>
      <c r="W37" s="62"/>
      <c r="X37" s="62"/>
      <c r="Y37" s="62"/>
      <c r="Z37" s="62"/>
      <c r="AA37" s="62"/>
      <c r="AB37" s="62"/>
      <c r="AC37" s="54">
        <f t="shared" si="9"/>
        <v>0</v>
      </c>
      <c r="AD37" s="62"/>
      <c r="AE37" s="62"/>
      <c r="AF37" s="62"/>
      <c r="AG37" s="62"/>
      <c r="AH37" s="62"/>
      <c r="AI37" s="62"/>
      <c r="AJ37" s="62"/>
      <c r="AK37" s="54">
        <f t="shared" si="10"/>
        <v>0</v>
      </c>
      <c r="AL37" s="62"/>
      <c r="AM37" s="62"/>
      <c r="AN37" s="62"/>
      <c r="AO37" s="62"/>
      <c r="AP37" s="62"/>
      <c r="AQ37" s="62"/>
    </row>
    <row r="38" spans="1:43" x14ac:dyDescent="0.3">
      <c r="A38" s="50"/>
      <c r="B38" s="50"/>
      <c r="C38" s="48" t="s">
        <v>80</v>
      </c>
      <c r="D38" s="45">
        <f t="shared" si="3"/>
        <v>0</v>
      </c>
      <c r="E38" s="54">
        <f t="shared" si="7"/>
        <v>0</v>
      </c>
      <c r="F38" s="55"/>
      <c r="G38" s="55"/>
      <c r="H38" s="72"/>
      <c r="I38" s="55"/>
      <c r="J38" s="55"/>
      <c r="K38" s="55"/>
      <c r="L38" s="55"/>
      <c r="M38" s="54">
        <f t="shared" si="8"/>
        <v>0</v>
      </c>
      <c r="N38" s="55"/>
      <c r="O38" s="55"/>
      <c r="P38" s="55"/>
      <c r="Q38" s="55"/>
      <c r="R38" s="55"/>
      <c r="S38" s="55"/>
      <c r="T38" s="55"/>
      <c r="U38" s="54">
        <f t="shared" si="11"/>
        <v>0</v>
      </c>
      <c r="V38" s="55"/>
      <c r="W38" s="62"/>
      <c r="X38" s="62"/>
      <c r="Y38" s="62"/>
      <c r="Z38" s="62"/>
      <c r="AA38" s="62"/>
      <c r="AB38" s="62"/>
      <c r="AC38" s="54">
        <f t="shared" si="9"/>
        <v>0</v>
      </c>
      <c r="AD38" s="62"/>
      <c r="AE38" s="62"/>
      <c r="AF38" s="62"/>
      <c r="AG38" s="62"/>
      <c r="AH38" s="62"/>
      <c r="AI38" s="62"/>
      <c r="AJ38" s="62"/>
      <c r="AK38" s="54">
        <f t="shared" si="10"/>
        <v>0</v>
      </c>
      <c r="AL38" s="62"/>
      <c r="AM38" s="62"/>
      <c r="AN38" s="62"/>
      <c r="AO38" s="62"/>
      <c r="AP38" s="62"/>
      <c r="AQ38" s="62"/>
    </row>
    <row r="39" spans="1:43" x14ac:dyDescent="0.3">
      <c r="A39" s="50"/>
      <c r="B39" s="50"/>
      <c r="C39" s="48" t="s">
        <v>81</v>
      </c>
      <c r="D39" s="45">
        <f t="shared" si="3"/>
        <v>0</v>
      </c>
      <c r="E39" s="54">
        <f t="shared" si="7"/>
        <v>0</v>
      </c>
      <c r="F39" s="55"/>
      <c r="G39" s="55"/>
      <c r="H39" s="72"/>
      <c r="I39" s="55"/>
      <c r="J39" s="55"/>
      <c r="K39" s="55"/>
      <c r="L39" s="55"/>
      <c r="M39" s="54">
        <f t="shared" si="8"/>
        <v>0</v>
      </c>
      <c r="N39" s="55"/>
      <c r="O39" s="55"/>
      <c r="P39" s="55"/>
      <c r="Q39" s="55"/>
      <c r="R39" s="55"/>
      <c r="S39" s="55"/>
      <c r="T39" s="55"/>
      <c r="U39" s="54">
        <f t="shared" si="11"/>
        <v>0</v>
      </c>
      <c r="V39" s="55"/>
      <c r="W39" s="62"/>
      <c r="X39" s="62"/>
      <c r="Y39" s="62"/>
      <c r="Z39" s="62"/>
      <c r="AA39" s="62"/>
      <c r="AB39" s="62"/>
      <c r="AC39" s="54">
        <f t="shared" si="9"/>
        <v>0</v>
      </c>
      <c r="AD39" s="62"/>
      <c r="AE39" s="62"/>
      <c r="AF39" s="62"/>
      <c r="AG39" s="62"/>
      <c r="AH39" s="62"/>
      <c r="AI39" s="62"/>
      <c r="AJ39" s="62"/>
      <c r="AK39" s="54">
        <f t="shared" si="10"/>
        <v>0</v>
      </c>
      <c r="AL39" s="62"/>
      <c r="AM39" s="62"/>
      <c r="AN39" s="62"/>
      <c r="AO39" s="62"/>
      <c r="AP39" s="62"/>
      <c r="AQ39" s="62"/>
    </row>
    <row r="40" spans="1:43" x14ac:dyDescent="0.3">
      <c r="A40" s="50"/>
      <c r="B40" s="50"/>
      <c r="C40" s="48" t="s">
        <v>82</v>
      </c>
      <c r="D40" s="45">
        <f t="shared" si="3"/>
        <v>0</v>
      </c>
      <c r="E40" s="54">
        <f t="shared" si="7"/>
        <v>0</v>
      </c>
      <c r="F40" s="55"/>
      <c r="G40" s="55"/>
      <c r="H40" s="72"/>
      <c r="I40" s="55"/>
      <c r="J40" s="55"/>
      <c r="K40" s="55"/>
      <c r="L40" s="55"/>
      <c r="M40" s="54">
        <f t="shared" si="8"/>
        <v>0</v>
      </c>
      <c r="N40" s="55"/>
      <c r="O40" s="55"/>
      <c r="P40" s="55"/>
      <c r="Q40" s="55"/>
      <c r="R40" s="55"/>
      <c r="S40" s="55"/>
      <c r="T40" s="55"/>
      <c r="U40" s="54">
        <f t="shared" si="11"/>
        <v>0</v>
      </c>
      <c r="V40" s="55"/>
      <c r="W40" s="62"/>
      <c r="X40" s="62"/>
      <c r="Y40" s="62"/>
      <c r="Z40" s="62"/>
      <c r="AA40" s="62"/>
      <c r="AB40" s="62"/>
      <c r="AC40" s="54">
        <f t="shared" si="9"/>
        <v>0</v>
      </c>
      <c r="AD40" s="62"/>
      <c r="AE40" s="62"/>
      <c r="AF40" s="62"/>
      <c r="AG40" s="62"/>
      <c r="AH40" s="62"/>
      <c r="AI40" s="62"/>
      <c r="AJ40" s="62"/>
      <c r="AK40" s="54">
        <f t="shared" si="10"/>
        <v>0</v>
      </c>
      <c r="AL40" s="62"/>
      <c r="AM40" s="62"/>
      <c r="AN40" s="62"/>
      <c r="AO40" s="62"/>
      <c r="AP40" s="62"/>
      <c r="AQ40" s="62"/>
    </row>
    <row r="41" spans="1:43" x14ac:dyDescent="0.3">
      <c r="A41" s="50"/>
      <c r="B41" s="50"/>
      <c r="C41" s="48" t="s">
        <v>83</v>
      </c>
      <c r="D41" s="45">
        <f t="shared" si="3"/>
        <v>0</v>
      </c>
      <c r="E41" s="54">
        <f t="shared" si="7"/>
        <v>0</v>
      </c>
      <c r="F41" s="55"/>
      <c r="G41" s="55"/>
      <c r="H41" s="72"/>
      <c r="I41" s="55"/>
      <c r="J41" s="55"/>
      <c r="K41" s="55"/>
      <c r="L41" s="55"/>
      <c r="M41" s="54">
        <f t="shared" si="8"/>
        <v>0</v>
      </c>
      <c r="N41" s="55"/>
      <c r="O41" s="55"/>
      <c r="P41" s="55"/>
      <c r="Q41" s="55"/>
      <c r="R41" s="55"/>
      <c r="S41" s="55"/>
      <c r="T41" s="55"/>
      <c r="U41" s="54">
        <f t="shared" si="11"/>
        <v>0</v>
      </c>
      <c r="V41" s="55"/>
      <c r="W41" s="62"/>
      <c r="X41" s="62"/>
      <c r="Y41" s="62"/>
      <c r="Z41" s="62"/>
      <c r="AA41" s="62"/>
      <c r="AB41" s="62"/>
      <c r="AC41" s="54">
        <f t="shared" si="9"/>
        <v>0</v>
      </c>
      <c r="AD41" s="62"/>
      <c r="AE41" s="62"/>
      <c r="AF41" s="62"/>
      <c r="AG41" s="62"/>
      <c r="AH41" s="62"/>
      <c r="AI41" s="62"/>
      <c r="AJ41" s="62"/>
      <c r="AK41" s="54">
        <f t="shared" si="10"/>
        <v>0</v>
      </c>
      <c r="AL41" s="62"/>
      <c r="AM41" s="62"/>
      <c r="AN41" s="62"/>
      <c r="AO41" s="62"/>
      <c r="AP41" s="62"/>
      <c r="AQ41" s="62"/>
    </row>
    <row r="42" spans="1:43" x14ac:dyDescent="0.3">
      <c r="A42" s="50"/>
      <c r="B42" s="50" t="s">
        <v>84</v>
      </c>
      <c r="C42" s="48" t="s">
        <v>85</v>
      </c>
      <c r="D42" s="45">
        <f t="shared" si="3"/>
        <v>0</v>
      </c>
      <c r="E42" s="54">
        <f t="shared" si="7"/>
        <v>0</v>
      </c>
      <c r="F42" s="55"/>
      <c r="G42" s="55"/>
      <c r="H42" s="72"/>
      <c r="I42" s="55"/>
      <c r="J42" s="55"/>
      <c r="K42" s="55"/>
      <c r="L42" s="55"/>
      <c r="M42" s="54">
        <f t="shared" si="8"/>
        <v>0</v>
      </c>
      <c r="N42" s="55"/>
      <c r="O42" s="55"/>
      <c r="P42" s="55"/>
      <c r="Q42" s="55"/>
      <c r="R42" s="55"/>
      <c r="S42" s="55"/>
      <c r="T42" s="55"/>
      <c r="U42" s="54">
        <f t="shared" si="11"/>
        <v>0</v>
      </c>
      <c r="V42" s="55"/>
      <c r="W42" s="62"/>
      <c r="X42" s="62"/>
      <c r="Y42" s="62"/>
      <c r="Z42" s="62"/>
      <c r="AA42" s="62"/>
      <c r="AB42" s="62"/>
      <c r="AC42" s="54">
        <f t="shared" si="9"/>
        <v>0</v>
      </c>
      <c r="AD42" s="62"/>
      <c r="AE42" s="62"/>
      <c r="AF42" s="62"/>
      <c r="AG42" s="62"/>
      <c r="AH42" s="62"/>
      <c r="AI42" s="62"/>
      <c r="AJ42" s="62"/>
      <c r="AK42" s="54">
        <f t="shared" si="10"/>
        <v>0</v>
      </c>
      <c r="AL42" s="62"/>
      <c r="AM42" s="62"/>
      <c r="AN42" s="62"/>
      <c r="AO42" s="62"/>
      <c r="AP42" s="62"/>
      <c r="AQ42" s="62"/>
    </row>
    <row r="43" spans="1:43" x14ac:dyDescent="0.3">
      <c r="A43" s="50"/>
      <c r="B43" s="50"/>
      <c r="C43" s="48" t="s">
        <v>86</v>
      </c>
      <c r="D43" s="45">
        <f t="shared" si="3"/>
        <v>0</v>
      </c>
      <c r="E43" s="54">
        <f t="shared" si="7"/>
        <v>0</v>
      </c>
      <c r="F43" s="55"/>
      <c r="G43" s="55"/>
      <c r="H43" s="72"/>
      <c r="I43" s="55"/>
      <c r="J43" s="55"/>
      <c r="K43" s="55"/>
      <c r="L43" s="55"/>
      <c r="M43" s="54">
        <f t="shared" si="8"/>
        <v>0</v>
      </c>
      <c r="N43" s="55"/>
      <c r="O43" s="55"/>
      <c r="P43" s="55"/>
      <c r="Q43" s="55"/>
      <c r="R43" s="55"/>
      <c r="S43" s="55"/>
      <c r="T43" s="55"/>
      <c r="U43" s="54">
        <f t="shared" si="11"/>
        <v>0</v>
      </c>
      <c r="V43" s="55"/>
      <c r="W43" s="62"/>
      <c r="X43" s="62"/>
      <c r="Y43" s="62"/>
      <c r="Z43" s="62"/>
      <c r="AA43" s="62"/>
      <c r="AB43" s="62"/>
      <c r="AC43" s="54">
        <f t="shared" si="9"/>
        <v>0</v>
      </c>
      <c r="AD43" s="62"/>
      <c r="AE43" s="62"/>
      <c r="AF43" s="62"/>
      <c r="AG43" s="62"/>
      <c r="AH43" s="62"/>
      <c r="AI43" s="62"/>
      <c r="AJ43" s="62"/>
      <c r="AK43" s="54">
        <f t="shared" si="10"/>
        <v>0</v>
      </c>
      <c r="AL43" s="62"/>
      <c r="AM43" s="62"/>
      <c r="AN43" s="62"/>
      <c r="AO43" s="62"/>
      <c r="AP43" s="62"/>
      <c r="AQ43" s="62"/>
    </row>
    <row r="44" spans="1:43" x14ac:dyDescent="0.3">
      <c r="A44" s="50"/>
      <c r="B44" s="50"/>
      <c r="C44" s="48" t="s">
        <v>87</v>
      </c>
      <c r="D44" s="45">
        <f t="shared" si="3"/>
        <v>0</v>
      </c>
      <c r="E44" s="54">
        <f t="shared" si="7"/>
        <v>0</v>
      </c>
      <c r="F44" s="55"/>
      <c r="G44" s="55"/>
      <c r="H44" s="72"/>
      <c r="I44" s="55"/>
      <c r="J44" s="55"/>
      <c r="K44" s="55"/>
      <c r="L44" s="55"/>
      <c r="M44" s="54">
        <f t="shared" si="8"/>
        <v>0</v>
      </c>
      <c r="N44" s="55"/>
      <c r="O44" s="55"/>
      <c r="P44" s="55"/>
      <c r="Q44" s="55"/>
      <c r="R44" s="55"/>
      <c r="S44" s="55"/>
      <c r="T44" s="55"/>
      <c r="U44" s="54">
        <f t="shared" si="11"/>
        <v>0</v>
      </c>
      <c r="V44" s="55"/>
      <c r="W44" s="62"/>
      <c r="X44" s="62"/>
      <c r="Y44" s="62"/>
      <c r="Z44" s="62"/>
      <c r="AA44" s="62"/>
      <c r="AB44" s="62"/>
      <c r="AC44" s="54">
        <f t="shared" si="9"/>
        <v>0</v>
      </c>
      <c r="AD44" s="62"/>
      <c r="AE44" s="62"/>
      <c r="AF44" s="62"/>
      <c r="AG44" s="62"/>
      <c r="AH44" s="62"/>
      <c r="AI44" s="62"/>
      <c r="AJ44" s="62"/>
      <c r="AK44" s="54">
        <f t="shared" si="10"/>
        <v>0</v>
      </c>
      <c r="AL44" s="62"/>
      <c r="AM44" s="62"/>
      <c r="AN44" s="62"/>
      <c r="AO44" s="62"/>
      <c r="AP44" s="62"/>
      <c r="AQ44" s="62"/>
    </row>
    <row r="45" spans="1:43" x14ac:dyDescent="0.3">
      <c r="A45" s="50"/>
      <c r="B45" s="50"/>
      <c r="C45" s="48" t="s">
        <v>88</v>
      </c>
      <c r="D45" s="45">
        <f t="shared" si="3"/>
        <v>0</v>
      </c>
      <c r="E45" s="54">
        <f t="shared" si="7"/>
        <v>0</v>
      </c>
      <c r="F45" s="55"/>
      <c r="G45" s="55"/>
      <c r="H45" s="72"/>
      <c r="I45" s="55"/>
      <c r="J45" s="55"/>
      <c r="K45" s="55"/>
      <c r="L45" s="55"/>
      <c r="M45" s="54">
        <f t="shared" si="8"/>
        <v>0</v>
      </c>
      <c r="N45" s="55"/>
      <c r="O45" s="55"/>
      <c r="P45" s="55"/>
      <c r="Q45" s="55"/>
      <c r="R45" s="55"/>
      <c r="S45" s="55"/>
      <c r="T45" s="55"/>
      <c r="U45" s="54">
        <f t="shared" si="11"/>
        <v>0</v>
      </c>
      <c r="V45" s="55"/>
      <c r="W45" s="62"/>
      <c r="X45" s="62"/>
      <c r="Y45" s="62"/>
      <c r="Z45" s="62"/>
      <c r="AA45" s="62"/>
      <c r="AB45" s="62"/>
      <c r="AC45" s="54">
        <f t="shared" si="9"/>
        <v>0</v>
      </c>
      <c r="AD45" s="62"/>
      <c r="AE45" s="62"/>
      <c r="AF45" s="62"/>
      <c r="AG45" s="62"/>
      <c r="AH45" s="62"/>
      <c r="AI45" s="62"/>
      <c r="AJ45" s="62"/>
      <c r="AK45" s="54">
        <f t="shared" si="10"/>
        <v>0</v>
      </c>
      <c r="AL45" s="62"/>
      <c r="AM45" s="62"/>
      <c r="AN45" s="62"/>
      <c r="AO45" s="62"/>
      <c r="AP45" s="62"/>
      <c r="AQ45" s="62"/>
    </row>
    <row r="46" spans="1:43" x14ac:dyDescent="0.3">
      <c r="A46" s="50"/>
      <c r="B46" s="50"/>
      <c r="C46" s="48" t="s">
        <v>89</v>
      </c>
      <c r="D46" s="45">
        <f t="shared" si="3"/>
        <v>0</v>
      </c>
      <c r="E46" s="54">
        <f t="shared" si="7"/>
        <v>0</v>
      </c>
      <c r="F46" s="55"/>
      <c r="G46" s="55"/>
      <c r="H46" s="72"/>
      <c r="I46" s="55"/>
      <c r="J46" s="55"/>
      <c r="K46" s="55"/>
      <c r="L46" s="55"/>
      <c r="M46" s="54">
        <f t="shared" si="8"/>
        <v>0</v>
      </c>
      <c r="N46" s="55"/>
      <c r="O46" s="55"/>
      <c r="P46" s="55"/>
      <c r="Q46" s="55"/>
      <c r="R46" s="55"/>
      <c r="S46" s="55"/>
      <c r="T46" s="55"/>
      <c r="U46" s="54">
        <f t="shared" si="11"/>
        <v>0</v>
      </c>
      <c r="V46" s="55"/>
      <c r="W46" s="62"/>
      <c r="X46" s="62"/>
      <c r="Y46" s="62"/>
      <c r="Z46" s="62"/>
      <c r="AA46" s="62"/>
      <c r="AB46" s="62"/>
      <c r="AC46" s="54">
        <f t="shared" si="9"/>
        <v>0</v>
      </c>
      <c r="AD46" s="62"/>
      <c r="AE46" s="62"/>
      <c r="AF46" s="62"/>
      <c r="AG46" s="62"/>
      <c r="AH46" s="62"/>
      <c r="AI46" s="62"/>
      <c r="AJ46" s="62"/>
      <c r="AK46" s="54">
        <f t="shared" si="10"/>
        <v>0</v>
      </c>
      <c r="AL46" s="62"/>
      <c r="AM46" s="62"/>
      <c r="AN46" s="62"/>
      <c r="AO46" s="62"/>
      <c r="AP46" s="62"/>
      <c r="AQ46" s="62"/>
    </row>
    <row r="47" spans="1:43" x14ac:dyDescent="0.3">
      <c r="A47" s="50"/>
      <c r="B47" s="50"/>
      <c r="C47" s="48" t="s">
        <v>90</v>
      </c>
      <c r="D47" s="45">
        <f t="shared" si="3"/>
        <v>0</v>
      </c>
      <c r="E47" s="54">
        <f t="shared" si="7"/>
        <v>0</v>
      </c>
      <c r="F47" s="55"/>
      <c r="G47" s="55"/>
      <c r="H47" s="72"/>
      <c r="I47" s="55"/>
      <c r="J47" s="55"/>
      <c r="K47" s="55"/>
      <c r="L47" s="55"/>
      <c r="M47" s="54">
        <f t="shared" si="8"/>
        <v>0</v>
      </c>
      <c r="N47" s="55"/>
      <c r="O47" s="55"/>
      <c r="P47" s="55"/>
      <c r="Q47" s="55"/>
      <c r="R47" s="55"/>
      <c r="S47" s="55"/>
      <c r="T47" s="55"/>
      <c r="U47" s="54">
        <f t="shared" si="11"/>
        <v>0</v>
      </c>
      <c r="V47" s="55"/>
      <c r="W47" s="62"/>
      <c r="X47" s="62"/>
      <c r="Y47" s="62"/>
      <c r="Z47" s="62"/>
      <c r="AA47" s="62"/>
      <c r="AB47" s="62"/>
      <c r="AC47" s="54">
        <f t="shared" si="9"/>
        <v>0</v>
      </c>
      <c r="AD47" s="62"/>
      <c r="AE47" s="62"/>
      <c r="AF47" s="62"/>
      <c r="AG47" s="62"/>
      <c r="AH47" s="62"/>
      <c r="AI47" s="62"/>
      <c r="AJ47" s="62"/>
      <c r="AK47" s="54">
        <f t="shared" si="10"/>
        <v>0</v>
      </c>
      <c r="AL47" s="62"/>
      <c r="AM47" s="62"/>
      <c r="AN47" s="62"/>
      <c r="AO47" s="62"/>
      <c r="AP47" s="62"/>
      <c r="AQ47" s="62"/>
    </row>
    <row r="48" spans="1:43" x14ac:dyDescent="0.3">
      <c r="A48" s="50"/>
      <c r="B48" s="50" t="s">
        <v>91</v>
      </c>
      <c r="C48" s="48" t="s">
        <v>92</v>
      </c>
      <c r="D48" s="45">
        <f t="shared" si="3"/>
        <v>0</v>
      </c>
      <c r="E48" s="54">
        <f t="shared" si="7"/>
        <v>0</v>
      </c>
      <c r="F48" s="55"/>
      <c r="G48" s="55"/>
      <c r="H48" s="72"/>
      <c r="I48" s="55"/>
      <c r="J48" s="55"/>
      <c r="K48" s="55"/>
      <c r="L48" s="55"/>
      <c r="M48" s="54">
        <f t="shared" si="8"/>
        <v>0</v>
      </c>
      <c r="N48" s="55"/>
      <c r="O48" s="55"/>
      <c r="P48" s="55"/>
      <c r="Q48" s="55"/>
      <c r="R48" s="55"/>
      <c r="S48" s="55"/>
      <c r="T48" s="55"/>
      <c r="U48" s="54">
        <f t="shared" si="11"/>
        <v>0</v>
      </c>
      <c r="V48" s="55"/>
      <c r="W48" s="62"/>
      <c r="X48" s="62"/>
      <c r="Y48" s="62"/>
      <c r="Z48" s="62"/>
      <c r="AA48" s="62"/>
      <c r="AB48" s="62"/>
      <c r="AC48" s="54">
        <f t="shared" si="9"/>
        <v>0</v>
      </c>
      <c r="AD48" s="62"/>
      <c r="AE48" s="62"/>
      <c r="AF48" s="62"/>
      <c r="AG48" s="62"/>
      <c r="AH48" s="62"/>
      <c r="AI48" s="62"/>
      <c r="AJ48" s="62"/>
      <c r="AK48" s="54">
        <f t="shared" si="10"/>
        <v>0</v>
      </c>
      <c r="AL48" s="62"/>
      <c r="AM48" s="62"/>
      <c r="AN48" s="62"/>
      <c r="AO48" s="62"/>
      <c r="AP48" s="62"/>
      <c r="AQ48" s="62"/>
    </row>
    <row r="49" spans="1:43" x14ac:dyDescent="0.3">
      <c r="A49" s="50"/>
      <c r="B49" s="50"/>
      <c r="C49" s="48" t="s">
        <v>93</v>
      </c>
      <c r="D49" s="45">
        <f t="shared" si="3"/>
        <v>0</v>
      </c>
      <c r="E49" s="54">
        <f t="shared" si="7"/>
        <v>0</v>
      </c>
      <c r="F49" s="55"/>
      <c r="G49" s="55"/>
      <c r="H49" s="72"/>
      <c r="I49" s="55"/>
      <c r="J49" s="55"/>
      <c r="K49" s="55"/>
      <c r="L49" s="55"/>
      <c r="M49" s="54">
        <f t="shared" si="8"/>
        <v>0</v>
      </c>
      <c r="N49" s="55"/>
      <c r="O49" s="55"/>
      <c r="P49" s="55"/>
      <c r="Q49" s="55"/>
      <c r="R49" s="55"/>
      <c r="S49" s="55"/>
      <c r="T49" s="55"/>
      <c r="U49" s="54">
        <f t="shared" si="11"/>
        <v>0</v>
      </c>
      <c r="V49" s="55"/>
      <c r="W49" s="62"/>
      <c r="X49" s="62"/>
      <c r="Y49" s="62"/>
      <c r="Z49" s="62"/>
      <c r="AA49" s="62"/>
      <c r="AB49" s="62"/>
      <c r="AC49" s="54">
        <f t="shared" si="9"/>
        <v>0</v>
      </c>
      <c r="AD49" s="62"/>
      <c r="AE49" s="62"/>
      <c r="AF49" s="62"/>
      <c r="AG49" s="62"/>
      <c r="AH49" s="62"/>
      <c r="AI49" s="62"/>
      <c r="AJ49" s="62"/>
      <c r="AK49" s="54">
        <f t="shared" si="10"/>
        <v>0</v>
      </c>
      <c r="AL49" s="62"/>
      <c r="AM49" s="62"/>
      <c r="AN49" s="62"/>
      <c r="AO49" s="62"/>
      <c r="AP49" s="62"/>
      <c r="AQ49" s="62"/>
    </row>
    <row r="50" spans="1:43" s="32" customFormat="1" x14ac:dyDescent="0.3">
      <c r="A50" s="41" t="s">
        <v>64</v>
      </c>
      <c r="B50" s="41"/>
      <c r="C50" s="41"/>
      <c r="D50" s="60">
        <f>SUM(E50,M50,U50,AC50,AK50)</f>
        <v>63336</v>
      </c>
      <c r="E50" s="60">
        <f t="shared" si="7"/>
        <v>17510</v>
      </c>
      <c r="F50" s="74">
        <v>2155</v>
      </c>
      <c r="G50" s="74">
        <v>4285</v>
      </c>
      <c r="H50" s="74">
        <v>2210</v>
      </c>
      <c r="I50" s="74">
        <v>2420</v>
      </c>
      <c r="J50" s="74">
        <v>2470</v>
      </c>
      <c r="K50" s="74">
        <v>1985</v>
      </c>
      <c r="L50" s="74">
        <v>1985</v>
      </c>
      <c r="M50" s="60">
        <f t="shared" ref="M50:AC50" si="12">SUM(M26:M49)</f>
        <v>18040</v>
      </c>
      <c r="N50" s="74">
        <v>1290</v>
      </c>
      <c r="O50" s="74">
        <v>3790</v>
      </c>
      <c r="P50" s="74">
        <v>4345</v>
      </c>
      <c r="Q50" s="74">
        <v>2740</v>
      </c>
      <c r="R50" s="74">
        <v>2505</v>
      </c>
      <c r="S50" s="60">
        <v>1525</v>
      </c>
      <c r="T50" s="60">
        <v>1845</v>
      </c>
      <c r="U50" s="60">
        <f>SUM(U26:U49)</f>
        <v>10371</v>
      </c>
      <c r="V50" s="60">
        <v>685</v>
      </c>
      <c r="W50" s="60">
        <v>670</v>
      </c>
      <c r="X50" s="60">
        <v>2940</v>
      </c>
      <c r="Y50" s="60">
        <v>2760</v>
      </c>
      <c r="Z50" s="60">
        <v>1935</v>
      </c>
      <c r="AA50" s="60">
        <v>361</v>
      </c>
      <c r="AB50" s="60">
        <v>1020</v>
      </c>
      <c r="AC50" s="60">
        <f t="shared" si="12"/>
        <v>11850</v>
      </c>
      <c r="AD50" s="64">
        <v>2495</v>
      </c>
      <c r="AE50" s="64">
        <v>1040</v>
      </c>
      <c r="AF50" s="64">
        <v>670</v>
      </c>
      <c r="AG50" s="64">
        <v>2300</v>
      </c>
      <c r="AH50" s="64">
        <v>2080</v>
      </c>
      <c r="AI50" s="64">
        <v>2660</v>
      </c>
      <c r="AJ50" s="64">
        <v>605</v>
      </c>
      <c r="AK50" s="60">
        <f>SUM(AK26:AK49)</f>
        <v>5565</v>
      </c>
      <c r="AL50" s="64">
        <v>2525</v>
      </c>
      <c r="AM50" s="64">
        <v>1460</v>
      </c>
      <c r="AN50" s="64">
        <v>1580</v>
      </c>
      <c r="AO50" s="64"/>
      <c r="AP50" s="64"/>
      <c r="AQ50" s="64"/>
    </row>
    <row r="51" spans="1:43" s="32" customFormat="1" x14ac:dyDescent="0.3">
      <c r="A51" s="65" t="s">
        <v>94</v>
      </c>
      <c r="B51" s="65"/>
      <c r="C51" s="65"/>
      <c r="D51" s="75">
        <f>SUM(E51,M51,U51,AC51,AK51)</f>
        <v>119481</v>
      </c>
      <c r="E51" s="75">
        <f t="shared" si="7"/>
        <v>33205</v>
      </c>
      <c r="F51" s="66">
        <v>3895</v>
      </c>
      <c r="G51" s="66">
        <v>6790</v>
      </c>
      <c r="H51" s="66">
        <v>5552</v>
      </c>
      <c r="I51" s="66">
        <v>5224</v>
      </c>
      <c r="J51" s="66">
        <v>4750</v>
      </c>
      <c r="K51" s="66">
        <v>3497</v>
      </c>
      <c r="L51" s="66">
        <v>3497</v>
      </c>
      <c r="M51" s="66">
        <f>SUM(N51:T51)</f>
        <v>37062</v>
      </c>
      <c r="N51" s="66">
        <v>2345</v>
      </c>
      <c r="O51" s="66">
        <v>7505</v>
      </c>
      <c r="P51" s="66">
        <v>8810</v>
      </c>
      <c r="Q51" s="66">
        <v>7752</v>
      </c>
      <c r="R51" s="66">
        <v>4555</v>
      </c>
      <c r="S51" s="66">
        <v>2670</v>
      </c>
      <c r="T51" s="66">
        <v>3425</v>
      </c>
      <c r="U51" s="69">
        <f>SUM(U25,U50)</f>
        <v>18247</v>
      </c>
      <c r="V51" s="69">
        <v>1375</v>
      </c>
      <c r="W51" s="69">
        <v>1115</v>
      </c>
      <c r="X51" s="69">
        <v>5820</v>
      </c>
      <c r="Y51" s="69">
        <v>4415</v>
      </c>
      <c r="Z51" s="69">
        <v>3150</v>
      </c>
      <c r="AA51" s="69">
        <v>862</v>
      </c>
      <c r="AB51" s="69">
        <v>1510</v>
      </c>
      <c r="AC51" s="66">
        <f t="shared" ref="AC51" si="13">SUM(AC25,AC50)</f>
        <v>19862</v>
      </c>
      <c r="AD51" s="66">
        <v>3770</v>
      </c>
      <c r="AE51" s="66">
        <v>1625</v>
      </c>
      <c r="AF51" s="66">
        <v>1350</v>
      </c>
      <c r="AG51" s="66">
        <v>4305</v>
      </c>
      <c r="AH51" s="66">
        <v>3635</v>
      </c>
      <c r="AI51" s="66">
        <v>4002</v>
      </c>
      <c r="AJ51" s="66">
        <v>1175</v>
      </c>
      <c r="AK51" s="66">
        <f>SUM(AK25,AK50)</f>
        <v>11105</v>
      </c>
      <c r="AL51" s="66">
        <v>4495</v>
      </c>
      <c r="AM51" s="66">
        <v>3255</v>
      </c>
      <c r="AN51" s="66">
        <v>3355</v>
      </c>
      <c r="AO51" s="66"/>
      <c r="AP51" s="66"/>
      <c r="AQ51" s="66"/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M3:M4"/>
    <mergeCell ref="U3:U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51"/>
  <sheetViews>
    <sheetView workbookViewId="0">
      <pane xSplit="4" topLeftCell="T1" activePane="topRight" state="frozen"/>
      <selection pane="topRight" activeCell="AE19" sqref="AE19"/>
    </sheetView>
  </sheetViews>
  <sheetFormatPr defaultColWidth="9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2" customWidth="1"/>
    <col min="5" max="5" width="10.25" style="31" customWidth="1"/>
    <col min="6" max="6" width="9.125" style="31" customWidth="1"/>
    <col min="7" max="7" width="10" style="32" customWidth="1"/>
    <col min="8" max="9" width="9.125" style="32" customWidth="1"/>
    <col min="10" max="10" width="10.25" style="32" customWidth="1"/>
    <col min="11" max="11" width="9.125" style="31" customWidth="1"/>
    <col min="12" max="12" width="10.25" style="31" customWidth="1"/>
    <col min="13" max="16" width="9.125" style="32" customWidth="1"/>
    <col min="17" max="19" width="9.125" style="31" customWidth="1"/>
    <col min="20" max="20" width="10.25" style="31" customWidth="1"/>
    <col min="21" max="27" width="9.125" style="32" customWidth="1"/>
    <col min="28" max="28" width="10.25" style="31" bestFit="1" customWidth="1"/>
    <col min="29" max="35" width="9.125" style="32" customWidth="1"/>
    <col min="36" max="36" width="9" style="31"/>
    <col min="37" max="37" width="9" style="32"/>
    <col min="38" max="16384" width="9" style="31"/>
  </cols>
  <sheetData>
    <row r="1" spans="1:40" ht="34.5" customHeight="1" x14ac:dyDescent="0.3">
      <c r="A1" s="30" t="s">
        <v>103</v>
      </c>
      <c r="B1" s="30"/>
      <c r="C1" s="30"/>
      <c r="D1" s="30"/>
      <c r="H1" s="33"/>
      <c r="I1" s="33"/>
      <c r="J1" s="33"/>
      <c r="K1" s="34"/>
      <c r="L1" s="34"/>
      <c r="M1" s="33"/>
      <c r="N1" s="33"/>
    </row>
    <row r="2" spans="1:40" ht="14.25" customHeight="1" x14ac:dyDescent="0.3">
      <c r="A2" s="35"/>
      <c r="B2" s="36"/>
      <c r="C2" s="36"/>
      <c r="D2" s="37"/>
      <c r="F2" s="36"/>
      <c r="G2" s="37"/>
      <c r="H2" s="38"/>
      <c r="I2" s="38"/>
      <c r="J2" s="38"/>
      <c r="K2" s="39"/>
      <c r="L2" s="39"/>
      <c r="M2" s="38"/>
      <c r="N2" s="38"/>
      <c r="O2" s="37"/>
      <c r="P2" s="37"/>
      <c r="Q2" s="36"/>
      <c r="R2" s="36"/>
      <c r="S2" s="36"/>
      <c r="U2" s="37"/>
    </row>
    <row r="3" spans="1:40" ht="16.5" customHeight="1" x14ac:dyDescent="0.3">
      <c r="A3" s="40" t="s">
        <v>0</v>
      </c>
      <c r="B3" s="40"/>
      <c r="C3" s="40"/>
      <c r="D3" s="41" t="s">
        <v>1</v>
      </c>
      <c r="E3" s="42" t="s">
        <v>104</v>
      </c>
      <c r="F3" s="43">
        <v>1</v>
      </c>
      <c r="G3" s="44" t="s">
        <v>3</v>
      </c>
      <c r="H3" s="45" t="s">
        <v>4</v>
      </c>
      <c r="I3" s="45" t="s">
        <v>5</v>
      </c>
      <c r="J3" s="45" t="s">
        <v>6</v>
      </c>
      <c r="K3" s="46" t="s">
        <v>7</v>
      </c>
      <c r="L3" s="42" t="s">
        <v>104</v>
      </c>
      <c r="M3" s="45" t="s">
        <v>8</v>
      </c>
      <c r="N3" s="45" t="s">
        <v>9</v>
      </c>
      <c r="O3" s="45" t="s">
        <v>10</v>
      </c>
      <c r="P3" s="45" t="s">
        <v>11</v>
      </c>
      <c r="Q3" s="43">
        <v>11</v>
      </c>
      <c r="R3" s="43">
        <v>12</v>
      </c>
      <c r="S3" s="43">
        <v>13</v>
      </c>
      <c r="T3" s="42" t="s">
        <v>104</v>
      </c>
      <c r="U3" s="45" t="s">
        <v>15</v>
      </c>
      <c r="V3" s="45" t="s">
        <v>16</v>
      </c>
      <c r="W3" s="45" t="s">
        <v>17</v>
      </c>
      <c r="X3" s="45" t="s">
        <v>18</v>
      </c>
      <c r="Y3" s="45" t="s">
        <v>19</v>
      </c>
      <c r="Z3" s="45" t="s">
        <v>20</v>
      </c>
      <c r="AA3" s="45" t="s">
        <v>21</v>
      </c>
      <c r="AB3" s="42" t="s">
        <v>104</v>
      </c>
      <c r="AC3" s="45" t="s">
        <v>22</v>
      </c>
      <c r="AD3" s="45" t="s">
        <v>23</v>
      </c>
      <c r="AE3" s="45" t="s">
        <v>24</v>
      </c>
      <c r="AF3" s="45" t="s">
        <v>25</v>
      </c>
      <c r="AG3" s="45" t="s">
        <v>26</v>
      </c>
      <c r="AH3" s="45" t="s">
        <v>27</v>
      </c>
      <c r="AI3" s="45" t="s">
        <v>28</v>
      </c>
      <c r="AJ3" s="42" t="s">
        <v>104</v>
      </c>
      <c r="AK3" s="45" t="s">
        <v>29</v>
      </c>
      <c r="AL3" s="43"/>
      <c r="AM3" s="43"/>
      <c r="AN3" s="47"/>
    </row>
    <row r="4" spans="1:40" ht="16.5" customHeight="1" x14ac:dyDescent="0.3">
      <c r="A4" s="40" t="s">
        <v>32</v>
      </c>
      <c r="B4" s="40"/>
      <c r="C4" s="40"/>
      <c r="D4" s="41"/>
      <c r="E4" s="42"/>
      <c r="F4" s="48" t="s">
        <v>105</v>
      </c>
      <c r="G4" s="49" t="s">
        <v>37</v>
      </c>
      <c r="H4" s="49" t="s">
        <v>38</v>
      </c>
      <c r="I4" s="49" t="s">
        <v>39</v>
      </c>
      <c r="J4" s="49" t="s">
        <v>33</v>
      </c>
      <c r="K4" s="48" t="s">
        <v>34</v>
      </c>
      <c r="L4" s="42"/>
      <c r="M4" s="49" t="s">
        <v>35</v>
      </c>
      <c r="N4" s="49" t="s">
        <v>36</v>
      </c>
      <c r="O4" s="49" t="s">
        <v>37</v>
      </c>
      <c r="P4" s="49" t="s">
        <v>38</v>
      </c>
      <c r="Q4" s="49" t="s">
        <v>39</v>
      </c>
      <c r="R4" s="49" t="s">
        <v>33</v>
      </c>
      <c r="S4" s="48" t="s">
        <v>34</v>
      </c>
      <c r="T4" s="42"/>
      <c r="U4" s="49" t="s">
        <v>35</v>
      </c>
      <c r="V4" s="49" t="s">
        <v>36</v>
      </c>
      <c r="W4" s="49" t="s">
        <v>37</v>
      </c>
      <c r="X4" s="49" t="s">
        <v>38</v>
      </c>
      <c r="Y4" s="49" t="s">
        <v>39</v>
      </c>
      <c r="Z4" s="49" t="s">
        <v>33</v>
      </c>
      <c r="AA4" s="49" t="s">
        <v>34</v>
      </c>
      <c r="AB4" s="42"/>
      <c r="AC4" s="49" t="s">
        <v>35</v>
      </c>
      <c r="AD4" s="49" t="s">
        <v>36</v>
      </c>
      <c r="AE4" s="49" t="s">
        <v>37</v>
      </c>
      <c r="AF4" s="49" t="s">
        <v>38</v>
      </c>
      <c r="AG4" s="49" t="s">
        <v>39</v>
      </c>
      <c r="AH4" s="49" t="s">
        <v>33</v>
      </c>
      <c r="AI4" s="49" t="s">
        <v>34</v>
      </c>
      <c r="AJ4" s="42"/>
      <c r="AK4" s="49" t="s">
        <v>35</v>
      </c>
      <c r="AL4" s="48"/>
      <c r="AM4" s="48"/>
    </row>
    <row r="5" spans="1:40" s="53" customFormat="1" ht="33" x14ac:dyDescent="0.3">
      <c r="A5" s="50" t="s">
        <v>40</v>
      </c>
      <c r="B5" s="50" t="s">
        <v>41</v>
      </c>
      <c r="C5" s="50"/>
      <c r="D5" s="51"/>
      <c r="E5" s="52"/>
      <c r="F5" s="49" t="s">
        <v>106</v>
      </c>
      <c r="G5" s="49" t="s">
        <v>42</v>
      </c>
      <c r="H5" s="49" t="s">
        <v>42</v>
      </c>
      <c r="I5" s="49" t="s">
        <v>42</v>
      </c>
      <c r="J5" s="49" t="s">
        <v>42</v>
      </c>
      <c r="K5" s="49" t="s">
        <v>42</v>
      </c>
      <c r="L5" s="52"/>
      <c r="M5" s="49" t="s">
        <v>42</v>
      </c>
      <c r="N5" s="49" t="s">
        <v>42</v>
      </c>
      <c r="O5" s="49" t="s">
        <v>42</v>
      </c>
      <c r="P5" s="49" t="s">
        <v>42</v>
      </c>
      <c r="Q5" s="49" t="s">
        <v>106</v>
      </c>
      <c r="R5" s="49" t="s">
        <v>106</v>
      </c>
      <c r="S5" s="49" t="s">
        <v>107</v>
      </c>
      <c r="T5" s="52"/>
      <c r="U5" s="49" t="s">
        <v>108</v>
      </c>
      <c r="V5" s="49" t="s">
        <v>42</v>
      </c>
      <c r="W5" s="49" t="s">
        <v>42</v>
      </c>
      <c r="X5" s="49" t="s">
        <v>42</v>
      </c>
      <c r="Y5" s="49" t="s">
        <v>42</v>
      </c>
      <c r="Z5" s="49" t="s">
        <v>45</v>
      </c>
      <c r="AA5" s="49" t="s">
        <v>42</v>
      </c>
      <c r="AB5" s="52"/>
      <c r="AC5" s="49" t="s">
        <v>42</v>
      </c>
      <c r="AD5" s="49" t="s">
        <v>106</v>
      </c>
      <c r="AE5" s="49" t="s">
        <v>42</v>
      </c>
      <c r="AF5" s="49" t="s">
        <v>42</v>
      </c>
      <c r="AG5" s="49" t="s">
        <v>42</v>
      </c>
      <c r="AH5" s="49" t="s">
        <v>109</v>
      </c>
      <c r="AI5" s="49" t="s">
        <v>106</v>
      </c>
      <c r="AJ5" s="52"/>
      <c r="AK5" s="49" t="s">
        <v>44</v>
      </c>
      <c r="AL5" s="49"/>
      <c r="AM5" s="49"/>
    </row>
    <row r="6" spans="1:40" ht="16.5" customHeight="1" x14ac:dyDescent="0.3">
      <c r="A6" s="50"/>
      <c r="B6" s="50" t="s">
        <v>48</v>
      </c>
      <c r="C6" s="50"/>
      <c r="D6" s="45">
        <f>SUM(E6,L6,T6,AB6,AJ6)</f>
        <v>2564</v>
      </c>
      <c r="E6" s="54">
        <f>SUM(F6:K6)</f>
        <v>460</v>
      </c>
      <c r="F6" s="55">
        <f>10+30</f>
        <v>40</v>
      </c>
      <c r="G6" s="55">
        <v>90</v>
      </c>
      <c r="H6" s="55">
        <v>80</v>
      </c>
      <c r="I6" s="55">
        <v>70</v>
      </c>
      <c r="J6" s="55">
        <v>100</v>
      </c>
      <c r="K6" s="55">
        <v>80</v>
      </c>
      <c r="L6" s="54">
        <f t="shared" ref="L6:L24" si="0">SUM(M6:S6)</f>
        <v>700</v>
      </c>
      <c r="M6" s="55">
        <v>80</v>
      </c>
      <c r="N6" s="55">
        <v>130</v>
      </c>
      <c r="O6" s="55">
        <v>60</v>
      </c>
      <c r="P6" s="55">
        <v>70</v>
      </c>
      <c r="Q6" s="55">
        <v>150</v>
      </c>
      <c r="R6" s="55">
        <v>110</v>
      </c>
      <c r="S6" s="55">
        <v>100</v>
      </c>
      <c r="T6" s="54">
        <f t="shared" ref="T6:T24" si="1">SUM(U6:AA6)</f>
        <v>550</v>
      </c>
      <c r="U6" s="55">
        <v>100</v>
      </c>
      <c r="V6" s="55">
        <v>70</v>
      </c>
      <c r="W6" s="55">
        <v>70</v>
      </c>
      <c r="X6" s="55">
        <v>90</v>
      </c>
      <c r="Y6" s="55">
        <v>50</v>
      </c>
      <c r="Z6" s="55">
        <v>70</v>
      </c>
      <c r="AA6" s="55">
        <v>100</v>
      </c>
      <c r="AB6" s="54">
        <f t="shared" ref="AB6:AB24" si="2">SUM(AC6:AI6)</f>
        <v>784</v>
      </c>
      <c r="AC6" s="55">
        <v>40</v>
      </c>
      <c r="AD6" s="55">
        <v>324</v>
      </c>
      <c r="AE6" s="55">
        <v>70</v>
      </c>
      <c r="AF6" s="55">
        <v>110</v>
      </c>
      <c r="AG6" s="55">
        <v>60</v>
      </c>
      <c r="AH6" s="55">
        <v>100</v>
      </c>
      <c r="AI6" s="55">
        <v>80</v>
      </c>
      <c r="AJ6" s="54">
        <f t="shared" ref="AJ6:AJ24" si="3">SUM(AK6:AM6)</f>
        <v>70</v>
      </c>
      <c r="AK6" s="55">
        <v>70</v>
      </c>
      <c r="AL6" s="55"/>
      <c r="AM6" s="55"/>
    </row>
    <row r="7" spans="1:40" ht="16.5" customHeight="1" x14ac:dyDescent="0.3">
      <c r="A7" s="50"/>
      <c r="B7" s="56" t="s">
        <v>49</v>
      </c>
      <c r="C7" s="56"/>
      <c r="D7" s="45">
        <f t="shared" ref="D7:D24" si="4">SUM(E7,L7,T7,AB7,AJ7)</f>
        <v>24985</v>
      </c>
      <c r="E7" s="54">
        <f t="shared" ref="E7:E49" si="5">SUM(F7:K7)</f>
        <v>3840</v>
      </c>
      <c r="F7" s="57">
        <v>450</v>
      </c>
      <c r="G7" s="55">
        <v>420</v>
      </c>
      <c r="H7" s="55">
        <v>620</v>
      </c>
      <c r="I7" s="57">
        <v>730</v>
      </c>
      <c r="J7" s="55">
        <v>770</v>
      </c>
      <c r="K7" s="55">
        <v>850</v>
      </c>
      <c r="L7" s="54">
        <f>SUM(M7:S7)</f>
        <v>7220</v>
      </c>
      <c r="M7" s="57">
        <v>745</v>
      </c>
      <c r="N7" s="57">
        <v>850</v>
      </c>
      <c r="O7" s="57">
        <v>820</v>
      </c>
      <c r="P7" s="57">
        <v>980</v>
      </c>
      <c r="Q7" s="57">
        <v>1080</v>
      </c>
      <c r="R7" s="57">
        <v>1275</v>
      </c>
      <c r="S7" s="57">
        <v>1470</v>
      </c>
      <c r="T7" s="54">
        <f>SUM(U7:AA7)</f>
        <v>6910</v>
      </c>
      <c r="U7" s="55">
        <v>1210</v>
      </c>
      <c r="V7" s="55">
        <v>1080</v>
      </c>
      <c r="W7" s="55">
        <v>830</v>
      </c>
      <c r="X7" s="55">
        <v>900</v>
      </c>
      <c r="Y7" s="55">
        <v>970</v>
      </c>
      <c r="Z7" s="55">
        <v>980</v>
      </c>
      <c r="AA7" s="55">
        <v>940</v>
      </c>
      <c r="AB7" s="54">
        <f t="shared" si="2"/>
        <v>6225</v>
      </c>
      <c r="AC7" s="55">
        <v>800</v>
      </c>
      <c r="AD7" s="55">
        <v>850</v>
      </c>
      <c r="AE7" s="55">
        <v>780</v>
      </c>
      <c r="AF7" s="55">
        <v>740</v>
      </c>
      <c r="AG7" s="55">
        <v>895</v>
      </c>
      <c r="AH7" s="55">
        <v>900</v>
      </c>
      <c r="AI7" s="55">
        <f>180+230+400+450</f>
        <v>1260</v>
      </c>
      <c r="AJ7" s="54">
        <f t="shared" si="3"/>
        <v>790</v>
      </c>
      <c r="AK7" s="55">
        <v>790</v>
      </c>
      <c r="AL7" s="55"/>
      <c r="AM7" s="55"/>
    </row>
    <row r="8" spans="1:40" ht="16.5" customHeight="1" x14ac:dyDescent="0.3">
      <c r="A8" s="50"/>
      <c r="B8" s="56" t="s">
        <v>50</v>
      </c>
      <c r="C8" s="56"/>
      <c r="D8" s="45">
        <f t="shared" si="4"/>
        <v>24838</v>
      </c>
      <c r="E8" s="54">
        <f t="shared" si="5"/>
        <v>4018</v>
      </c>
      <c r="F8" s="57">
        <v>660</v>
      </c>
      <c r="G8" s="57">
        <v>578</v>
      </c>
      <c r="H8" s="57">
        <v>710</v>
      </c>
      <c r="I8" s="57">
        <v>690</v>
      </c>
      <c r="J8" s="57">
        <v>620</v>
      </c>
      <c r="K8" s="57">
        <v>760</v>
      </c>
      <c r="L8" s="54">
        <f t="shared" si="0"/>
        <v>7650</v>
      </c>
      <c r="M8" s="57">
        <v>630</v>
      </c>
      <c r="N8" s="57">
        <v>760</v>
      </c>
      <c r="O8" s="57">
        <v>690</v>
      </c>
      <c r="P8" s="57">
        <v>1340</v>
      </c>
      <c r="Q8" s="57">
        <f>400+350+300+100+50+20</f>
        <v>1220</v>
      </c>
      <c r="R8" s="57">
        <v>940</v>
      </c>
      <c r="S8" s="57">
        <f>600+550+500+300+100+20</f>
        <v>2070</v>
      </c>
      <c r="T8" s="54">
        <f t="shared" si="1"/>
        <v>5610</v>
      </c>
      <c r="U8" s="57">
        <v>930</v>
      </c>
      <c r="V8" s="57">
        <v>840</v>
      </c>
      <c r="W8" s="57">
        <v>720</v>
      </c>
      <c r="X8" s="57">
        <v>850</v>
      </c>
      <c r="Y8" s="57">
        <v>740</v>
      </c>
      <c r="Z8" s="57">
        <v>680</v>
      </c>
      <c r="AA8" s="57">
        <v>850</v>
      </c>
      <c r="AB8" s="54">
        <f t="shared" si="2"/>
        <v>6940</v>
      </c>
      <c r="AC8" s="57">
        <v>790</v>
      </c>
      <c r="AD8" s="57">
        <v>755</v>
      </c>
      <c r="AE8" s="57">
        <v>605</v>
      </c>
      <c r="AF8" s="57">
        <v>690</v>
      </c>
      <c r="AG8" s="57">
        <v>950</v>
      </c>
      <c r="AH8" s="55">
        <v>790</v>
      </c>
      <c r="AI8" s="57">
        <f>600+700+500+400+150+10</f>
        <v>2360</v>
      </c>
      <c r="AJ8" s="54">
        <f t="shared" si="3"/>
        <v>620</v>
      </c>
      <c r="AK8" s="55">
        <v>620</v>
      </c>
      <c r="AL8" s="55"/>
      <c r="AM8" s="55"/>
    </row>
    <row r="9" spans="1:40" ht="16.5" customHeight="1" x14ac:dyDescent="0.3">
      <c r="A9" s="50"/>
      <c r="B9" s="56" t="s">
        <v>51</v>
      </c>
      <c r="C9" s="56"/>
      <c r="D9" s="45">
        <f t="shared" si="4"/>
        <v>14866</v>
      </c>
      <c r="E9" s="54">
        <f t="shared" si="5"/>
        <v>2352</v>
      </c>
      <c r="F9" s="57">
        <v>225</v>
      </c>
      <c r="G9" s="57">
        <v>417</v>
      </c>
      <c r="H9" s="57">
        <v>435</v>
      </c>
      <c r="I9" s="57">
        <v>395</v>
      </c>
      <c r="J9" s="57">
        <v>425</v>
      </c>
      <c r="K9" s="57">
        <v>455</v>
      </c>
      <c r="L9" s="54">
        <f t="shared" si="0"/>
        <v>3675</v>
      </c>
      <c r="M9" s="57">
        <v>480</v>
      </c>
      <c r="N9" s="57">
        <v>455</v>
      </c>
      <c r="O9" s="57">
        <v>420</v>
      </c>
      <c r="P9" s="57">
        <v>608</v>
      </c>
      <c r="Q9" s="57">
        <v>558</v>
      </c>
      <c r="R9" s="57">
        <v>495</v>
      </c>
      <c r="S9" s="57">
        <v>659</v>
      </c>
      <c r="T9" s="54">
        <f t="shared" si="1"/>
        <v>4203</v>
      </c>
      <c r="U9" s="57">
        <v>730</v>
      </c>
      <c r="V9" s="57">
        <v>598</v>
      </c>
      <c r="W9" s="57">
        <v>583</v>
      </c>
      <c r="X9" s="57">
        <v>555</v>
      </c>
      <c r="Y9" s="57">
        <v>650</v>
      </c>
      <c r="Z9" s="57">
        <v>505</v>
      </c>
      <c r="AA9" s="57">
        <v>582</v>
      </c>
      <c r="AB9" s="54">
        <f t="shared" si="2"/>
        <v>4393</v>
      </c>
      <c r="AC9" s="57">
        <v>624</v>
      </c>
      <c r="AD9" s="57">
        <v>465</v>
      </c>
      <c r="AE9" s="57">
        <v>555</v>
      </c>
      <c r="AF9" s="57">
        <v>505</v>
      </c>
      <c r="AG9" s="57">
        <v>684</v>
      </c>
      <c r="AH9" s="57">
        <v>640</v>
      </c>
      <c r="AI9" s="57">
        <v>920</v>
      </c>
      <c r="AJ9" s="54">
        <f t="shared" si="3"/>
        <v>243</v>
      </c>
      <c r="AK9" s="57">
        <v>243</v>
      </c>
      <c r="AL9" s="57"/>
      <c r="AM9" s="57"/>
    </row>
    <row r="10" spans="1:40" ht="16.5" customHeight="1" x14ac:dyDescent="0.3">
      <c r="A10" s="50"/>
      <c r="B10" s="56" t="s">
        <v>52</v>
      </c>
      <c r="C10" s="56"/>
      <c r="D10" s="45">
        <f t="shared" si="4"/>
        <v>0</v>
      </c>
      <c r="E10" s="54">
        <f t="shared" si="5"/>
        <v>0</v>
      </c>
      <c r="F10" s="57"/>
      <c r="G10" s="57"/>
      <c r="H10" s="57"/>
      <c r="I10" s="57"/>
      <c r="J10" s="57"/>
      <c r="K10" s="57"/>
      <c r="L10" s="54">
        <f t="shared" si="0"/>
        <v>0</v>
      </c>
      <c r="M10" s="57"/>
      <c r="N10" s="57"/>
      <c r="O10" s="57"/>
      <c r="P10" s="57"/>
      <c r="Q10" s="57"/>
      <c r="R10" s="57"/>
      <c r="S10" s="57"/>
      <c r="T10" s="54">
        <f t="shared" si="1"/>
        <v>0</v>
      </c>
      <c r="U10" s="57"/>
      <c r="V10" s="57"/>
      <c r="W10" s="57"/>
      <c r="X10" s="57"/>
      <c r="Y10" s="57"/>
      <c r="Z10" s="57"/>
      <c r="AA10" s="57"/>
      <c r="AB10" s="54">
        <f t="shared" si="2"/>
        <v>0</v>
      </c>
      <c r="AC10" s="57"/>
      <c r="AD10" s="57"/>
      <c r="AE10" s="57"/>
      <c r="AF10" s="57"/>
      <c r="AG10" s="57"/>
      <c r="AH10" s="57"/>
      <c r="AI10" s="57"/>
      <c r="AJ10" s="54">
        <f t="shared" si="3"/>
        <v>0</v>
      </c>
      <c r="AK10" s="57"/>
      <c r="AL10" s="57"/>
      <c r="AM10" s="57"/>
    </row>
    <row r="11" spans="1:40" ht="16.5" customHeight="1" x14ac:dyDescent="0.3">
      <c r="A11" s="50"/>
      <c r="B11" s="56" t="s">
        <v>53</v>
      </c>
      <c r="C11" s="56"/>
      <c r="D11" s="45">
        <f t="shared" si="4"/>
        <v>0</v>
      </c>
      <c r="E11" s="54">
        <f t="shared" si="5"/>
        <v>0</v>
      </c>
      <c r="F11" s="57"/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4">
        <f t="shared" si="0"/>
        <v>0</v>
      </c>
      <c r="M11" s="57">
        <v>0</v>
      </c>
      <c r="N11" s="57">
        <v>0</v>
      </c>
      <c r="O11" s="57">
        <v>0</v>
      </c>
      <c r="P11" s="57">
        <v>0</v>
      </c>
      <c r="Q11" s="57"/>
      <c r="R11" s="57"/>
      <c r="S11" s="57"/>
      <c r="T11" s="54">
        <f t="shared" si="1"/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4">
        <f t="shared" si="2"/>
        <v>0</v>
      </c>
      <c r="AC11" s="57">
        <v>0</v>
      </c>
      <c r="AD11" s="57"/>
      <c r="AE11" s="57">
        <v>0</v>
      </c>
      <c r="AF11" s="57">
        <v>0</v>
      </c>
      <c r="AG11" s="57">
        <v>0</v>
      </c>
      <c r="AH11" s="57"/>
      <c r="AI11" s="57"/>
      <c r="AJ11" s="54">
        <f t="shared" si="3"/>
        <v>0</v>
      </c>
      <c r="AK11" s="57">
        <v>0</v>
      </c>
      <c r="AL11" s="57"/>
      <c r="AM11" s="57"/>
    </row>
    <row r="12" spans="1:40" ht="16.5" customHeight="1" x14ac:dyDescent="0.3">
      <c r="A12" s="50"/>
      <c r="B12" s="56" t="s">
        <v>54</v>
      </c>
      <c r="C12" s="56"/>
      <c r="D12" s="45">
        <f t="shared" si="4"/>
        <v>0</v>
      </c>
      <c r="E12" s="54">
        <f t="shared" si="5"/>
        <v>0</v>
      </c>
      <c r="F12" s="57"/>
      <c r="G12" s="57"/>
      <c r="H12" s="57"/>
      <c r="I12" s="57"/>
      <c r="J12" s="57"/>
      <c r="K12" s="57"/>
      <c r="L12" s="54">
        <f t="shared" si="0"/>
        <v>0</v>
      </c>
      <c r="M12" s="57"/>
      <c r="N12" s="57"/>
      <c r="O12" s="57"/>
      <c r="P12" s="57"/>
      <c r="Q12" s="57"/>
      <c r="R12" s="57"/>
      <c r="S12" s="57"/>
      <c r="T12" s="54">
        <f t="shared" si="1"/>
        <v>0</v>
      </c>
      <c r="U12" s="57"/>
      <c r="V12" s="57"/>
      <c r="W12" s="57"/>
      <c r="X12" s="57"/>
      <c r="Y12" s="57"/>
      <c r="Z12" s="57"/>
      <c r="AA12" s="57"/>
      <c r="AB12" s="54">
        <f t="shared" si="2"/>
        <v>0</v>
      </c>
      <c r="AC12" s="57"/>
      <c r="AD12" s="57"/>
      <c r="AE12" s="57"/>
      <c r="AF12" s="57"/>
      <c r="AG12" s="57"/>
      <c r="AH12" s="57"/>
      <c r="AI12" s="57"/>
      <c r="AJ12" s="54">
        <f t="shared" si="3"/>
        <v>0</v>
      </c>
      <c r="AK12" s="57"/>
      <c r="AL12" s="57"/>
      <c r="AM12" s="57"/>
    </row>
    <row r="13" spans="1:40" ht="16.5" customHeight="1" x14ac:dyDescent="0.3">
      <c r="A13" s="50"/>
      <c r="B13" s="56" t="s">
        <v>55</v>
      </c>
      <c r="C13" s="56"/>
      <c r="D13" s="45">
        <f t="shared" si="4"/>
        <v>0</v>
      </c>
      <c r="E13" s="54">
        <f t="shared" si="5"/>
        <v>0</v>
      </c>
      <c r="F13" s="57"/>
      <c r="G13" s="57"/>
      <c r="H13" s="57"/>
      <c r="I13" s="57"/>
      <c r="J13" s="57"/>
      <c r="K13" s="57"/>
      <c r="L13" s="54">
        <f t="shared" si="0"/>
        <v>0</v>
      </c>
      <c r="M13" s="57"/>
      <c r="N13" s="57"/>
      <c r="O13" s="57"/>
      <c r="P13" s="57"/>
      <c r="Q13" s="57"/>
      <c r="R13" s="57"/>
      <c r="S13" s="57"/>
      <c r="T13" s="54">
        <f t="shared" si="1"/>
        <v>0</v>
      </c>
      <c r="U13" s="57"/>
      <c r="V13" s="57"/>
      <c r="W13" s="57"/>
      <c r="X13" s="57"/>
      <c r="Y13" s="57"/>
      <c r="Z13" s="57"/>
      <c r="AA13" s="57"/>
      <c r="AB13" s="54">
        <f t="shared" si="2"/>
        <v>0</v>
      </c>
      <c r="AC13" s="57"/>
      <c r="AD13" s="57"/>
      <c r="AE13" s="57"/>
      <c r="AF13" s="57"/>
      <c r="AG13" s="57"/>
      <c r="AH13" s="57"/>
      <c r="AI13" s="57"/>
      <c r="AJ13" s="54">
        <f t="shared" si="3"/>
        <v>0</v>
      </c>
      <c r="AK13" s="57"/>
      <c r="AL13" s="57"/>
      <c r="AM13" s="57"/>
    </row>
    <row r="14" spans="1:40" ht="16.5" customHeight="1" x14ac:dyDescent="0.3">
      <c r="A14" s="50"/>
      <c r="B14" s="56" t="s">
        <v>56</v>
      </c>
      <c r="C14" s="56"/>
      <c r="D14" s="45">
        <f t="shared" si="4"/>
        <v>0</v>
      </c>
      <c r="E14" s="54">
        <f t="shared" si="5"/>
        <v>0</v>
      </c>
      <c r="F14" s="57"/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4">
        <f t="shared" si="0"/>
        <v>0</v>
      </c>
      <c r="M14" s="57">
        <v>0</v>
      </c>
      <c r="N14" s="57">
        <v>0</v>
      </c>
      <c r="O14" s="57">
        <v>0</v>
      </c>
      <c r="P14" s="57">
        <v>0</v>
      </c>
      <c r="Q14" s="57"/>
      <c r="R14" s="57"/>
      <c r="S14" s="57"/>
      <c r="T14" s="54">
        <f t="shared" si="1"/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4">
        <f t="shared" si="2"/>
        <v>0</v>
      </c>
      <c r="AC14" s="57">
        <v>0</v>
      </c>
      <c r="AD14" s="57"/>
      <c r="AE14" s="57">
        <v>0</v>
      </c>
      <c r="AF14" s="57">
        <v>0</v>
      </c>
      <c r="AG14" s="57">
        <v>0</v>
      </c>
      <c r="AH14" s="57"/>
      <c r="AI14" s="57"/>
      <c r="AJ14" s="54">
        <f t="shared" si="3"/>
        <v>0</v>
      </c>
      <c r="AK14" s="57">
        <v>0</v>
      </c>
      <c r="AL14" s="57"/>
      <c r="AM14" s="57"/>
    </row>
    <row r="15" spans="1:40" ht="16.5" customHeight="1" x14ac:dyDescent="0.3">
      <c r="A15" s="50"/>
      <c r="B15" s="56" t="s">
        <v>110</v>
      </c>
      <c r="C15" s="56"/>
      <c r="D15" s="45">
        <f t="shared" si="4"/>
        <v>0</v>
      </c>
      <c r="E15" s="54">
        <f t="shared" si="5"/>
        <v>0</v>
      </c>
      <c r="F15" s="57"/>
      <c r="G15" s="57"/>
      <c r="H15" s="57"/>
      <c r="I15" s="57"/>
      <c r="J15" s="57"/>
      <c r="K15" s="57"/>
      <c r="L15" s="54">
        <f t="shared" si="0"/>
        <v>0</v>
      </c>
      <c r="M15" s="57"/>
      <c r="N15" s="57"/>
      <c r="O15" s="57"/>
      <c r="P15" s="57"/>
      <c r="Q15" s="57"/>
      <c r="R15" s="57"/>
      <c r="S15" s="57"/>
      <c r="T15" s="54">
        <f t="shared" si="1"/>
        <v>0</v>
      </c>
      <c r="U15" s="57"/>
      <c r="V15" s="57"/>
      <c r="W15" s="57"/>
      <c r="X15" s="57"/>
      <c r="Y15" s="57"/>
      <c r="Z15" s="57"/>
      <c r="AA15" s="57"/>
      <c r="AB15" s="54">
        <f t="shared" si="2"/>
        <v>0</v>
      </c>
      <c r="AC15" s="57"/>
      <c r="AD15" s="57"/>
      <c r="AE15" s="57"/>
      <c r="AF15" s="57"/>
      <c r="AG15" s="57"/>
      <c r="AH15" s="57"/>
      <c r="AI15" s="57"/>
      <c r="AJ15" s="54">
        <f t="shared" si="3"/>
        <v>0</v>
      </c>
      <c r="AK15" s="57"/>
      <c r="AL15" s="57"/>
      <c r="AM15" s="57"/>
    </row>
    <row r="16" spans="1:40" ht="16.5" customHeight="1" x14ac:dyDescent="0.3">
      <c r="A16" s="50"/>
      <c r="B16" s="56" t="s">
        <v>57</v>
      </c>
      <c r="C16" s="56"/>
      <c r="D16" s="45">
        <f t="shared" si="4"/>
        <v>0</v>
      </c>
      <c r="E16" s="54">
        <f t="shared" si="5"/>
        <v>0</v>
      </c>
      <c r="F16" s="57"/>
      <c r="G16" s="57"/>
      <c r="H16" s="57"/>
      <c r="I16" s="57"/>
      <c r="J16" s="57"/>
      <c r="K16" s="57"/>
      <c r="L16" s="54">
        <f t="shared" si="0"/>
        <v>0</v>
      </c>
      <c r="M16" s="57"/>
      <c r="N16" s="57"/>
      <c r="O16" s="57"/>
      <c r="P16" s="57"/>
      <c r="Q16" s="57"/>
      <c r="R16" s="57"/>
      <c r="S16" s="57"/>
      <c r="T16" s="54">
        <f t="shared" si="1"/>
        <v>0</v>
      </c>
      <c r="U16" s="57"/>
      <c r="V16" s="57"/>
      <c r="W16" s="57"/>
      <c r="X16" s="57"/>
      <c r="Y16" s="57"/>
      <c r="Z16" s="57"/>
      <c r="AA16" s="57"/>
      <c r="AB16" s="54">
        <f t="shared" si="2"/>
        <v>0</v>
      </c>
      <c r="AC16" s="57"/>
      <c r="AD16" s="57"/>
      <c r="AE16" s="57"/>
      <c r="AF16" s="57"/>
      <c r="AG16" s="57"/>
      <c r="AH16" s="57"/>
      <c r="AI16" s="57"/>
      <c r="AJ16" s="54">
        <f t="shared" si="3"/>
        <v>0</v>
      </c>
      <c r="AK16" s="57"/>
      <c r="AL16" s="57"/>
      <c r="AM16" s="57"/>
    </row>
    <row r="17" spans="1:39" ht="16.5" customHeight="1" x14ac:dyDescent="0.3">
      <c r="A17" s="50"/>
      <c r="B17" s="56" t="s">
        <v>58</v>
      </c>
      <c r="C17" s="56"/>
      <c r="D17" s="45">
        <f t="shared" si="4"/>
        <v>0</v>
      </c>
      <c r="E17" s="54">
        <f t="shared" si="5"/>
        <v>0</v>
      </c>
      <c r="F17" s="57"/>
      <c r="G17" s="57"/>
      <c r="H17" s="57"/>
      <c r="I17" s="57"/>
      <c r="J17" s="57"/>
      <c r="K17" s="57"/>
      <c r="L17" s="54">
        <f t="shared" si="0"/>
        <v>0</v>
      </c>
      <c r="M17" s="57"/>
      <c r="N17" s="57"/>
      <c r="O17" s="57"/>
      <c r="P17" s="57"/>
      <c r="Q17" s="57"/>
      <c r="R17" s="57"/>
      <c r="S17" s="57"/>
      <c r="T17" s="54">
        <f t="shared" si="1"/>
        <v>0</v>
      </c>
      <c r="U17" s="57"/>
      <c r="V17" s="57"/>
      <c r="W17" s="57"/>
      <c r="X17" s="57"/>
      <c r="Y17" s="57"/>
      <c r="Z17" s="57"/>
      <c r="AA17" s="57"/>
      <c r="AB17" s="54">
        <f t="shared" si="2"/>
        <v>0</v>
      </c>
      <c r="AC17" s="57"/>
      <c r="AD17" s="57"/>
      <c r="AE17" s="57"/>
      <c r="AF17" s="57"/>
      <c r="AG17" s="57"/>
      <c r="AH17" s="57"/>
      <c r="AI17" s="57"/>
      <c r="AJ17" s="54">
        <f t="shared" si="3"/>
        <v>0</v>
      </c>
      <c r="AK17" s="57"/>
      <c r="AL17" s="57"/>
      <c r="AM17" s="57"/>
    </row>
    <row r="18" spans="1:39" ht="16.5" customHeight="1" x14ac:dyDescent="0.3">
      <c r="A18" s="50"/>
      <c r="B18" s="56" t="s">
        <v>59</v>
      </c>
      <c r="C18" s="56"/>
      <c r="D18" s="45">
        <f t="shared" si="4"/>
        <v>0</v>
      </c>
      <c r="E18" s="54">
        <f t="shared" si="5"/>
        <v>0</v>
      </c>
      <c r="F18" s="57"/>
      <c r="G18" s="57"/>
      <c r="H18" s="57"/>
      <c r="I18" s="57"/>
      <c r="J18" s="57"/>
      <c r="K18" s="57"/>
      <c r="L18" s="54">
        <f t="shared" si="0"/>
        <v>0</v>
      </c>
      <c r="M18" s="57"/>
      <c r="N18" s="57"/>
      <c r="O18" s="57"/>
      <c r="P18" s="57"/>
      <c r="Q18" s="57"/>
      <c r="R18" s="57"/>
      <c r="S18" s="57"/>
      <c r="T18" s="54">
        <f t="shared" si="1"/>
        <v>0</v>
      </c>
      <c r="U18" s="57"/>
      <c r="V18" s="57"/>
      <c r="W18" s="57"/>
      <c r="X18" s="57"/>
      <c r="Y18" s="57"/>
      <c r="Z18" s="57"/>
      <c r="AA18" s="57"/>
      <c r="AB18" s="54">
        <f t="shared" si="2"/>
        <v>0</v>
      </c>
      <c r="AC18" s="57"/>
      <c r="AD18" s="57"/>
      <c r="AE18" s="57"/>
      <c r="AF18" s="57"/>
      <c r="AG18" s="57"/>
      <c r="AH18" s="57"/>
      <c r="AI18" s="57"/>
      <c r="AJ18" s="54">
        <f t="shared" si="3"/>
        <v>0</v>
      </c>
      <c r="AK18" s="57"/>
      <c r="AL18" s="57"/>
      <c r="AM18" s="57"/>
    </row>
    <row r="19" spans="1:39" ht="16.5" customHeight="1" x14ac:dyDescent="0.3">
      <c r="A19" s="50"/>
      <c r="B19" s="56" t="s">
        <v>60</v>
      </c>
      <c r="C19" s="56"/>
      <c r="D19" s="45">
        <f t="shared" si="4"/>
        <v>12228</v>
      </c>
      <c r="E19" s="54">
        <f t="shared" si="5"/>
        <v>2025</v>
      </c>
      <c r="F19" s="57">
        <v>5</v>
      </c>
      <c r="G19" s="57">
        <v>385</v>
      </c>
      <c r="H19" s="57">
        <v>440</v>
      </c>
      <c r="I19" s="57">
        <v>315</v>
      </c>
      <c r="J19" s="57">
        <v>415</v>
      </c>
      <c r="K19" s="57">
        <v>465</v>
      </c>
      <c r="L19" s="54">
        <f t="shared" si="0"/>
        <v>3067</v>
      </c>
      <c r="M19" s="57">
        <v>435</v>
      </c>
      <c r="N19" s="57">
        <v>430</v>
      </c>
      <c r="O19" s="57">
        <v>185</v>
      </c>
      <c r="P19" s="57">
        <v>420</v>
      </c>
      <c r="Q19" s="57">
        <v>445</v>
      </c>
      <c r="R19" s="57">
        <v>415</v>
      </c>
      <c r="S19" s="57">
        <v>737</v>
      </c>
      <c r="T19" s="54">
        <f t="shared" si="1"/>
        <v>2900</v>
      </c>
      <c r="U19" s="57">
        <v>555</v>
      </c>
      <c r="V19" s="57">
        <v>405</v>
      </c>
      <c r="W19" s="57">
        <v>385</v>
      </c>
      <c r="X19" s="57">
        <v>375</v>
      </c>
      <c r="Y19" s="57">
        <v>525</v>
      </c>
      <c r="Z19" s="57">
        <v>365</v>
      </c>
      <c r="AA19" s="57">
        <v>290</v>
      </c>
      <c r="AB19" s="54">
        <f t="shared" si="2"/>
        <v>3916</v>
      </c>
      <c r="AC19" s="57">
        <v>712</v>
      </c>
      <c r="AD19" s="57">
        <v>289</v>
      </c>
      <c r="AE19" s="57">
        <v>345</v>
      </c>
      <c r="AF19" s="57">
        <v>425</v>
      </c>
      <c r="AG19" s="57">
        <v>385</v>
      </c>
      <c r="AH19" s="57">
        <v>520</v>
      </c>
      <c r="AI19" s="57">
        <v>1240</v>
      </c>
      <c r="AJ19" s="54">
        <f t="shared" si="3"/>
        <v>320</v>
      </c>
      <c r="AK19" s="57">
        <v>320</v>
      </c>
      <c r="AL19" s="57"/>
      <c r="AM19" s="57"/>
    </row>
    <row r="20" spans="1:39" ht="16.5" customHeight="1" x14ac:dyDescent="0.3">
      <c r="A20" s="50"/>
      <c r="B20" s="56" t="s">
        <v>111</v>
      </c>
      <c r="C20" s="56"/>
      <c r="D20" s="45">
        <f t="shared" si="4"/>
        <v>446</v>
      </c>
      <c r="E20" s="54">
        <f t="shared" si="5"/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4">
        <f t="shared" si="0"/>
        <v>146</v>
      </c>
      <c r="M20" s="57">
        <v>19</v>
      </c>
      <c r="N20" s="57">
        <v>0</v>
      </c>
      <c r="O20" s="57">
        <v>0</v>
      </c>
      <c r="P20" s="57">
        <v>0</v>
      </c>
      <c r="Q20" s="57"/>
      <c r="R20" s="57">
        <v>77</v>
      </c>
      <c r="S20" s="57">
        <v>50</v>
      </c>
      <c r="T20" s="54">
        <f t="shared" si="1"/>
        <v>61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40</v>
      </c>
      <c r="AA20" s="57">
        <v>21</v>
      </c>
      <c r="AB20" s="54">
        <f t="shared" si="2"/>
        <v>239</v>
      </c>
      <c r="AC20" s="57">
        <v>0</v>
      </c>
      <c r="AD20" s="57"/>
      <c r="AE20" s="57">
        <v>30</v>
      </c>
      <c r="AF20" s="57">
        <v>62</v>
      </c>
      <c r="AG20" s="57">
        <v>37</v>
      </c>
      <c r="AH20" s="57"/>
      <c r="AI20" s="57">
        <v>110</v>
      </c>
      <c r="AJ20" s="54">
        <f t="shared" si="3"/>
        <v>0</v>
      </c>
      <c r="AK20" s="57">
        <v>0</v>
      </c>
      <c r="AL20" s="57"/>
      <c r="AM20" s="57"/>
    </row>
    <row r="21" spans="1:39" ht="16.5" customHeight="1" x14ac:dyDescent="0.3">
      <c r="A21" s="50"/>
      <c r="B21" s="58" t="s">
        <v>112</v>
      </c>
      <c r="C21" s="59"/>
      <c r="D21" s="45">
        <f t="shared" si="4"/>
        <v>0</v>
      </c>
      <c r="E21" s="54">
        <f t="shared" si="5"/>
        <v>0</v>
      </c>
      <c r="F21" s="57">
        <v>0</v>
      </c>
      <c r="G21" s="57"/>
      <c r="H21" s="57"/>
      <c r="I21" s="57"/>
      <c r="J21" s="57"/>
      <c r="K21" s="57"/>
      <c r="L21" s="54">
        <f t="shared" si="0"/>
        <v>0</v>
      </c>
      <c r="M21" s="57"/>
      <c r="N21" s="57"/>
      <c r="O21" s="57"/>
      <c r="P21" s="57"/>
      <c r="Q21" s="57"/>
      <c r="R21" s="57"/>
      <c r="S21" s="57"/>
      <c r="T21" s="54">
        <f t="shared" si="1"/>
        <v>0</v>
      </c>
      <c r="U21" s="57"/>
      <c r="V21" s="57"/>
      <c r="W21" s="57"/>
      <c r="X21" s="57"/>
      <c r="Y21" s="57"/>
      <c r="Z21" s="57"/>
      <c r="AA21" s="57"/>
      <c r="AB21" s="54">
        <f t="shared" si="2"/>
        <v>0</v>
      </c>
      <c r="AC21" s="57"/>
      <c r="AD21" s="57"/>
      <c r="AE21" s="57"/>
      <c r="AF21" s="57"/>
      <c r="AG21" s="57"/>
      <c r="AH21" s="57"/>
      <c r="AI21" s="57"/>
      <c r="AJ21" s="54">
        <f t="shared" si="3"/>
        <v>0</v>
      </c>
      <c r="AK21" s="57"/>
      <c r="AL21" s="57"/>
      <c r="AM21" s="57"/>
    </row>
    <row r="22" spans="1:39" ht="16.5" customHeight="1" x14ac:dyDescent="0.3">
      <c r="A22" s="50"/>
      <c r="B22" s="50" t="s">
        <v>61</v>
      </c>
      <c r="C22" s="50"/>
      <c r="D22" s="45">
        <f t="shared" si="4"/>
        <v>1266</v>
      </c>
      <c r="E22" s="54">
        <f t="shared" si="5"/>
        <v>398</v>
      </c>
      <c r="F22" s="57">
        <v>0</v>
      </c>
      <c r="G22" s="57">
        <v>51</v>
      </c>
      <c r="H22" s="57">
        <v>50</v>
      </c>
      <c r="I22" s="57">
        <v>65</v>
      </c>
      <c r="J22" s="57">
        <v>105</v>
      </c>
      <c r="K22" s="57">
        <v>127</v>
      </c>
      <c r="L22" s="54">
        <f t="shared" si="0"/>
        <v>110</v>
      </c>
      <c r="M22" s="57">
        <v>50</v>
      </c>
      <c r="N22" s="57">
        <v>0</v>
      </c>
      <c r="O22" s="57">
        <v>0</v>
      </c>
      <c r="P22" s="57">
        <v>0</v>
      </c>
      <c r="Q22" s="57"/>
      <c r="R22" s="57">
        <v>60</v>
      </c>
      <c r="S22" s="57"/>
      <c r="T22" s="54">
        <f t="shared" si="1"/>
        <v>184</v>
      </c>
      <c r="U22" s="57">
        <v>0</v>
      </c>
      <c r="V22" s="57">
        <v>0</v>
      </c>
      <c r="W22" s="57">
        <v>0</v>
      </c>
      <c r="X22" s="57">
        <v>0</v>
      </c>
      <c r="Y22" s="57">
        <v>130</v>
      </c>
      <c r="Z22" s="57">
        <v>54</v>
      </c>
      <c r="AA22" s="57">
        <v>0</v>
      </c>
      <c r="AB22" s="54">
        <f t="shared" si="2"/>
        <v>574</v>
      </c>
      <c r="AC22" s="55">
        <v>0</v>
      </c>
      <c r="AD22" s="55">
        <v>50</v>
      </c>
      <c r="AE22" s="55">
        <v>64</v>
      </c>
      <c r="AF22" s="55">
        <v>30</v>
      </c>
      <c r="AG22" s="55">
        <v>40</v>
      </c>
      <c r="AH22" s="55">
        <v>175</v>
      </c>
      <c r="AI22" s="55">
        <v>215</v>
      </c>
      <c r="AJ22" s="54">
        <f t="shared" si="3"/>
        <v>0</v>
      </c>
      <c r="AK22" s="55">
        <v>0</v>
      </c>
      <c r="AL22" s="55"/>
      <c r="AM22" s="55"/>
    </row>
    <row r="23" spans="1:39" ht="16.5" customHeight="1" x14ac:dyDescent="0.3">
      <c r="A23" s="50"/>
      <c r="B23" s="50" t="s">
        <v>62</v>
      </c>
      <c r="C23" s="50"/>
      <c r="D23" s="45">
        <f t="shared" si="4"/>
        <v>985</v>
      </c>
      <c r="E23" s="54">
        <f t="shared" si="5"/>
        <v>155</v>
      </c>
      <c r="F23" s="55">
        <v>6</v>
      </c>
      <c r="G23" s="55">
        <v>18</v>
      </c>
      <c r="H23" s="55">
        <v>35</v>
      </c>
      <c r="I23" s="55">
        <v>22</v>
      </c>
      <c r="J23" s="55">
        <v>30</v>
      </c>
      <c r="K23" s="55">
        <v>44</v>
      </c>
      <c r="L23" s="54">
        <f t="shared" si="0"/>
        <v>266</v>
      </c>
      <c r="M23" s="55">
        <v>29</v>
      </c>
      <c r="N23" s="55">
        <v>51</v>
      </c>
      <c r="O23" s="55">
        <v>24</v>
      </c>
      <c r="P23" s="55">
        <v>28</v>
      </c>
      <c r="Q23" s="55">
        <v>28</v>
      </c>
      <c r="R23" s="55">
        <v>31</v>
      </c>
      <c r="S23" s="55">
        <v>75</v>
      </c>
      <c r="T23" s="54">
        <f t="shared" si="1"/>
        <v>228</v>
      </c>
      <c r="U23" s="55">
        <v>26</v>
      </c>
      <c r="V23" s="55">
        <v>28</v>
      </c>
      <c r="W23" s="55">
        <v>32</v>
      </c>
      <c r="X23" s="55">
        <v>20</v>
      </c>
      <c r="Y23" s="55">
        <v>66</v>
      </c>
      <c r="Z23" s="55">
        <v>25</v>
      </c>
      <c r="AA23" s="55">
        <v>31</v>
      </c>
      <c r="AB23" s="54">
        <f t="shared" si="2"/>
        <v>313</v>
      </c>
      <c r="AC23" s="55">
        <v>46</v>
      </c>
      <c r="AD23" s="55">
        <v>18</v>
      </c>
      <c r="AE23" s="55">
        <v>24</v>
      </c>
      <c r="AF23" s="55">
        <v>28</v>
      </c>
      <c r="AG23" s="55">
        <v>28</v>
      </c>
      <c r="AH23" s="55">
        <v>58</v>
      </c>
      <c r="AI23" s="55">
        <v>111</v>
      </c>
      <c r="AJ23" s="54">
        <f t="shared" si="3"/>
        <v>23</v>
      </c>
      <c r="AK23" s="55">
        <v>23</v>
      </c>
      <c r="AL23" s="55"/>
      <c r="AM23" s="55"/>
    </row>
    <row r="24" spans="1:39" ht="16.5" customHeight="1" x14ac:dyDescent="0.3">
      <c r="A24" s="50"/>
      <c r="B24" s="50" t="s">
        <v>63</v>
      </c>
      <c r="C24" s="50"/>
      <c r="D24" s="45">
        <f t="shared" si="4"/>
        <v>0</v>
      </c>
      <c r="E24" s="54">
        <f t="shared" si="5"/>
        <v>0</v>
      </c>
      <c r="F24" s="55"/>
      <c r="G24" s="55"/>
      <c r="H24" s="55"/>
      <c r="I24" s="55"/>
      <c r="J24" s="55"/>
      <c r="K24" s="55"/>
      <c r="L24" s="54">
        <f t="shared" si="0"/>
        <v>0</v>
      </c>
      <c r="M24" s="55"/>
      <c r="N24" s="55"/>
      <c r="O24" s="55"/>
      <c r="P24" s="55"/>
      <c r="Q24" s="55"/>
      <c r="R24" s="55"/>
      <c r="S24" s="55"/>
      <c r="T24" s="54">
        <f t="shared" si="1"/>
        <v>0</v>
      </c>
      <c r="U24" s="55"/>
      <c r="V24" s="55"/>
      <c r="W24" s="55"/>
      <c r="X24" s="55"/>
      <c r="Y24" s="55"/>
      <c r="Z24" s="55"/>
      <c r="AA24" s="55"/>
      <c r="AB24" s="54">
        <f t="shared" si="2"/>
        <v>0</v>
      </c>
      <c r="AC24" s="55"/>
      <c r="AD24" s="55"/>
      <c r="AE24" s="55"/>
      <c r="AF24" s="55"/>
      <c r="AG24" s="55"/>
      <c r="AH24" s="55"/>
      <c r="AI24" s="55"/>
      <c r="AJ24" s="54">
        <f t="shared" si="3"/>
        <v>0</v>
      </c>
      <c r="AK24" s="55"/>
      <c r="AL24" s="55"/>
      <c r="AM24" s="55"/>
    </row>
    <row r="25" spans="1:39" ht="16.5" customHeight="1" x14ac:dyDescent="0.3">
      <c r="A25" s="40" t="s">
        <v>64</v>
      </c>
      <c r="B25" s="40"/>
      <c r="C25" s="40"/>
      <c r="D25" s="60">
        <f>SUM(D6:D24)</f>
        <v>82178</v>
      </c>
      <c r="E25" s="60">
        <f>SUM(E6:E24)</f>
        <v>13248</v>
      </c>
      <c r="F25" s="60">
        <f t="shared" ref="F25:AM25" si="6">SUM(F6:F24)</f>
        <v>1386</v>
      </c>
      <c r="G25" s="60">
        <v>1559</v>
      </c>
      <c r="H25" s="60">
        <v>1970</v>
      </c>
      <c r="I25" s="60">
        <v>2087</v>
      </c>
      <c r="J25" s="60">
        <v>2065</v>
      </c>
      <c r="K25" s="60">
        <v>1651</v>
      </c>
      <c r="L25" s="60">
        <f>SUM(L6:L24)</f>
        <v>22834</v>
      </c>
      <c r="M25" s="60">
        <v>2268</v>
      </c>
      <c r="N25" s="60">
        <v>2176</v>
      </c>
      <c r="O25" s="60">
        <v>1899</v>
      </c>
      <c r="P25" s="60">
        <v>3126</v>
      </c>
      <c r="Q25" s="60">
        <f t="shared" si="6"/>
        <v>3481</v>
      </c>
      <c r="R25" s="60">
        <f t="shared" si="6"/>
        <v>3403</v>
      </c>
      <c r="S25" s="60">
        <f t="shared" si="6"/>
        <v>5161</v>
      </c>
      <c r="T25" s="60">
        <f t="shared" si="6"/>
        <v>20646</v>
      </c>
      <c r="U25" s="60">
        <v>3151</v>
      </c>
      <c r="V25" s="60">
        <v>2451</v>
      </c>
      <c r="W25" s="60">
        <v>1920</v>
      </c>
      <c r="X25" s="60">
        <v>2260</v>
      </c>
      <c r="Y25" s="60">
        <v>1861</v>
      </c>
      <c r="Z25" s="60">
        <v>1909</v>
      </c>
      <c r="AA25" s="60">
        <v>1659</v>
      </c>
      <c r="AB25" s="60">
        <f t="shared" si="6"/>
        <v>23384</v>
      </c>
      <c r="AC25" s="60">
        <v>2812</v>
      </c>
      <c r="AD25" s="60">
        <f t="shared" si="6"/>
        <v>2751</v>
      </c>
      <c r="AE25" s="60">
        <v>1673</v>
      </c>
      <c r="AF25" s="60">
        <v>2390</v>
      </c>
      <c r="AG25" s="60">
        <v>2579</v>
      </c>
      <c r="AH25" s="60">
        <f t="shared" si="6"/>
        <v>3183</v>
      </c>
      <c r="AI25" s="60">
        <f t="shared" si="6"/>
        <v>6296</v>
      </c>
      <c r="AJ25" s="60">
        <f t="shared" si="6"/>
        <v>2066</v>
      </c>
      <c r="AK25" s="60">
        <v>1666</v>
      </c>
      <c r="AL25" s="60">
        <f t="shared" si="6"/>
        <v>0</v>
      </c>
      <c r="AM25" s="60">
        <f t="shared" si="6"/>
        <v>0</v>
      </c>
    </row>
    <row r="26" spans="1:39" x14ac:dyDescent="0.3">
      <c r="A26" s="50" t="s">
        <v>65</v>
      </c>
      <c r="B26" s="50" t="s">
        <v>66</v>
      </c>
      <c r="C26" s="48" t="s">
        <v>67</v>
      </c>
      <c r="D26" s="45">
        <f>SUM(E26,L26,T26,AB26,AJ26)</f>
        <v>0</v>
      </c>
      <c r="E26" s="54">
        <f t="shared" si="5"/>
        <v>0</v>
      </c>
      <c r="F26" s="61"/>
      <c r="G26" s="55">
        <v>0</v>
      </c>
      <c r="H26" s="55">
        <v>0</v>
      </c>
      <c r="I26" s="55">
        <v>0</v>
      </c>
      <c r="J26" s="55">
        <v>0</v>
      </c>
      <c r="K26" s="61">
        <v>0</v>
      </c>
      <c r="L26" s="54">
        <f t="shared" ref="L26:L49" si="7">SUM(M26:S26)</f>
        <v>0</v>
      </c>
      <c r="M26" s="55">
        <v>0</v>
      </c>
      <c r="N26" s="55">
        <v>0</v>
      </c>
      <c r="O26" s="55">
        <v>0</v>
      </c>
      <c r="P26" s="55">
        <v>0</v>
      </c>
      <c r="Q26" s="61"/>
      <c r="R26" s="61"/>
      <c r="S26" s="61"/>
      <c r="T26" s="54">
        <f t="shared" ref="T26:T49" si="8">SUM(U26:AA26)</f>
        <v>0</v>
      </c>
      <c r="U26" s="55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54">
        <f t="shared" ref="AB26:AB49" si="9">SUM(AC26:AI26)</f>
        <v>0</v>
      </c>
      <c r="AC26" s="62">
        <v>0</v>
      </c>
      <c r="AD26" s="62"/>
      <c r="AE26" s="62">
        <v>0</v>
      </c>
      <c r="AF26" s="62">
        <v>0</v>
      </c>
      <c r="AG26" s="62">
        <v>0</v>
      </c>
      <c r="AH26" s="62"/>
      <c r="AI26" s="62"/>
      <c r="AJ26" s="54">
        <f t="shared" ref="AJ26:AJ49" si="10">SUM(AK26:AQ26)</f>
        <v>0</v>
      </c>
      <c r="AK26" s="62">
        <v>0</v>
      </c>
      <c r="AL26" s="63"/>
      <c r="AM26" s="63"/>
    </row>
    <row r="27" spans="1:39" x14ac:dyDescent="0.3">
      <c r="A27" s="50"/>
      <c r="B27" s="50"/>
      <c r="C27" s="48" t="s">
        <v>68</v>
      </c>
      <c r="D27" s="45">
        <f>SUM(E27,L27,T27,AB27,AJ27)</f>
        <v>16013</v>
      </c>
      <c r="E27" s="54">
        <f>SUM(F27:K27)</f>
        <v>3129</v>
      </c>
      <c r="F27" s="61">
        <v>295</v>
      </c>
      <c r="G27" s="55">
        <v>533</v>
      </c>
      <c r="H27" s="55">
        <v>547</v>
      </c>
      <c r="I27" s="55">
        <v>485</v>
      </c>
      <c r="J27" s="55">
        <v>655</v>
      </c>
      <c r="K27" s="61">
        <v>614</v>
      </c>
      <c r="L27" s="54">
        <f t="shared" si="7"/>
        <v>4198</v>
      </c>
      <c r="M27" s="55">
        <v>477</v>
      </c>
      <c r="N27" s="55">
        <v>596</v>
      </c>
      <c r="O27" s="55">
        <v>490</v>
      </c>
      <c r="P27" s="55">
        <v>565</v>
      </c>
      <c r="Q27" s="61">
        <v>765</v>
      </c>
      <c r="R27" s="61">
        <v>598</v>
      </c>
      <c r="S27" s="61">
        <v>707</v>
      </c>
      <c r="T27" s="54">
        <f t="shared" si="8"/>
        <v>4070</v>
      </c>
      <c r="U27" s="55">
        <v>576</v>
      </c>
      <c r="V27" s="62">
        <v>662</v>
      </c>
      <c r="W27" s="62">
        <v>564</v>
      </c>
      <c r="X27" s="62">
        <v>479</v>
      </c>
      <c r="Y27" s="62">
        <v>425</v>
      </c>
      <c r="Z27" s="62">
        <v>585</v>
      </c>
      <c r="AA27" s="62">
        <v>779</v>
      </c>
      <c r="AB27" s="54">
        <f t="shared" si="9"/>
        <v>4134</v>
      </c>
      <c r="AC27" s="62">
        <v>490</v>
      </c>
      <c r="AD27" s="62">
        <v>610</v>
      </c>
      <c r="AE27" s="62">
        <v>635</v>
      </c>
      <c r="AF27" s="62">
        <v>497</v>
      </c>
      <c r="AG27" s="62">
        <v>592</v>
      </c>
      <c r="AH27" s="62">
        <v>625</v>
      </c>
      <c r="AI27" s="62">
        <v>685</v>
      </c>
      <c r="AJ27" s="54">
        <f t="shared" si="10"/>
        <v>482</v>
      </c>
      <c r="AK27" s="62">
        <v>482</v>
      </c>
      <c r="AL27" s="63"/>
      <c r="AM27" s="63"/>
    </row>
    <row r="28" spans="1:39" x14ac:dyDescent="0.3">
      <c r="A28" s="50"/>
      <c r="B28" s="50"/>
      <c r="C28" s="48" t="s">
        <v>69</v>
      </c>
      <c r="D28" s="45">
        <f t="shared" ref="D28:D49" si="11">SUM(E28,L28,T28,AB28,AJ28)</f>
        <v>30300</v>
      </c>
      <c r="E28" s="54">
        <f>SUM(F28:K28)</f>
        <v>5520</v>
      </c>
      <c r="F28" s="61">
        <v>610</v>
      </c>
      <c r="G28" s="55">
        <v>835</v>
      </c>
      <c r="H28" s="55">
        <v>975</v>
      </c>
      <c r="I28" s="55">
        <v>940</v>
      </c>
      <c r="J28" s="55">
        <v>1075</v>
      </c>
      <c r="K28" s="61">
        <v>1085</v>
      </c>
      <c r="L28" s="54">
        <f t="shared" si="7"/>
        <v>9190</v>
      </c>
      <c r="M28" s="55">
        <v>1190</v>
      </c>
      <c r="N28" s="55">
        <v>875</v>
      </c>
      <c r="O28" s="55">
        <v>730</v>
      </c>
      <c r="P28" s="55">
        <v>865</v>
      </c>
      <c r="Q28" s="61">
        <v>940</v>
      </c>
      <c r="R28" s="61">
        <v>1980</v>
      </c>
      <c r="S28" s="61">
        <v>2610</v>
      </c>
      <c r="T28" s="54">
        <f t="shared" si="8"/>
        <v>6850</v>
      </c>
      <c r="U28" s="55">
        <v>1530</v>
      </c>
      <c r="V28" s="62">
        <v>955</v>
      </c>
      <c r="W28" s="62">
        <v>960</v>
      </c>
      <c r="X28" s="62">
        <v>875</v>
      </c>
      <c r="Y28" s="62">
        <v>920</v>
      </c>
      <c r="Z28" s="62">
        <v>890</v>
      </c>
      <c r="AA28" s="62">
        <v>720</v>
      </c>
      <c r="AB28" s="54">
        <f t="shared" si="9"/>
        <v>7890</v>
      </c>
      <c r="AC28" s="62">
        <v>1005</v>
      </c>
      <c r="AD28" s="62">
        <v>570</v>
      </c>
      <c r="AE28" s="62">
        <v>980</v>
      </c>
      <c r="AF28" s="62">
        <v>1500</v>
      </c>
      <c r="AG28" s="62">
        <v>1805</v>
      </c>
      <c r="AH28" s="62">
        <v>1150</v>
      </c>
      <c r="AI28" s="62">
        <v>880</v>
      </c>
      <c r="AJ28" s="54">
        <f t="shared" si="10"/>
        <v>850</v>
      </c>
      <c r="AK28" s="62">
        <v>850</v>
      </c>
      <c r="AL28" s="63"/>
      <c r="AM28" s="63"/>
    </row>
    <row r="29" spans="1:39" x14ac:dyDescent="0.3">
      <c r="A29" s="50"/>
      <c r="B29" s="50"/>
      <c r="C29" s="48" t="s">
        <v>70</v>
      </c>
      <c r="D29" s="45">
        <f t="shared" si="11"/>
        <v>601</v>
      </c>
      <c r="E29" s="54">
        <f t="shared" si="5"/>
        <v>0</v>
      </c>
      <c r="F29" s="61"/>
      <c r="G29" s="55">
        <v>0</v>
      </c>
      <c r="H29" s="55">
        <v>0</v>
      </c>
      <c r="I29" s="55">
        <v>0</v>
      </c>
      <c r="J29" s="55">
        <v>0</v>
      </c>
      <c r="K29" s="61">
        <v>0</v>
      </c>
      <c r="L29" s="54">
        <f t="shared" si="7"/>
        <v>13</v>
      </c>
      <c r="M29" s="55">
        <v>0</v>
      </c>
      <c r="N29" s="55">
        <v>0</v>
      </c>
      <c r="O29" s="55">
        <v>0</v>
      </c>
      <c r="P29" s="55">
        <v>0</v>
      </c>
      <c r="Q29" s="61"/>
      <c r="R29" s="61">
        <v>13</v>
      </c>
      <c r="S29" s="61"/>
      <c r="T29" s="54">
        <f t="shared" si="8"/>
        <v>225</v>
      </c>
      <c r="U29" s="55">
        <v>0</v>
      </c>
      <c r="V29" s="62">
        <v>0</v>
      </c>
      <c r="W29" s="62">
        <v>0</v>
      </c>
      <c r="X29" s="62">
        <v>0</v>
      </c>
      <c r="Y29" s="62">
        <v>210</v>
      </c>
      <c r="Z29" s="62">
        <v>0</v>
      </c>
      <c r="AA29" s="62">
        <v>15</v>
      </c>
      <c r="AB29" s="54">
        <f t="shared" si="9"/>
        <v>363</v>
      </c>
      <c r="AC29" s="62">
        <v>0</v>
      </c>
      <c r="AD29" s="62">
        <v>75</v>
      </c>
      <c r="AE29" s="62">
        <v>0</v>
      </c>
      <c r="AF29" s="62">
        <v>13</v>
      </c>
      <c r="AG29" s="62">
        <v>0</v>
      </c>
      <c r="AH29" s="62">
        <v>275</v>
      </c>
      <c r="AI29" s="62"/>
      <c r="AJ29" s="54">
        <f t="shared" si="10"/>
        <v>0</v>
      </c>
      <c r="AK29" s="62">
        <v>0</v>
      </c>
      <c r="AL29" s="63"/>
      <c r="AM29" s="63"/>
    </row>
    <row r="30" spans="1:39" x14ac:dyDescent="0.3">
      <c r="A30" s="50"/>
      <c r="B30" s="50"/>
      <c r="C30" s="48" t="s">
        <v>71</v>
      </c>
      <c r="D30" s="45">
        <f t="shared" si="11"/>
        <v>2150</v>
      </c>
      <c r="E30" s="54">
        <f t="shared" si="5"/>
        <v>0</v>
      </c>
      <c r="F30" s="61">
        <v>0</v>
      </c>
      <c r="G30" s="55">
        <v>0</v>
      </c>
      <c r="H30" s="55">
        <v>0</v>
      </c>
      <c r="I30" s="55">
        <v>0</v>
      </c>
      <c r="J30" s="55">
        <v>0</v>
      </c>
      <c r="K30" s="61">
        <v>0</v>
      </c>
      <c r="L30" s="54">
        <f t="shared" si="7"/>
        <v>475</v>
      </c>
      <c r="M30" s="55">
        <v>17</v>
      </c>
      <c r="N30" s="55">
        <v>0</v>
      </c>
      <c r="O30" s="55">
        <v>0</v>
      </c>
      <c r="P30" s="55">
        <v>0</v>
      </c>
      <c r="Q30" s="61"/>
      <c r="R30" s="61">
        <v>260</v>
      </c>
      <c r="S30" s="61">
        <v>198</v>
      </c>
      <c r="T30" s="54">
        <f t="shared" si="8"/>
        <v>242</v>
      </c>
      <c r="U30" s="55">
        <v>0</v>
      </c>
      <c r="V30" s="62">
        <v>0</v>
      </c>
      <c r="W30" s="62">
        <v>195</v>
      </c>
      <c r="X30" s="62">
        <v>0</v>
      </c>
      <c r="Y30" s="62">
        <v>0</v>
      </c>
      <c r="Z30" s="62">
        <v>47</v>
      </c>
      <c r="AA30" s="62">
        <v>0</v>
      </c>
      <c r="AB30" s="54">
        <f t="shared" si="9"/>
        <v>1433</v>
      </c>
      <c r="AC30" s="62">
        <v>33</v>
      </c>
      <c r="AD30" s="62"/>
      <c r="AE30" s="62">
        <v>47</v>
      </c>
      <c r="AF30" s="62">
        <v>240</v>
      </c>
      <c r="AG30" s="62">
        <v>213</v>
      </c>
      <c r="AH30" s="62"/>
      <c r="AI30" s="62">
        <v>900</v>
      </c>
      <c r="AJ30" s="54">
        <f t="shared" si="10"/>
        <v>0</v>
      </c>
      <c r="AK30" s="62">
        <v>0</v>
      </c>
      <c r="AL30" s="63"/>
      <c r="AM30" s="63"/>
    </row>
    <row r="31" spans="1:39" x14ac:dyDescent="0.3">
      <c r="A31" s="50"/>
      <c r="B31" s="50"/>
      <c r="C31" s="48" t="s">
        <v>72</v>
      </c>
      <c r="D31" s="45">
        <f t="shared" si="11"/>
        <v>2914</v>
      </c>
      <c r="E31" s="54">
        <f t="shared" si="5"/>
        <v>509</v>
      </c>
      <c r="F31" s="61">
        <v>25</v>
      </c>
      <c r="G31" s="55">
        <v>87</v>
      </c>
      <c r="H31" s="55">
        <v>137</v>
      </c>
      <c r="I31" s="55">
        <v>68</v>
      </c>
      <c r="J31" s="55">
        <v>107</v>
      </c>
      <c r="K31" s="61">
        <v>85</v>
      </c>
      <c r="L31" s="54">
        <f t="shared" si="7"/>
        <v>845</v>
      </c>
      <c r="M31" s="55">
        <v>93</v>
      </c>
      <c r="N31" s="55">
        <v>230</v>
      </c>
      <c r="O31" s="55">
        <v>107</v>
      </c>
      <c r="P31" s="55">
        <v>81</v>
      </c>
      <c r="Q31" s="61">
        <v>98</v>
      </c>
      <c r="R31" s="61">
        <v>130</v>
      </c>
      <c r="S31" s="61">
        <v>106</v>
      </c>
      <c r="T31" s="54">
        <f t="shared" si="8"/>
        <v>696</v>
      </c>
      <c r="U31" s="55">
        <v>115</v>
      </c>
      <c r="V31" s="62">
        <v>76</v>
      </c>
      <c r="W31" s="62">
        <v>91</v>
      </c>
      <c r="X31" s="62">
        <v>86</v>
      </c>
      <c r="Y31" s="62">
        <v>153</v>
      </c>
      <c r="Z31" s="62">
        <v>85</v>
      </c>
      <c r="AA31" s="62">
        <v>90</v>
      </c>
      <c r="AB31" s="54">
        <f t="shared" si="9"/>
        <v>775</v>
      </c>
      <c r="AC31" s="62">
        <v>127</v>
      </c>
      <c r="AD31" s="62">
        <v>85</v>
      </c>
      <c r="AE31" s="62">
        <v>65</v>
      </c>
      <c r="AF31" s="62">
        <v>105</v>
      </c>
      <c r="AG31" s="62">
        <v>98</v>
      </c>
      <c r="AH31" s="62">
        <v>135</v>
      </c>
      <c r="AI31" s="62">
        <v>160</v>
      </c>
      <c r="AJ31" s="54">
        <f t="shared" si="10"/>
        <v>89</v>
      </c>
      <c r="AK31" s="62">
        <v>89</v>
      </c>
      <c r="AL31" s="63"/>
      <c r="AM31" s="63"/>
    </row>
    <row r="32" spans="1:39" x14ac:dyDescent="0.3">
      <c r="A32" s="50"/>
      <c r="B32" s="50"/>
      <c r="C32" s="48" t="s">
        <v>73</v>
      </c>
      <c r="D32" s="45">
        <f t="shared" si="11"/>
        <v>3605</v>
      </c>
      <c r="E32" s="54">
        <f t="shared" si="5"/>
        <v>601</v>
      </c>
      <c r="F32" s="61">
        <v>57</v>
      </c>
      <c r="G32" s="55">
        <v>98</v>
      </c>
      <c r="H32" s="55">
        <v>157</v>
      </c>
      <c r="I32" s="55">
        <v>107</v>
      </c>
      <c r="J32" s="55">
        <v>93</v>
      </c>
      <c r="K32" s="61">
        <v>89</v>
      </c>
      <c r="L32" s="54">
        <f t="shared" si="7"/>
        <v>1122</v>
      </c>
      <c r="M32" s="55">
        <v>100</v>
      </c>
      <c r="N32" s="55">
        <v>320</v>
      </c>
      <c r="O32" s="55">
        <v>127</v>
      </c>
      <c r="P32" s="55">
        <v>148</v>
      </c>
      <c r="Q32" s="61">
        <v>156</v>
      </c>
      <c r="R32" s="61">
        <v>114</v>
      </c>
      <c r="S32" s="61">
        <v>157</v>
      </c>
      <c r="T32" s="54">
        <f t="shared" si="8"/>
        <v>866</v>
      </c>
      <c r="U32" s="55">
        <v>125</v>
      </c>
      <c r="V32" s="62">
        <v>141</v>
      </c>
      <c r="W32" s="62">
        <v>126</v>
      </c>
      <c r="X32" s="62">
        <v>133</v>
      </c>
      <c r="Y32" s="62">
        <v>147</v>
      </c>
      <c r="Z32" s="62">
        <v>100</v>
      </c>
      <c r="AA32" s="62">
        <v>94</v>
      </c>
      <c r="AB32" s="54">
        <f t="shared" si="9"/>
        <v>917</v>
      </c>
      <c r="AC32" s="62">
        <v>137</v>
      </c>
      <c r="AD32" s="62">
        <v>75</v>
      </c>
      <c r="AE32" s="62">
        <v>85</v>
      </c>
      <c r="AF32" s="62">
        <v>104</v>
      </c>
      <c r="AG32" s="62">
        <v>111</v>
      </c>
      <c r="AH32" s="62">
        <v>185</v>
      </c>
      <c r="AI32" s="62">
        <v>220</v>
      </c>
      <c r="AJ32" s="54">
        <f t="shared" si="10"/>
        <v>99</v>
      </c>
      <c r="AK32" s="62">
        <v>99</v>
      </c>
      <c r="AL32" s="63"/>
      <c r="AM32" s="63"/>
    </row>
    <row r="33" spans="1:39" x14ac:dyDescent="0.3">
      <c r="A33" s="50"/>
      <c r="B33" s="50"/>
      <c r="C33" s="48" t="s">
        <v>74</v>
      </c>
      <c r="D33" s="45">
        <f t="shared" si="11"/>
        <v>3366</v>
      </c>
      <c r="E33" s="54">
        <f t="shared" si="5"/>
        <v>769</v>
      </c>
      <c r="F33" s="61">
        <v>54</v>
      </c>
      <c r="G33" s="55">
        <v>96</v>
      </c>
      <c r="H33" s="55">
        <v>132</v>
      </c>
      <c r="I33" s="55">
        <v>170</v>
      </c>
      <c r="J33" s="55">
        <v>186</v>
      </c>
      <c r="K33" s="61">
        <v>131</v>
      </c>
      <c r="L33" s="54">
        <f t="shared" si="7"/>
        <v>893</v>
      </c>
      <c r="M33" s="55">
        <v>83</v>
      </c>
      <c r="N33" s="55">
        <v>203</v>
      </c>
      <c r="O33" s="55">
        <v>119</v>
      </c>
      <c r="P33" s="55">
        <v>91</v>
      </c>
      <c r="Q33" s="61">
        <v>98</v>
      </c>
      <c r="R33" s="61">
        <v>194</v>
      </c>
      <c r="S33" s="61">
        <v>105</v>
      </c>
      <c r="T33" s="54">
        <f t="shared" si="8"/>
        <v>648</v>
      </c>
      <c r="U33" s="55">
        <v>87</v>
      </c>
      <c r="V33" s="62">
        <v>101</v>
      </c>
      <c r="W33" s="62">
        <v>74</v>
      </c>
      <c r="X33" s="62">
        <v>90</v>
      </c>
      <c r="Y33" s="62">
        <v>110</v>
      </c>
      <c r="Z33" s="62">
        <v>83</v>
      </c>
      <c r="AA33" s="62">
        <v>103</v>
      </c>
      <c r="AB33" s="54">
        <f t="shared" si="9"/>
        <v>969</v>
      </c>
      <c r="AC33" s="62">
        <v>120</v>
      </c>
      <c r="AD33" s="62">
        <v>80</v>
      </c>
      <c r="AE33" s="62">
        <v>93</v>
      </c>
      <c r="AF33" s="62">
        <v>99</v>
      </c>
      <c r="AG33" s="62">
        <v>82</v>
      </c>
      <c r="AH33" s="62">
        <v>255</v>
      </c>
      <c r="AI33" s="62">
        <v>240</v>
      </c>
      <c r="AJ33" s="54">
        <f t="shared" si="10"/>
        <v>87</v>
      </c>
      <c r="AK33" s="62">
        <v>87</v>
      </c>
      <c r="AL33" s="63"/>
      <c r="AM33" s="63"/>
    </row>
    <row r="34" spans="1:39" x14ac:dyDescent="0.3">
      <c r="A34" s="50"/>
      <c r="B34" s="50"/>
      <c r="C34" s="48" t="s">
        <v>75</v>
      </c>
      <c r="D34" s="45">
        <f t="shared" si="11"/>
        <v>0</v>
      </c>
      <c r="E34" s="54">
        <f t="shared" si="5"/>
        <v>0</v>
      </c>
      <c r="F34" s="61">
        <v>0</v>
      </c>
      <c r="G34" s="55">
        <v>0</v>
      </c>
      <c r="H34" s="55">
        <v>0</v>
      </c>
      <c r="I34" s="55">
        <v>0</v>
      </c>
      <c r="J34" s="55">
        <v>0</v>
      </c>
      <c r="K34" s="61">
        <v>0</v>
      </c>
      <c r="L34" s="54">
        <f t="shared" si="7"/>
        <v>0</v>
      </c>
      <c r="M34" s="55">
        <v>0</v>
      </c>
      <c r="N34" s="55">
        <v>0</v>
      </c>
      <c r="O34" s="55">
        <v>0</v>
      </c>
      <c r="P34" s="55">
        <v>0</v>
      </c>
      <c r="Q34" s="61"/>
      <c r="R34" s="61"/>
      <c r="S34" s="61"/>
      <c r="T34" s="54">
        <f t="shared" si="8"/>
        <v>0</v>
      </c>
      <c r="U34" s="55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0</v>
      </c>
      <c r="AB34" s="54">
        <f t="shared" si="9"/>
        <v>0</v>
      </c>
      <c r="AC34" s="62">
        <v>0</v>
      </c>
      <c r="AD34" s="62"/>
      <c r="AE34" s="62">
        <v>0</v>
      </c>
      <c r="AF34" s="62">
        <v>0</v>
      </c>
      <c r="AG34" s="62">
        <v>0</v>
      </c>
      <c r="AH34" s="62"/>
      <c r="AI34" s="62"/>
      <c r="AJ34" s="54">
        <f t="shared" si="10"/>
        <v>0</v>
      </c>
      <c r="AK34" s="62">
        <v>0</v>
      </c>
      <c r="AL34" s="63"/>
      <c r="AM34" s="63"/>
    </row>
    <row r="35" spans="1:39" x14ac:dyDescent="0.3">
      <c r="A35" s="50"/>
      <c r="B35" s="50"/>
      <c r="C35" s="48" t="s">
        <v>76</v>
      </c>
      <c r="D35" s="45">
        <f>SUM(E35,L35,T35,AB35,AJ35)</f>
        <v>36044</v>
      </c>
      <c r="E35" s="54">
        <f>SUM(F35:K35)</f>
        <v>5489</v>
      </c>
      <c r="F35" s="61">
        <v>480</v>
      </c>
      <c r="G35" s="55">
        <v>729</v>
      </c>
      <c r="H35" s="55">
        <v>1195</v>
      </c>
      <c r="I35" s="55">
        <v>905</v>
      </c>
      <c r="J35" s="55">
        <v>1140</v>
      </c>
      <c r="K35" s="61">
        <v>1040</v>
      </c>
      <c r="L35" s="54">
        <f t="shared" si="7"/>
        <v>9535</v>
      </c>
      <c r="M35" s="55">
        <v>1345</v>
      </c>
      <c r="N35" s="55">
        <v>1060</v>
      </c>
      <c r="O35" s="55">
        <v>1260</v>
      </c>
      <c r="P35" s="55">
        <v>1435</v>
      </c>
      <c r="Q35" s="61">
        <v>1480</v>
      </c>
      <c r="R35" s="61">
        <v>1330</v>
      </c>
      <c r="S35" s="61">
        <v>1625</v>
      </c>
      <c r="T35" s="54">
        <f t="shared" si="8"/>
        <v>8565</v>
      </c>
      <c r="U35" s="55">
        <v>1055</v>
      </c>
      <c r="V35" s="62">
        <v>1255</v>
      </c>
      <c r="W35" s="62">
        <v>1345</v>
      </c>
      <c r="X35" s="62">
        <v>1205</v>
      </c>
      <c r="Y35" s="62">
        <v>920</v>
      </c>
      <c r="Z35" s="62">
        <v>1260</v>
      </c>
      <c r="AA35" s="62">
        <v>1525</v>
      </c>
      <c r="AB35" s="54">
        <f t="shared" si="9"/>
        <v>11260</v>
      </c>
      <c r="AC35" s="62">
        <v>1405</v>
      </c>
      <c r="AD35" s="62">
        <v>1180</v>
      </c>
      <c r="AE35" s="62">
        <v>1205</v>
      </c>
      <c r="AF35" s="62">
        <v>1480</v>
      </c>
      <c r="AG35" s="62">
        <v>1850</v>
      </c>
      <c r="AH35" s="62">
        <v>1800</v>
      </c>
      <c r="AI35" s="62">
        <v>2340</v>
      </c>
      <c r="AJ35" s="54">
        <f t="shared" si="10"/>
        <v>1195</v>
      </c>
      <c r="AK35" s="62">
        <v>1195</v>
      </c>
      <c r="AL35" s="63"/>
      <c r="AM35" s="63"/>
    </row>
    <row r="36" spans="1:39" x14ac:dyDescent="0.3">
      <c r="A36" s="50"/>
      <c r="B36" s="50"/>
      <c r="C36" s="48" t="s">
        <v>77</v>
      </c>
      <c r="D36" s="45">
        <f t="shared" si="11"/>
        <v>885</v>
      </c>
      <c r="E36" s="54">
        <f t="shared" si="5"/>
        <v>0</v>
      </c>
      <c r="F36" s="61"/>
      <c r="G36" s="55">
        <v>0</v>
      </c>
      <c r="H36" s="55">
        <v>0</v>
      </c>
      <c r="I36" s="55">
        <v>0</v>
      </c>
      <c r="J36" s="55">
        <v>0</v>
      </c>
      <c r="K36" s="61">
        <v>0</v>
      </c>
      <c r="L36" s="54">
        <f t="shared" si="7"/>
        <v>0</v>
      </c>
      <c r="M36" s="55">
        <v>0</v>
      </c>
      <c r="N36" s="55">
        <v>0</v>
      </c>
      <c r="O36" s="55">
        <v>0</v>
      </c>
      <c r="P36" s="55">
        <v>0</v>
      </c>
      <c r="Q36" s="61"/>
      <c r="R36" s="61"/>
      <c r="S36" s="61"/>
      <c r="T36" s="54">
        <f t="shared" si="8"/>
        <v>885</v>
      </c>
      <c r="U36" s="55">
        <v>885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54">
        <f t="shared" si="9"/>
        <v>0</v>
      </c>
      <c r="AC36" s="62">
        <v>0</v>
      </c>
      <c r="AD36" s="62"/>
      <c r="AE36" s="62">
        <v>0</v>
      </c>
      <c r="AF36" s="62">
        <v>0</v>
      </c>
      <c r="AG36" s="62">
        <v>0</v>
      </c>
      <c r="AH36" s="62"/>
      <c r="AI36" s="62"/>
      <c r="AJ36" s="54">
        <f t="shared" si="10"/>
        <v>0</v>
      </c>
      <c r="AK36" s="62">
        <v>0</v>
      </c>
      <c r="AL36" s="63"/>
      <c r="AM36" s="63"/>
    </row>
    <row r="37" spans="1:39" x14ac:dyDescent="0.3">
      <c r="A37" s="50"/>
      <c r="B37" s="50" t="s">
        <v>78</v>
      </c>
      <c r="C37" s="48" t="s">
        <v>79</v>
      </c>
      <c r="D37" s="45">
        <f t="shared" si="11"/>
        <v>0</v>
      </c>
      <c r="E37" s="54">
        <f t="shared" si="5"/>
        <v>0</v>
      </c>
      <c r="F37" s="61"/>
      <c r="G37" s="55"/>
      <c r="H37" s="55"/>
      <c r="I37" s="55"/>
      <c r="J37" s="55"/>
      <c r="K37" s="61"/>
      <c r="L37" s="54">
        <f t="shared" si="7"/>
        <v>0</v>
      </c>
      <c r="M37" s="55"/>
      <c r="N37" s="55"/>
      <c r="O37" s="55"/>
      <c r="P37" s="55"/>
      <c r="Q37" s="61"/>
      <c r="R37" s="61"/>
      <c r="S37" s="61"/>
      <c r="T37" s="54">
        <f t="shared" si="8"/>
        <v>0</v>
      </c>
      <c r="U37" s="55"/>
      <c r="V37" s="62"/>
      <c r="W37" s="62"/>
      <c r="X37" s="62"/>
      <c r="Y37" s="62"/>
      <c r="Z37" s="62"/>
      <c r="AA37" s="62"/>
      <c r="AB37" s="54">
        <f t="shared" si="9"/>
        <v>0</v>
      </c>
      <c r="AC37" s="62"/>
      <c r="AD37" s="62"/>
      <c r="AE37" s="62"/>
      <c r="AF37" s="62"/>
      <c r="AG37" s="62"/>
      <c r="AH37" s="62"/>
      <c r="AI37" s="62"/>
      <c r="AJ37" s="54">
        <f t="shared" si="10"/>
        <v>0</v>
      </c>
      <c r="AK37" s="62"/>
      <c r="AL37" s="63"/>
      <c r="AM37" s="63"/>
    </row>
    <row r="38" spans="1:39" x14ac:dyDescent="0.3">
      <c r="A38" s="50"/>
      <c r="B38" s="50"/>
      <c r="C38" s="48" t="s">
        <v>80</v>
      </c>
      <c r="D38" s="45">
        <f t="shared" si="11"/>
        <v>0</v>
      </c>
      <c r="E38" s="54">
        <f t="shared" si="5"/>
        <v>0</v>
      </c>
      <c r="F38" s="61"/>
      <c r="G38" s="55"/>
      <c r="H38" s="55"/>
      <c r="I38" s="55"/>
      <c r="J38" s="55"/>
      <c r="K38" s="61"/>
      <c r="L38" s="54">
        <f t="shared" si="7"/>
        <v>0</v>
      </c>
      <c r="M38" s="55"/>
      <c r="N38" s="55"/>
      <c r="O38" s="55"/>
      <c r="P38" s="55"/>
      <c r="Q38" s="61"/>
      <c r="R38" s="61"/>
      <c r="S38" s="61"/>
      <c r="T38" s="54">
        <f t="shared" si="8"/>
        <v>0</v>
      </c>
      <c r="U38" s="55"/>
      <c r="V38" s="62"/>
      <c r="W38" s="62"/>
      <c r="X38" s="62"/>
      <c r="Y38" s="62"/>
      <c r="Z38" s="62"/>
      <c r="AA38" s="62"/>
      <c r="AB38" s="54">
        <f t="shared" si="9"/>
        <v>0</v>
      </c>
      <c r="AC38" s="62"/>
      <c r="AD38" s="62"/>
      <c r="AE38" s="62"/>
      <c r="AF38" s="62"/>
      <c r="AG38" s="62"/>
      <c r="AH38" s="62"/>
      <c r="AI38" s="62"/>
      <c r="AJ38" s="54">
        <f t="shared" si="10"/>
        <v>0</v>
      </c>
      <c r="AK38" s="62"/>
      <c r="AL38" s="63"/>
      <c r="AM38" s="63"/>
    </row>
    <row r="39" spans="1:39" x14ac:dyDescent="0.3">
      <c r="A39" s="50"/>
      <c r="B39" s="50"/>
      <c r="C39" s="48" t="s">
        <v>81</v>
      </c>
      <c r="D39" s="45">
        <f t="shared" si="11"/>
        <v>0</v>
      </c>
      <c r="E39" s="54">
        <f t="shared" si="5"/>
        <v>0</v>
      </c>
      <c r="F39" s="61"/>
      <c r="G39" s="55"/>
      <c r="H39" s="55"/>
      <c r="I39" s="55"/>
      <c r="J39" s="55"/>
      <c r="K39" s="61"/>
      <c r="L39" s="54">
        <f t="shared" si="7"/>
        <v>0</v>
      </c>
      <c r="M39" s="55"/>
      <c r="N39" s="55"/>
      <c r="O39" s="55"/>
      <c r="P39" s="55"/>
      <c r="Q39" s="61"/>
      <c r="R39" s="61"/>
      <c r="S39" s="61"/>
      <c r="T39" s="54">
        <f t="shared" si="8"/>
        <v>0</v>
      </c>
      <c r="U39" s="55"/>
      <c r="V39" s="62"/>
      <c r="W39" s="62"/>
      <c r="X39" s="62"/>
      <c r="Y39" s="62"/>
      <c r="Z39" s="62"/>
      <c r="AA39" s="62"/>
      <c r="AB39" s="54">
        <f t="shared" si="9"/>
        <v>0</v>
      </c>
      <c r="AC39" s="62"/>
      <c r="AD39" s="62"/>
      <c r="AE39" s="62"/>
      <c r="AF39" s="62"/>
      <c r="AG39" s="62"/>
      <c r="AH39" s="62"/>
      <c r="AI39" s="62"/>
      <c r="AJ39" s="54">
        <f t="shared" si="10"/>
        <v>0</v>
      </c>
      <c r="AK39" s="62"/>
      <c r="AL39" s="63"/>
      <c r="AM39" s="63"/>
    </row>
    <row r="40" spans="1:39" x14ac:dyDescent="0.3">
      <c r="A40" s="50"/>
      <c r="B40" s="50"/>
      <c r="C40" s="48" t="s">
        <v>82</v>
      </c>
      <c r="D40" s="45">
        <f t="shared" si="11"/>
        <v>0</v>
      </c>
      <c r="E40" s="54">
        <f t="shared" si="5"/>
        <v>0</v>
      </c>
      <c r="F40" s="61"/>
      <c r="G40" s="55"/>
      <c r="H40" s="55"/>
      <c r="I40" s="55"/>
      <c r="J40" s="55"/>
      <c r="K40" s="61"/>
      <c r="L40" s="54">
        <f t="shared" si="7"/>
        <v>0</v>
      </c>
      <c r="M40" s="55"/>
      <c r="N40" s="55"/>
      <c r="O40" s="55"/>
      <c r="P40" s="55"/>
      <c r="Q40" s="61"/>
      <c r="R40" s="61"/>
      <c r="S40" s="61"/>
      <c r="T40" s="54">
        <f t="shared" si="8"/>
        <v>0</v>
      </c>
      <c r="U40" s="55"/>
      <c r="V40" s="62"/>
      <c r="W40" s="62"/>
      <c r="X40" s="62"/>
      <c r="Y40" s="62"/>
      <c r="Z40" s="62"/>
      <c r="AA40" s="62"/>
      <c r="AB40" s="54">
        <f t="shared" si="9"/>
        <v>0</v>
      </c>
      <c r="AC40" s="62"/>
      <c r="AD40" s="62"/>
      <c r="AE40" s="62"/>
      <c r="AF40" s="62"/>
      <c r="AG40" s="62"/>
      <c r="AH40" s="62"/>
      <c r="AI40" s="62"/>
      <c r="AJ40" s="54">
        <f t="shared" si="10"/>
        <v>0</v>
      </c>
      <c r="AK40" s="62"/>
      <c r="AL40" s="63"/>
      <c r="AM40" s="63"/>
    </row>
    <row r="41" spans="1:39" x14ac:dyDescent="0.3">
      <c r="A41" s="50"/>
      <c r="B41" s="50"/>
      <c r="C41" s="48" t="s">
        <v>83</v>
      </c>
      <c r="D41" s="45">
        <f t="shared" si="11"/>
        <v>0</v>
      </c>
      <c r="E41" s="54">
        <f t="shared" si="5"/>
        <v>0</v>
      </c>
      <c r="F41" s="61"/>
      <c r="G41" s="55"/>
      <c r="H41" s="55"/>
      <c r="I41" s="55"/>
      <c r="J41" s="55"/>
      <c r="K41" s="61"/>
      <c r="L41" s="54">
        <f t="shared" si="7"/>
        <v>0</v>
      </c>
      <c r="M41" s="55"/>
      <c r="N41" s="55"/>
      <c r="O41" s="55"/>
      <c r="P41" s="55"/>
      <c r="Q41" s="61"/>
      <c r="R41" s="61"/>
      <c r="S41" s="61"/>
      <c r="T41" s="54">
        <f t="shared" si="8"/>
        <v>0</v>
      </c>
      <c r="U41" s="55"/>
      <c r="V41" s="62"/>
      <c r="W41" s="62"/>
      <c r="X41" s="62"/>
      <c r="Y41" s="62"/>
      <c r="Z41" s="62"/>
      <c r="AA41" s="62"/>
      <c r="AB41" s="54">
        <f t="shared" si="9"/>
        <v>0</v>
      </c>
      <c r="AC41" s="62"/>
      <c r="AD41" s="62"/>
      <c r="AE41" s="62"/>
      <c r="AF41" s="62"/>
      <c r="AG41" s="62"/>
      <c r="AH41" s="62"/>
      <c r="AI41" s="62"/>
      <c r="AJ41" s="54">
        <f t="shared" si="10"/>
        <v>0</v>
      </c>
      <c r="AK41" s="62"/>
      <c r="AL41" s="63"/>
      <c r="AM41" s="63"/>
    </row>
    <row r="42" spans="1:39" x14ac:dyDescent="0.3">
      <c r="A42" s="50"/>
      <c r="B42" s="50" t="s">
        <v>84</v>
      </c>
      <c r="C42" s="48" t="s">
        <v>85</v>
      </c>
      <c r="D42" s="45">
        <f t="shared" si="11"/>
        <v>0</v>
      </c>
      <c r="E42" s="54">
        <f t="shared" si="5"/>
        <v>0</v>
      </c>
      <c r="F42" s="61"/>
      <c r="G42" s="55"/>
      <c r="H42" s="55"/>
      <c r="I42" s="55"/>
      <c r="J42" s="55"/>
      <c r="K42" s="61"/>
      <c r="L42" s="54">
        <f t="shared" si="7"/>
        <v>0</v>
      </c>
      <c r="M42" s="55"/>
      <c r="N42" s="55"/>
      <c r="O42" s="55"/>
      <c r="P42" s="55"/>
      <c r="Q42" s="61"/>
      <c r="R42" s="61"/>
      <c r="S42" s="61"/>
      <c r="T42" s="54">
        <f t="shared" si="8"/>
        <v>0</v>
      </c>
      <c r="U42" s="55"/>
      <c r="V42" s="62"/>
      <c r="W42" s="62"/>
      <c r="X42" s="62"/>
      <c r="Y42" s="62"/>
      <c r="Z42" s="62"/>
      <c r="AA42" s="62"/>
      <c r="AB42" s="54">
        <f t="shared" si="9"/>
        <v>0</v>
      </c>
      <c r="AC42" s="62"/>
      <c r="AD42" s="62"/>
      <c r="AE42" s="62"/>
      <c r="AF42" s="62"/>
      <c r="AG42" s="62"/>
      <c r="AH42" s="62"/>
      <c r="AI42" s="62"/>
      <c r="AJ42" s="54">
        <f t="shared" si="10"/>
        <v>0</v>
      </c>
      <c r="AK42" s="62"/>
      <c r="AL42" s="63"/>
      <c r="AM42" s="63"/>
    </row>
    <row r="43" spans="1:39" x14ac:dyDescent="0.3">
      <c r="A43" s="50"/>
      <c r="B43" s="50"/>
      <c r="C43" s="48" t="s">
        <v>86</v>
      </c>
      <c r="D43" s="45">
        <f t="shared" si="11"/>
        <v>0</v>
      </c>
      <c r="E43" s="54">
        <f t="shared" si="5"/>
        <v>0</v>
      </c>
      <c r="F43" s="61"/>
      <c r="G43" s="55"/>
      <c r="H43" s="55"/>
      <c r="I43" s="55"/>
      <c r="J43" s="55"/>
      <c r="K43" s="61"/>
      <c r="L43" s="54">
        <f t="shared" si="7"/>
        <v>0</v>
      </c>
      <c r="M43" s="55"/>
      <c r="N43" s="55"/>
      <c r="O43" s="55"/>
      <c r="P43" s="55"/>
      <c r="Q43" s="61"/>
      <c r="R43" s="61"/>
      <c r="S43" s="61"/>
      <c r="T43" s="54">
        <f t="shared" si="8"/>
        <v>0</v>
      </c>
      <c r="U43" s="55"/>
      <c r="V43" s="62"/>
      <c r="W43" s="62"/>
      <c r="X43" s="62"/>
      <c r="Y43" s="62"/>
      <c r="Z43" s="62"/>
      <c r="AA43" s="62"/>
      <c r="AB43" s="54">
        <f t="shared" si="9"/>
        <v>0</v>
      </c>
      <c r="AC43" s="62"/>
      <c r="AD43" s="62"/>
      <c r="AE43" s="62"/>
      <c r="AF43" s="62"/>
      <c r="AG43" s="62"/>
      <c r="AH43" s="62"/>
      <c r="AI43" s="62"/>
      <c r="AJ43" s="54">
        <f t="shared" si="10"/>
        <v>0</v>
      </c>
      <c r="AK43" s="62"/>
      <c r="AL43" s="63"/>
      <c r="AM43" s="63"/>
    </row>
    <row r="44" spans="1:39" x14ac:dyDescent="0.3">
      <c r="A44" s="50"/>
      <c r="B44" s="50"/>
      <c r="C44" s="48" t="s">
        <v>87</v>
      </c>
      <c r="D44" s="45">
        <f t="shared" si="11"/>
        <v>0</v>
      </c>
      <c r="E44" s="54">
        <f t="shared" si="5"/>
        <v>0</v>
      </c>
      <c r="F44" s="61"/>
      <c r="G44" s="55"/>
      <c r="H44" s="55"/>
      <c r="I44" s="55"/>
      <c r="J44" s="55"/>
      <c r="K44" s="61"/>
      <c r="L44" s="54">
        <f t="shared" si="7"/>
        <v>0</v>
      </c>
      <c r="M44" s="55"/>
      <c r="N44" s="55"/>
      <c r="O44" s="55"/>
      <c r="P44" s="55"/>
      <c r="Q44" s="61"/>
      <c r="R44" s="61"/>
      <c r="S44" s="61"/>
      <c r="T44" s="54">
        <f t="shared" si="8"/>
        <v>0</v>
      </c>
      <c r="U44" s="55"/>
      <c r="V44" s="62"/>
      <c r="W44" s="62"/>
      <c r="X44" s="62"/>
      <c r="Y44" s="62"/>
      <c r="Z44" s="62"/>
      <c r="AA44" s="62"/>
      <c r="AB44" s="54">
        <f t="shared" si="9"/>
        <v>0</v>
      </c>
      <c r="AC44" s="62"/>
      <c r="AD44" s="62"/>
      <c r="AE44" s="62"/>
      <c r="AF44" s="62"/>
      <c r="AG44" s="62"/>
      <c r="AH44" s="62"/>
      <c r="AI44" s="62"/>
      <c r="AJ44" s="54">
        <f t="shared" si="10"/>
        <v>0</v>
      </c>
      <c r="AK44" s="62"/>
      <c r="AL44" s="63"/>
      <c r="AM44" s="63"/>
    </row>
    <row r="45" spans="1:39" x14ac:dyDescent="0.3">
      <c r="A45" s="50"/>
      <c r="B45" s="50"/>
      <c r="C45" s="48" t="s">
        <v>88</v>
      </c>
      <c r="D45" s="45">
        <f t="shared" si="11"/>
        <v>0</v>
      </c>
      <c r="E45" s="54">
        <f t="shared" si="5"/>
        <v>0</v>
      </c>
      <c r="F45" s="61"/>
      <c r="G45" s="55"/>
      <c r="H45" s="55"/>
      <c r="I45" s="55"/>
      <c r="J45" s="55"/>
      <c r="K45" s="61"/>
      <c r="L45" s="54">
        <f t="shared" si="7"/>
        <v>0</v>
      </c>
      <c r="M45" s="55"/>
      <c r="N45" s="55"/>
      <c r="O45" s="55"/>
      <c r="P45" s="55"/>
      <c r="Q45" s="61"/>
      <c r="R45" s="61"/>
      <c r="S45" s="61"/>
      <c r="T45" s="54">
        <f t="shared" si="8"/>
        <v>0</v>
      </c>
      <c r="U45" s="55"/>
      <c r="V45" s="62"/>
      <c r="W45" s="62"/>
      <c r="X45" s="62"/>
      <c r="Y45" s="62"/>
      <c r="Z45" s="62"/>
      <c r="AA45" s="62"/>
      <c r="AB45" s="54">
        <f t="shared" si="9"/>
        <v>0</v>
      </c>
      <c r="AC45" s="62"/>
      <c r="AD45" s="62"/>
      <c r="AE45" s="62"/>
      <c r="AF45" s="62"/>
      <c r="AG45" s="62"/>
      <c r="AH45" s="62"/>
      <c r="AI45" s="62"/>
      <c r="AJ45" s="54">
        <f t="shared" si="10"/>
        <v>0</v>
      </c>
      <c r="AK45" s="62"/>
      <c r="AL45" s="63"/>
      <c r="AM45" s="63"/>
    </row>
    <row r="46" spans="1:39" x14ac:dyDescent="0.3">
      <c r="A46" s="50"/>
      <c r="B46" s="50"/>
      <c r="C46" s="48" t="s">
        <v>89</v>
      </c>
      <c r="D46" s="45">
        <f t="shared" si="11"/>
        <v>0</v>
      </c>
      <c r="E46" s="54">
        <f t="shared" si="5"/>
        <v>0</v>
      </c>
      <c r="F46" s="61"/>
      <c r="G46" s="55"/>
      <c r="H46" s="55"/>
      <c r="I46" s="55"/>
      <c r="J46" s="55"/>
      <c r="K46" s="61"/>
      <c r="L46" s="54">
        <f t="shared" si="7"/>
        <v>0</v>
      </c>
      <c r="M46" s="55"/>
      <c r="N46" s="55"/>
      <c r="O46" s="55"/>
      <c r="P46" s="55"/>
      <c r="Q46" s="61"/>
      <c r="R46" s="61"/>
      <c r="S46" s="61"/>
      <c r="T46" s="54">
        <f t="shared" si="8"/>
        <v>0</v>
      </c>
      <c r="U46" s="55"/>
      <c r="V46" s="62"/>
      <c r="W46" s="62"/>
      <c r="X46" s="62"/>
      <c r="Y46" s="62"/>
      <c r="Z46" s="62"/>
      <c r="AA46" s="62"/>
      <c r="AB46" s="54">
        <f t="shared" si="9"/>
        <v>0</v>
      </c>
      <c r="AC46" s="62"/>
      <c r="AD46" s="62"/>
      <c r="AE46" s="62"/>
      <c r="AF46" s="62"/>
      <c r="AG46" s="62"/>
      <c r="AH46" s="62"/>
      <c r="AI46" s="62"/>
      <c r="AJ46" s="54">
        <f t="shared" si="10"/>
        <v>0</v>
      </c>
      <c r="AK46" s="62"/>
      <c r="AL46" s="63"/>
      <c r="AM46" s="63"/>
    </row>
    <row r="47" spans="1:39" x14ac:dyDescent="0.3">
      <c r="A47" s="50"/>
      <c r="B47" s="50"/>
      <c r="C47" s="48" t="s">
        <v>90</v>
      </c>
      <c r="D47" s="45">
        <f t="shared" si="11"/>
        <v>0</v>
      </c>
      <c r="E47" s="54">
        <f t="shared" si="5"/>
        <v>0</v>
      </c>
      <c r="F47" s="61"/>
      <c r="G47" s="55"/>
      <c r="H47" s="55"/>
      <c r="I47" s="55"/>
      <c r="J47" s="55"/>
      <c r="K47" s="61"/>
      <c r="L47" s="54">
        <f t="shared" si="7"/>
        <v>0</v>
      </c>
      <c r="M47" s="55"/>
      <c r="N47" s="55"/>
      <c r="O47" s="55"/>
      <c r="P47" s="55"/>
      <c r="Q47" s="61"/>
      <c r="R47" s="61"/>
      <c r="S47" s="61"/>
      <c r="T47" s="54">
        <f t="shared" si="8"/>
        <v>0</v>
      </c>
      <c r="U47" s="55"/>
      <c r="V47" s="62"/>
      <c r="W47" s="62"/>
      <c r="X47" s="62"/>
      <c r="Y47" s="62"/>
      <c r="Z47" s="62"/>
      <c r="AA47" s="62"/>
      <c r="AB47" s="54">
        <f t="shared" si="9"/>
        <v>0</v>
      </c>
      <c r="AC47" s="62"/>
      <c r="AD47" s="62"/>
      <c r="AE47" s="62"/>
      <c r="AF47" s="62"/>
      <c r="AG47" s="62"/>
      <c r="AH47" s="62"/>
      <c r="AI47" s="62"/>
      <c r="AJ47" s="54">
        <f t="shared" si="10"/>
        <v>0</v>
      </c>
      <c r="AK47" s="62"/>
      <c r="AL47" s="63"/>
      <c r="AM47" s="63"/>
    </row>
    <row r="48" spans="1:39" x14ac:dyDescent="0.3">
      <c r="A48" s="50"/>
      <c r="B48" s="50" t="s">
        <v>91</v>
      </c>
      <c r="C48" s="48" t="s">
        <v>92</v>
      </c>
      <c r="D48" s="45">
        <f t="shared" si="11"/>
        <v>0</v>
      </c>
      <c r="E48" s="54">
        <f t="shared" si="5"/>
        <v>0</v>
      </c>
      <c r="F48" s="61"/>
      <c r="G48" s="55"/>
      <c r="H48" s="55"/>
      <c r="I48" s="55"/>
      <c r="J48" s="55"/>
      <c r="K48" s="61"/>
      <c r="L48" s="54">
        <f t="shared" si="7"/>
        <v>0</v>
      </c>
      <c r="M48" s="55"/>
      <c r="N48" s="55"/>
      <c r="O48" s="55"/>
      <c r="P48" s="55"/>
      <c r="Q48" s="61"/>
      <c r="R48" s="61"/>
      <c r="S48" s="61"/>
      <c r="T48" s="54">
        <f t="shared" si="8"/>
        <v>0</v>
      </c>
      <c r="U48" s="55"/>
      <c r="V48" s="62"/>
      <c r="W48" s="62"/>
      <c r="X48" s="62"/>
      <c r="Y48" s="62"/>
      <c r="Z48" s="62"/>
      <c r="AA48" s="62"/>
      <c r="AB48" s="54">
        <f t="shared" si="9"/>
        <v>0</v>
      </c>
      <c r="AC48" s="62"/>
      <c r="AD48" s="62"/>
      <c r="AE48" s="62"/>
      <c r="AF48" s="62"/>
      <c r="AG48" s="62"/>
      <c r="AH48" s="62"/>
      <c r="AI48" s="62"/>
      <c r="AJ48" s="54">
        <f t="shared" si="10"/>
        <v>0</v>
      </c>
      <c r="AK48" s="62"/>
      <c r="AL48" s="63"/>
      <c r="AM48" s="63"/>
    </row>
    <row r="49" spans="1:39" x14ac:dyDescent="0.3">
      <c r="A49" s="50"/>
      <c r="B49" s="50"/>
      <c r="C49" s="48" t="s">
        <v>93</v>
      </c>
      <c r="D49" s="45">
        <f t="shared" si="11"/>
        <v>0</v>
      </c>
      <c r="E49" s="54">
        <f t="shared" si="5"/>
        <v>0</v>
      </c>
      <c r="F49" s="61"/>
      <c r="G49" s="55"/>
      <c r="H49" s="55"/>
      <c r="I49" s="55"/>
      <c r="J49" s="55"/>
      <c r="K49" s="61"/>
      <c r="L49" s="54">
        <f t="shared" si="7"/>
        <v>0</v>
      </c>
      <c r="M49" s="55"/>
      <c r="N49" s="55"/>
      <c r="O49" s="55"/>
      <c r="P49" s="55"/>
      <c r="Q49" s="61"/>
      <c r="R49" s="61"/>
      <c r="S49" s="61"/>
      <c r="T49" s="54">
        <f t="shared" si="8"/>
        <v>0</v>
      </c>
      <c r="U49" s="55"/>
      <c r="V49" s="62"/>
      <c r="W49" s="62"/>
      <c r="X49" s="62"/>
      <c r="Y49" s="62"/>
      <c r="Z49" s="62"/>
      <c r="AA49" s="62"/>
      <c r="AB49" s="54">
        <f t="shared" si="9"/>
        <v>0</v>
      </c>
      <c r="AC49" s="62"/>
      <c r="AD49" s="62"/>
      <c r="AE49" s="62"/>
      <c r="AF49" s="62"/>
      <c r="AG49" s="62"/>
      <c r="AH49" s="62"/>
      <c r="AI49" s="62"/>
      <c r="AJ49" s="54">
        <f t="shared" si="10"/>
        <v>0</v>
      </c>
      <c r="AK49" s="62"/>
      <c r="AL49" s="63"/>
      <c r="AM49" s="63"/>
    </row>
    <row r="50" spans="1:39" s="32" customFormat="1" ht="16.5" customHeight="1" x14ac:dyDescent="0.3">
      <c r="A50" s="41" t="s">
        <v>64</v>
      </c>
      <c r="B50" s="41"/>
      <c r="C50" s="41"/>
      <c r="D50" s="45">
        <f>SUM(D26:D49)</f>
        <v>95878</v>
      </c>
      <c r="E50" s="60">
        <f t="shared" ref="E50:AM50" si="12">SUM(E26:E49)</f>
        <v>16017</v>
      </c>
      <c r="F50" s="64">
        <f t="shared" si="12"/>
        <v>1521</v>
      </c>
      <c r="G50" s="64">
        <f t="shared" si="12"/>
        <v>2378</v>
      </c>
      <c r="H50" s="64">
        <f t="shared" si="12"/>
        <v>3143</v>
      </c>
      <c r="I50" s="64">
        <v>1675</v>
      </c>
      <c r="J50" s="64">
        <v>2056</v>
      </c>
      <c r="K50" s="64">
        <v>1814</v>
      </c>
      <c r="L50" s="60">
        <f t="shared" si="12"/>
        <v>26271</v>
      </c>
      <c r="M50" s="64">
        <v>2305</v>
      </c>
      <c r="N50" s="64">
        <v>2284</v>
      </c>
      <c r="O50" s="64">
        <v>1833</v>
      </c>
      <c r="P50" s="64">
        <v>2085</v>
      </c>
      <c r="Q50" s="64">
        <f t="shared" si="12"/>
        <v>3537</v>
      </c>
      <c r="R50" s="64">
        <f t="shared" si="12"/>
        <v>4619</v>
      </c>
      <c r="S50" s="64">
        <f t="shared" si="12"/>
        <v>5508</v>
      </c>
      <c r="T50" s="60">
        <f t="shared" si="12"/>
        <v>23047</v>
      </c>
      <c r="U50" s="64">
        <v>2298</v>
      </c>
      <c r="V50" s="64">
        <v>1920</v>
      </c>
      <c r="W50" s="64">
        <v>2355</v>
      </c>
      <c r="X50" s="64">
        <v>1854</v>
      </c>
      <c r="Y50" s="64">
        <v>2233</v>
      </c>
      <c r="Z50" s="64">
        <v>1830</v>
      </c>
      <c r="AA50" s="64">
        <v>1226</v>
      </c>
      <c r="AB50" s="60">
        <f t="shared" si="12"/>
        <v>27741</v>
      </c>
      <c r="AC50" s="64">
        <v>2517</v>
      </c>
      <c r="AD50" s="64">
        <f t="shared" si="12"/>
        <v>2675</v>
      </c>
      <c r="AE50" s="64">
        <v>1600</v>
      </c>
      <c r="AF50" s="64">
        <v>3028</v>
      </c>
      <c r="AG50" s="64">
        <v>3321</v>
      </c>
      <c r="AH50" s="64">
        <f t="shared" si="12"/>
        <v>4425</v>
      </c>
      <c r="AI50" s="64">
        <f t="shared" si="12"/>
        <v>5425</v>
      </c>
      <c r="AJ50" s="60">
        <f t="shared" si="12"/>
        <v>2802</v>
      </c>
      <c r="AK50" s="64">
        <v>1512</v>
      </c>
      <c r="AL50" s="64">
        <f t="shared" si="12"/>
        <v>0</v>
      </c>
      <c r="AM50" s="64">
        <f t="shared" si="12"/>
        <v>0</v>
      </c>
    </row>
    <row r="51" spans="1:39" s="32" customFormat="1" ht="16.5" customHeight="1" x14ac:dyDescent="0.3">
      <c r="A51" s="65" t="s">
        <v>94</v>
      </c>
      <c r="B51" s="65"/>
      <c r="C51" s="65"/>
      <c r="D51" s="66">
        <f>SUM(D25,D50)</f>
        <v>178056</v>
      </c>
      <c r="E51" s="66">
        <f>SUM(E25,E50)</f>
        <v>29265</v>
      </c>
      <c r="F51" s="66">
        <f t="shared" ref="F51:H51" si="13">SUM(F25,F50)</f>
        <v>2907</v>
      </c>
      <c r="G51" s="66">
        <f t="shared" si="13"/>
        <v>3937</v>
      </c>
      <c r="H51" s="66">
        <f t="shared" si="13"/>
        <v>5113</v>
      </c>
      <c r="I51" s="66">
        <v>3762</v>
      </c>
      <c r="J51" s="66">
        <v>4121</v>
      </c>
      <c r="K51" s="66">
        <v>3465</v>
      </c>
      <c r="L51" s="66">
        <f t="shared" ref="L51:AM51" si="14">SUM(L25,L50)</f>
        <v>49105</v>
      </c>
      <c r="M51" s="66">
        <v>4573</v>
      </c>
      <c r="N51" s="66">
        <v>4460</v>
      </c>
      <c r="O51" s="66">
        <v>3732</v>
      </c>
      <c r="P51" s="66">
        <v>5211</v>
      </c>
      <c r="Q51" s="66">
        <f t="shared" si="14"/>
        <v>7018</v>
      </c>
      <c r="R51" s="66">
        <f t="shared" si="14"/>
        <v>8022</v>
      </c>
      <c r="S51" s="66">
        <f t="shared" si="14"/>
        <v>10669</v>
      </c>
      <c r="T51" s="66">
        <f t="shared" si="14"/>
        <v>43693</v>
      </c>
      <c r="U51" s="66">
        <v>5449</v>
      </c>
      <c r="V51" s="66">
        <v>4371</v>
      </c>
      <c r="W51" s="66">
        <v>4275</v>
      </c>
      <c r="X51" s="66">
        <v>4114</v>
      </c>
      <c r="Y51" s="66">
        <v>4094</v>
      </c>
      <c r="Z51" s="66">
        <v>3739</v>
      </c>
      <c r="AA51" s="66">
        <v>2885</v>
      </c>
      <c r="AB51" s="66">
        <f t="shared" si="14"/>
        <v>51125</v>
      </c>
      <c r="AC51" s="66">
        <v>5329</v>
      </c>
      <c r="AD51" s="66">
        <f t="shared" si="14"/>
        <v>5426</v>
      </c>
      <c r="AE51" s="66">
        <v>3273</v>
      </c>
      <c r="AF51" s="66">
        <v>5418</v>
      </c>
      <c r="AG51" s="66">
        <v>5900</v>
      </c>
      <c r="AH51" s="66">
        <f t="shared" si="14"/>
        <v>7608</v>
      </c>
      <c r="AI51" s="66">
        <f t="shared" si="14"/>
        <v>11721</v>
      </c>
      <c r="AJ51" s="66">
        <f t="shared" si="14"/>
        <v>4868</v>
      </c>
      <c r="AK51" s="66">
        <v>3178</v>
      </c>
      <c r="AL51" s="66">
        <f t="shared" si="14"/>
        <v>0</v>
      </c>
      <c r="AM51" s="66">
        <f t="shared" si="14"/>
        <v>0</v>
      </c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B3:AB4"/>
    <mergeCell ref="AJ3:AJ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L3:L4"/>
    <mergeCell ref="T3:T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P51"/>
  <sheetViews>
    <sheetView workbookViewId="0">
      <pane xSplit="4" topLeftCell="E1" activePane="topRight" state="frozen"/>
      <selection pane="topRight" activeCell="H1" sqref="H1"/>
    </sheetView>
  </sheetViews>
  <sheetFormatPr defaultColWidth="9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2" customWidth="1"/>
    <col min="5" max="6" width="10.25" style="31" customWidth="1"/>
    <col min="7" max="7" width="9.125" style="32" customWidth="1"/>
    <col min="8" max="8" width="10" style="32" customWidth="1"/>
    <col min="9" max="10" width="9.125" style="32" customWidth="1"/>
    <col min="11" max="12" width="10.25" style="32" customWidth="1"/>
    <col min="13" max="13" width="9.125" style="32" customWidth="1"/>
    <col min="14" max="14" width="10.25" style="31" customWidth="1"/>
    <col min="15" max="18" width="9.125" style="32" customWidth="1"/>
    <col min="19" max="21" width="9.125" style="31" customWidth="1"/>
    <col min="22" max="22" width="10.25" style="31" customWidth="1"/>
    <col min="23" max="27" width="9.125" style="32" customWidth="1"/>
    <col min="28" max="28" width="11.25" style="32" bestFit="1" customWidth="1"/>
    <col min="29" max="29" width="8" style="32" bestFit="1" customWidth="1"/>
    <col min="30" max="30" width="10.25" style="31" bestFit="1" customWidth="1"/>
    <col min="31" max="37" width="9.125" style="32" customWidth="1"/>
    <col min="38" max="40" width="9" style="31"/>
    <col min="41" max="41" width="10.25" style="31" customWidth="1"/>
    <col min="42" max="16384" width="9" style="31"/>
  </cols>
  <sheetData>
    <row r="1" spans="1:42" ht="34.5" customHeight="1" x14ac:dyDescent="0.3">
      <c r="A1" s="30" t="s">
        <v>113</v>
      </c>
      <c r="B1" s="30"/>
      <c r="C1" s="30"/>
      <c r="D1" s="30"/>
      <c r="I1" s="33"/>
      <c r="J1" s="33"/>
      <c r="K1" s="33"/>
      <c r="L1" s="33"/>
      <c r="M1" s="33"/>
      <c r="N1" s="34"/>
      <c r="O1" s="33"/>
      <c r="P1" s="33"/>
    </row>
    <row r="2" spans="1:42" ht="14.25" customHeight="1" x14ac:dyDescent="0.3">
      <c r="A2" s="35"/>
      <c r="B2" s="36"/>
      <c r="C2" s="36"/>
      <c r="D2" s="37"/>
      <c r="G2" s="37"/>
      <c r="H2" s="37"/>
      <c r="I2" s="38"/>
      <c r="J2" s="38"/>
      <c r="K2" s="38"/>
      <c r="L2" s="38"/>
      <c r="M2" s="38"/>
      <c r="N2" s="39"/>
      <c r="O2" s="38"/>
      <c r="P2" s="38"/>
      <c r="Q2" s="37"/>
      <c r="R2" s="37"/>
      <c r="S2" s="36"/>
      <c r="T2" s="36"/>
      <c r="U2" s="36"/>
      <c r="W2" s="37"/>
    </row>
    <row r="3" spans="1:42" ht="16.5" customHeight="1" x14ac:dyDescent="0.3">
      <c r="A3" s="40" t="s">
        <v>0</v>
      </c>
      <c r="B3" s="40"/>
      <c r="C3" s="40"/>
      <c r="D3" s="41" t="s">
        <v>1</v>
      </c>
      <c r="E3" s="42" t="s">
        <v>114</v>
      </c>
      <c r="F3" s="42" t="s">
        <v>115</v>
      </c>
      <c r="G3" s="45" t="s">
        <v>29</v>
      </c>
      <c r="H3" s="44" t="s">
        <v>2</v>
      </c>
      <c r="I3" s="45" t="s">
        <v>3</v>
      </c>
      <c r="J3" s="45" t="s">
        <v>4</v>
      </c>
      <c r="K3" s="45" t="s">
        <v>5</v>
      </c>
      <c r="L3" s="45" t="s">
        <v>6</v>
      </c>
      <c r="M3" s="45" t="s">
        <v>7</v>
      </c>
      <c r="N3" s="42" t="s">
        <v>116</v>
      </c>
      <c r="O3" s="45" t="s">
        <v>8</v>
      </c>
      <c r="P3" s="45" t="s">
        <v>9</v>
      </c>
      <c r="Q3" s="45" t="s">
        <v>10</v>
      </c>
      <c r="R3" s="45" t="s">
        <v>11</v>
      </c>
      <c r="S3" s="43" t="s">
        <v>12</v>
      </c>
      <c r="T3" s="43">
        <v>12</v>
      </c>
      <c r="U3" s="43">
        <v>13</v>
      </c>
      <c r="V3" s="42" t="s">
        <v>116</v>
      </c>
      <c r="W3" s="67">
        <v>14</v>
      </c>
      <c r="X3" s="67">
        <v>15</v>
      </c>
      <c r="Y3" s="67">
        <v>16</v>
      </c>
      <c r="Z3" s="67">
        <v>17</v>
      </c>
      <c r="AA3" s="67">
        <v>18</v>
      </c>
      <c r="AB3" s="67">
        <v>19</v>
      </c>
      <c r="AC3" s="67">
        <v>20</v>
      </c>
      <c r="AD3" s="42" t="s">
        <v>115</v>
      </c>
      <c r="AE3" s="45" t="s">
        <v>22</v>
      </c>
      <c r="AF3" s="45" t="s">
        <v>23</v>
      </c>
      <c r="AG3" s="45" t="s">
        <v>24</v>
      </c>
      <c r="AH3" s="45" t="s">
        <v>25</v>
      </c>
      <c r="AI3" s="45" t="s">
        <v>26</v>
      </c>
      <c r="AJ3" s="67">
        <v>26</v>
      </c>
      <c r="AK3" s="67">
        <v>27</v>
      </c>
      <c r="AL3" s="42" t="s">
        <v>116</v>
      </c>
      <c r="AM3" s="43" t="s">
        <v>29</v>
      </c>
      <c r="AN3" s="43" t="s">
        <v>30</v>
      </c>
      <c r="AO3" s="43" t="s">
        <v>31</v>
      </c>
      <c r="AP3" s="43" t="s">
        <v>117</v>
      </c>
    </row>
    <row r="4" spans="1:42" ht="16.5" customHeight="1" x14ac:dyDescent="0.3">
      <c r="A4" s="40" t="s">
        <v>32</v>
      </c>
      <c r="B4" s="40"/>
      <c r="C4" s="40"/>
      <c r="D4" s="41"/>
      <c r="E4" s="42"/>
      <c r="F4" s="42"/>
      <c r="G4" s="49" t="s">
        <v>35</v>
      </c>
      <c r="H4" s="49" t="s">
        <v>36</v>
      </c>
      <c r="I4" s="49" t="s">
        <v>37</v>
      </c>
      <c r="J4" s="49" t="s">
        <v>38</v>
      </c>
      <c r="K4" s="49" t="s">
        <v>39</v>
      </c>
      <c r="L4" s="49" t="s">
        <v>33</v>
      </c>
      <c r="M4" s="49" t="s">
        <v>34</v>
      </c>
      <c r="N4" s="42"/>
      <c r="O4" s="49" t="s">
        <v>35</v>
      </c>
      <c r="P4" s="49" t="s">
        <v>36</v>
      </c>
      <c r="Q4" s="49" t="s">
        <v>37</v>
      </c>
      <c r="R4" s="49" t="s">
        <v>38</v>
      </c>
      <c r="S4" s="49" t="s">
        <v>39</v>
      </c>
      <c r="T4" s="49" t="s">
        <v>118</v>
      </c>
      <c r="U4" s="48" t="s">
        <v>119</v>
      </c>
      <c r="V4" s="42"/>
      <c r="W4" s="68" t="s">
        <v>35</v>
      </c>
      <c r="X4" s="68" t="s">
        <v>36</v>
      </c>
      <c r="Y4" s="68" t="s">
        <v>37</v>
      </c>
      <c r="Z4" s="68" t="s">
        <v>38</v>
      </c>
      <c r="AA4" s="68" t="s">
        <v>39</v>
      </c>
      <c r="AB4" s="68" t="s">
        <v>33</v>
      </c>
      <c r="AC4" s="68" t="s">
        <v>34</v>
      </c>
      <c r="AD4" s="42"/>
      <c r="AE4" s="49" t="s">
        <v>35</v>
      </c>
      <c r="AF4" s="49" t="s">
        <v>36</v>
      </c>
      <c r="AG4" s="49" t="s">
        <v>37</v>
      </c>
      <c r="AH4" s="49" t="s">
        <v>38</v>
      </c>
      <c r="AI4" s="49" t="s">
        <v>39</v>
      </c>
      <c r="AJ4" s="68" t="s">
        <v>120</v>
      </c>
      <c r="AK4" s="68" t="s">
        <v>34</v>
      </c>
      <c r="AL4" s="42"/>
      <c r="AM4" s="48" t="s">
        <v>35</v>
      </c>
      <c r="AN4" s="48" t="s">
        <v>36</v>
      </c>
      <c r="AO4" s="48" t="s">
        <v>37</v>
      </c>
      <c r="AP4" s="48" t="s">
        <v>38</v>
      </c>
    </row>
    <row r="5" spans="1:42" s="53" customFormat="1" x14ac:dyDescent="0.3">
      <c r="A5" s="50" t="s">
        <v>40</v>
      </c>
      <c r="B5" s="50" t="s">
        <v>41</v>
      </c>
      <c r="C5" s="50"/>
      <c r="D5" s="51"/>
      <c r="E5" s="52"/>
      <c r="F5" s="52"/>
      <c r="G5" s="49" t="s">
        <v>44</v>
      </c>
      <c r="H5" s="49" t="s">
        <v>44</v>
      </c>
      <c r="I5" s="49" t="s">
        <v>42</v>
      </c>
      <c r="J5" s="49" t="s">
        <v>42</v>
      </c>
      <c r="K5" s="49" t="s">
        <v>44</v>
      </c>
      <c r="L5" s="49" t="s">
        <v>107</v>
      </c>
      <c r="M5" s="49" t="s">
        <v>107</v>
      </c>
      <c r="N5" s="52"/>
      <c r="O5" s="49" t="s">
        <v>42</v>
      </c>
      <c r="P5" s="49" t="s">
        <v>42</v>
      </c>
      <c r="Q5" s="49" t="s">
        <v>42</v>
      </c>
      <c r="R5" s="49" t="s">
        <v>42</v>
      </c>
      <c r="S5" s="49" t="s">
        <v>42</v>
      </c>
      <c r="T5" s="49" t="s">
        <v>121</v>
      </c>
      <c r="U5" s="49" t="s">
        <v>122</v>
      </c>
      <c r="V5" s="52"/>
      <c r="W5" s="49" t="s">
        <v>123</v>
      </c>
      <c r="X5" s="49" t="s">
        <v>107</v>
      </c>
      <c r="Y5" s="49" t="s">
        <v>107</v>
      </c>
      <c r="Z5" s="49" t="s">
        <v>124</v>
      </c>
      <c r="AA5" s="49" t="s">
        <v>124</v>
      </c>
      <c r="AB5" s="49" t="s">
        <v>125</v>
      </c>
      <c r="AC5" s="49" t="s">
        <v>107</v>
      </c>
      <c r="AD5" s="52"/>
      <c r="AE5" s="49" t="s">
        <v>42</v>
      </c>
      <c r="AF5" s="49" t="s">
        <v>42</v>
      </c>
      <c r="AG5" s="49" t="s">
        <v>42</v>
      </c>
      <c r="AH5" s="49" t="s">
        <v>44</v>
      </c>
      <c r="AI5" s="49" t="s">
        <v>126</v>
      </c>
      <c r="AJ5" s="49" t="s">
        <v>107</v>
      </c>
      <c r="AK5" s="49" t="s">
        <v>107</v>
      </c>
      <c r="AL5" s="52"/>
      <c r="AM5" s="49" t="s">
        <v>42</v>
      </c>
      <c r="AN5" s="49" t="s">
        <v>42</v>
      </c>
      <c r="AO5" s="49" t="s">
        <v>125</v>
      </c>
      <c r="AP5" s="49" t="s">
        <v>42</v>
      </c>
    </row>
    <row r="6" spans="1:42" ht="16.5" customHeight="1" x14ac:dyDescent="0.3">
      <c r="A6" s="50"/>
      <c r="B6" s="50" t="s">
        <v>48</v>
      </c>
      <c r="C6" s="50"/>
      <c r="D6" s="45">
        <f>SUM(E6,N6,V6,AD6,AL6)</f>
        <v>2975</v>
      </c>
      <c r="E6" s="54">
        <f>SUM(H6:M6)</f>
        <v>640</v>
      </c>
      <c r="F6" s="54">
        <f t="shared" ref="F6:F24" si="0">SUM(G6:M6)</f>
        <v>710</v>
      </c>
      <c r="G6" s="55">
        <v>70</v>
      </c>
      <c r="H6" s="55">
        <v>180</v>
      </c>
      <c r="I6" s="55">
        <v>80</v>
      </c>
      <c r="J6" s="55">
        <v>120</v>
      </c>
      <c r="K6" s="55">
        <v>130</v>
      </c>
      <c r="L6" s="55">
        <v>60</v>
      </c>
      <c r="M6" s="55">
        <v>70</v>
      </c>
      <c r="N6" s="54">
        <f t="shared" ref="N6:N24" si="1">SUM(O6:U6)</f>
        <v>780</v>
      </c>
      <c r="O6" s="55">
        <v>120</v>
      </c>
      <c r="P6" s="55">
        <v>110</v>
      </c>
      <c r="Q6" s="55">
        <v>180</v>
      </c>
      <c r="R6" s="55">
        <v>70</v>
      </c>
      <c r="S6" s="55">
        <v>120</v>
      </c>
      <c r="T6" s="55">
        <v>110</v>
      </c>
      <c r="U6" s="55">
        <v>70</v>
      </c>
      <c r="V6" s="54">
        <f t="shared" ref="V6:V24" si="2">SUM(W6:AC6)</f>
        <v>695</v>
      </c>
      <c r="W6" s="55">
        <v>90</v>
      </c>
      <c r="X6" s="55">
        <v>120</v>
      </c>
      <c r="Y6" s="55">
        <v>130</v>
      </c>
      <c r="Z6" s="55">
        <v>70</v>
      </c>
      <c r="AA6" s="55">
        <v>55</v>
      </c>
      <c r="AB6" s="55">
        <v>100</v>
      </c>
      <c r="AC6" s="55">
        <v>130</v>
      </c>
      <c r="AD6" s="54">
        <f t="shared" ref="AD6:AD24" si="3">SUM(AE6:AK6)</f>
        <v>580</v>
      </c>
      <c r="AE6" s="55">
        <v>60</v>
      </c>
      <c r="AF6" s="55">
        <v>50</v>
      </c>
      <c r="AG6" s="55">
        <v>100</v>
      </c>
      <c r="AH6" s="55">
        <v>100</v>
      </c>
      <c r="AI6" s="55">
        <v>100</v>
      </c>
      <c r="AJ6" s="55">
        <v>70</v>
      </c>
      <c r="AK6" s="55">
        <v>100</v>
      </c>
      <c r="AL6" s="54">
        <f t="shared" ref="AL6:AL24" si="4">SUM(AM6:AO6)</f>
        <v>280</v>
      </c>
      <c r="AM6" s="55">
        <v>80</v>
      </c>
      <c r="AN6" s="55">
        <v>100</v>
      </c>
      <c r="AO6" s="55">
        <v>100</v>
      </c>
      <c r="AP6" s="55">
        <v>100</v>
      </c>
    </row>
    <row r="7" spans="1:42" ht="16.5" customHeight="1" x14ac:dyDescent="0.3">
      <c r="A7" s="50"/>
      <c r="B7" s="56" t="s">
        <v>49</v>
      </c>
      <c r="C7" s="56"/>
      <c r="D7" s="45">
        <f t="shared" ref="D7:D50" si="5">SUM(E7,N7,V7,AD7,AL7)</f>
        <v>23682</v>
      </c>
      <c r="E7" s="54">
        <f t="shared" ref="E7:E51" si="6">SUM(H7:M7)</f>
        <v>4132</v>
      </c>
      <c r="F7" s="54">
        <f t="shared" si="0"/>
        <v>4522</v>
      </c>
      <c r="G7" s="57">
        <v>390</v>
      </c>
      <c r="H7" s="55">
        <v>352</v>
      </c>
      <c r="I7" s="55">
        <v>610</v>
      </c>
      <c r="J7" s="57">
        <v>640</v>
      </c>
      <c r="K7" s="55">
        <v>790</v>
      </c>
      <c r="L7" s="55">
        <f>90+130+160+210</f>
        <v>590</v>
      </c>
      <c r="M7" s="55">
        <f>100+200+350+500</f>
        <v>1150</v>
      </c>
      <c r="N7" s="54">
        <f t="shared" si="1"/>
        <v>6720</v>
      </c>
      <c r="O7" s="57">
        <v>780</v>
      </c>
      <c r="P7" s="57">
        <v>1050</v>
      </c>
      <c r="Q7" s="57">
        <v>1250</v>
      </c>
      <c r="R7" s="57">
        <v>1070</v>
      </c>
      <c r="S7" s="57">
        <v>430</v>
      </c>
      <c r="T7" s="57">
        <v>1400</v>
      </c>
      <c r="U7" s="57">
        <v>740</v>
      </c>
      <c r="V7" s="54">
        <f t="shared" si="2"/>
        <v>3940</v>
      </c>
      <c r="W7" s="55">
        <v>380</v>
      </c>
      <c r="X7" s="55">
        <v>370</v>
      </c>
      <c r="Y7" s="55">
        <f>150+200+450+250</f>
        <v>1050</v>
      </c>
      <c r="Z7" s="55">
        <f>150+200+400+240</f>
        <v>990</v>
      </c>
      <c r="AA7" s="55">
        <v>420</v>
      </c>
      <c r="AB7" s="55">
        <v>350</v>
      </c>
      <c r="AC7" s="55">
        <v>380</v>
      </c>
      <c r="AD7" s="54">
        <f t="shared" si="3"/>
        <v>6050</v>
      </c>
      <c r="AE7" s="55">
        <v>790</v>
      </c>
      <c r="AF7" s="55">
        <v>850</v>
      </c>
      <c r="AG7" s="55">
        <v>420</v>
      </c>
      <c r="AH7" s="55">
        <v>420</v>
      </c>
      <c r="AI7" s="55">
        <v>470</v>
      </c>
      <c r="AJ7" s="55">
        <v>700</v>
      </c>
      <c r="AK7" s="55">
        <f>50+80+1120+1150</f>
        <v>2400</v>
      </c>
      <c r="AL7" s="54">
        <f t="shared" si="4"/>
        <v>2840</v>
      </c>
      <c r="AM7" s="55">
        <v>1190</v>
      </c>
      <c r="AN7" s="55">
        <v>1170</v>
      </c>
      <c r="AO7" s="55">
        <v>480</v>
      </c>
      <c r="AP7" s="55">
        <v>600</v>
      </c>
    </row>
    <row r="8" spans="1:42" ht="16.5" customHeight="1" x14ac:dyDescent="0.3">
      <c r="A8" s="50"/>
      <c r="B8" s="56" t="s">
        <v>50</v>
      </c>
      <c r="C8" s="56"/>
      <c r="D8" s="45">
        <f t="shared" si="5"/>
        <v>32680</v>
      </c>
      <c r="E8" s="54">
        <f t="shared" si="6"/>
        <v>5680</v>
      </c>
      <c r="F8" s="54">
        <f t="shared" si="0"/>
        <v>6300</v>
      </c>
      <c r="G8" s="57">
        <v>620</v>
      </c>
      <c r="H8" s="57">
        <v>650</v>
      </c>
      <c r="I8" s="57">
        <v>670</v>
      </c>
      <c r="J8" s="57">
        <v>1000</v>
      </c>
      <c r="K8" s="57">
        <v>510</v>
      </c>
      <c r="L8" s="57">
        <f>400+200+250+200+20+20</f>
        <v>1090</v>
      </c>
      <c r="M8" s="57">
        <f>600+500+400+200+40+20</f>
        <v>1760</v>
      </c>
      <c r="N8" s="54">
        <f t="shared" si="1"/>
        <v>9380</v>
      </c>
      <c r="O8" s="57">
        <v>840</v>
      </c>
      <c r="P8" s="57">
        <v>790</v>
      </c>
      <c r="Q8" s="57">
        <v>1350</v>
      </c>
      <c r="R8" s="57">
        <v>1610</v>
      </c>
      <c r="S8" s="57">
        <v>2330</v>
      </c>
      <c r="T8" s="57">
        <v>1750</v>
      </c>
      <c r="U8" s="57">
        <f>150+200+180+120+40+20</f>
        <v>710</v>
      </c>
      <c r="V8" s="54">
        <f t="shared" si="2"/>
        <v>4670</v>
      </c>
      <c r="W8" s="57">
        <f>30+50+60+30+20+5</f>
        <v>195</v>
      </c>
      <c r="X8" s="57">
        <f>300+400+300+150+80+20</f>
        <v>1250</v>
      </c>
      <c r="Y8" s="57">
        <f>100+90+80+90+100+50</f>
        <v>510</v>
      </c>
      <c r="Z8" s="57">
        <f>150+200+180+120+40+20</f>
        <v>710</v>
      </c>
      <c r="AA8" s="57">
        <f>160+135+120+80+50+20</f>
        <v>565</v>
      </c>
      <c r="AB8" s="57">
        <f>100+150+250+120+60+20</f>
        <v>700</v>
      </c>
      <c r="AC8" s="57">
        <f>150+140+110+100+190+50</f>
        <v>740</v>
      </c>
      <c r="AD8" s="54">
        <f t="shared" si="3"/>
        <v>10110</v>
      </c>
      <c r="AE8" s="57">
        <v>770</v>
      </c>
      <c r="AF8" s="57">
        <v>810</v>
      </c>
      <c r="AG8" s="57">
        <v>770</v>
      </c>
      <c r="AH8" s="57">
        <v>770</v>
      </c>
      <c r="AI8" s="57">
        <v>560</v>
      </c>
      <c r="AJ8" s="55">
        <f>400+350+300+200+100+50</f>
        <v>1400</v>
      </c>
      <c r="AK8" s="57">
        <f>2000+1500+800+500+150+80</f>
        <v>5030</v>
      </c>
      <c r="AL8" s="54">
        <f t="shared" si="4"/>
        <v>2840</v>
      </c>
      <c r="AM8" s="55">
        <v>830</v>
      </c>
      <c r="AN8" s="55">
        <v>1310</v>
      </c>
      <c r="AO8" s="55">
        <v>700</v>
      </c>
      <c r="AP8" s="55">
        <v>3830</v>
      </c>
    </row>
    <row r="9" spans="1:42" ht="16.5" customHeight="1" x14ac:dyDescent="0.3">
      <c r="A9" s="50"/>
      <c r="B9" s="56" t="s">
        <v>51</v>
      </c>
      <c r="C9" s="56"/>
      <c r="D9" s="45">
        <f t="shared" si="5"/>
        <v>15352</v>
      </c>
      <c r="E9" s="54">
        <f t="shared" si="6"/>
        <v>3154</v>
      </c>
      <c r="F9" s="54">
        <f t="shared" si="0"/>
        <v>3397</v>
      </c>
      <c r="G9" s="57">
        <v>243</v>
      </c>
      <c r="H9" s="57">
        <v>582</v>
      </c>
      <c r="I9" s="57">
        <v>570</v>
      </c>
      <c r="J9" s="57">
        <v>560</v>
      </c>
      <c r="K9" s="57">
        <v>232</v>
      </c>
      <c r="L9" s="57">
        <v>345</v>
      </c>
      <c r="M9" s="57">
        <v>865</v>
      </c>
      <c r="N9" s="54">
        <f t="shared" si="1"/>
        <v>4725</v>
      </c>
      <c r="O9" s="57">
        <v>900</v>
      </c>
      <c r="P9" s="57">
        <v>500</v>
      </c>
      <c r="Q9" s="57">
        <v>730</v>
      </c>
      <c r="R9" s="57">
        <v>970</v>
      </c>
      <c r="S9" s="57">
        <v>855</v>
      </c>
      <c r="T9" s="57">
        <v>305</v>
      </c>
      <c r="U9" s="57">
        <v>465</v>
      </c>
      <c r="V9" s="54">
        <f t="shared" si="2"/>
        <v>2619</v>
      </c>
      <c r="W9" s="57">
        <v>230</v>
      </c>
      <c r="X9" s="57">
        <v>460</v>
      </c>
      <c r="Y9" s="57">
        <v>217</v>
      </c>
      <c r="Z9" s="57">
        <v>445</v>
      </c>
      <c r="AA9" s="57">
        <v>392</v>
      </c>
      <c r="AB9" s="57">
        <v>520</v>
      </c>
      <c r="AC9" s="57">
        <v>355</v>
      </c>
      <c r="AD9" s="54">
        <f t="shared" si="3"/>
        <v>3503</v>
      </c>
      <c r="AE9" s="57">
        <v>178</v>
      </c>
      <c r="AF9" s="57">
        <v>335</v>
      </c>
      <c r="AG9" s="57">
        <v>335</v>
      </c>
      <c r="AH9" s="57">
        <v>420</v>
      </c>
      <c r="AI9" s="57">
        <v>320</v>
      </c>
      <c r="AJ9" s="57">
        <v>905</v>
      </c>
      <c r="AK9" s="57">
        <v>1010</v>
      </c>
      <c r="AL9" s="54">
        <f t="shared" si="4"/>
        <v>1351</v>
      </c>
      <c r="AM9" s="57">
        <v>335</v>
      </c>
      <c r="AN9" s="57">
        <v>375</v>
      </c>
      <c r="AO9" s="57">
        <v>641</v>
      </c>
      <c r="AP9" s="57">
        <v>770</v>
      </c>
    </row>
    <row r="10" spans="1:42" ht="16.5" customHeight="1" x14ac:dyDescent="0.3">
      <c r="A10" s="50"/>
      <c r="B10" s="56" t="s">
        <v>52</v>
      </c>
      <c r="C10" s="56"/>
      <c r="D10" s="45">
        <f t="shared" si="5"/>
        <v>0</v>
      </c>
      <c r="E10" s="54">
        <f t="shared" si="6"/>
        <v>0</v>
      </c>
      <c r="F10" s="54">
        <f t="shared" si="0"/>
        <v>0</v>
      </c>
      <c r="G10" s="57"/>
      <c r="H10" s="57"/>
      <c r="I10" s="57"/>
      <c r="J10" s="57"/>
      <c r="K10" s="57"/>
      <c r="L10" s="57"/>
      <c r="M10" s="57"/>
      <c r="N10" s="54">
        <f t="shared" si="1"/>
        <v>0</v>
      </c>
      <c r="O10" s="57"/>
      <c r="P10" s="57"/>
      <c r="Q10" s="57"/>
      <c r="R10" s="57"/>
      <c r="S10" s="57"/>
      <c r="T10" s="57"/>
      <c r="U10" s="57"/>
      <c r="V10" s="54">
        <f t="shared" si="2"/>
        <v>0</v>
      </c>
      <c r="W10" s="57"/>
      <c r="X10" s="57"/>
      <c r="Y10" s="57"/>
      <c r="Z10" s="57"/>
      <c r="AA10" s="57"/>
      <c r="AB10" s="57"/>
      <c r="AC10" s="57"/>
      <c r="AD10" s="54">
        <f t="shared" si="3"/>
        <v>0</v>
      </c>
      <c r="AE10" s="57"/>
      <c r="AF10" s="57"/>
      <c r="AG10" s="57"/>
      <c r="AH10" s="57"/>
      <c r="AI10" s="57"/>
      <c r="AJ10" s="57"/>
      <c r="AK10" s="57"/>
      <c r="AL10" s="54">
        <f t="shared" si="4"/>
        <v>0</v>
      </c>
      <c r="AM10" s="57"/>
      <c r="AN10" s="57"/>
      <c r="AO10" s="57"/>
      <c r="AP10" s="57"/>
    </row>
    <row r="11" spans="1:42" ht="16.5" customHeight="1" x14ac:dyDescent="0.3">
      <c r="A11" s="50"/>
      <c r="B11" s="56" t="s">
        <v>53</v>
      </c>
      <c r="C11" s="56"/>
      <c r="D11" s="45">
        <f t="shared" si="5"/>
        <v>0</v>
      </c>
      <c r="E11" s="54">
        <f t="shared" si="6"/>
        <v>0</v>
      </c>
      <c r="F11" s="54">
        <f t="shared" si="0"/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/>
      <c r="M11" s="57"/>
      <c r="N11" s="54">
        <f t="shared" si="1"/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/>
      <c r="U11" s="57"/>
      <c r="V11" s="54">
        <f t="shared" si="2"/>
        <v>0</v>
      </c>
      <c r="W11" s="57"/>
      <c r="X11" s="57"/>
      <c r="Y11" s="57"/>
      <c r="Z11" s="57"/>
      <c r="AA11" s="57"/>
      <c r="AB11" s="57"/>
      <c r="AC11" s="57"/>
      <c r="AD11" s="54">
        <f t="shared" si="3"/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/>
      <c r="AK11" s="57"/>
      <c r="AL11" s="54">
        <f t="shared" si="4"/>
        <v>0</v>
      </c>
      <c r="AM11" s="57">
        <v>0</v>
      </c>
      <c r="AN11" s="57">
        <v>0</v>
      </c>
      <c r="AO11" s="57">
        <v>0</v>
      </c>
      <c r="AP11" s="57">
        <v>0</v>
      </c>
    </row>
    <row r="12" spans="1:42" ht="16.5" customHeight="1" x14ac:dyDescent="0.3">
      <c r="A12" s="50"/>
      <c r="B12" s="56" t="s">
        <v>54</v>
      </c>
      <c r="C12" s="56"/>
      <c r="D12" s="45">
        <f t="shared" si="5"/>
        <v>0</v>
      </c>
      <c r="E12" s="54">
        <f t="shared" si="6"/>
        <v>0</v>
      </c>
      <c r="F12" s="54">
        <f t="shared" si="0"/>
        <v>0</v>
      </c>
      <c r="G12" s="57"/>
      <c r="H12" s="57"/>
      <c r="I12" s="57"/>
      <c r="J12" s="57"/>
      <c r="K12" s="57"/>
      <c r="L12" s="57"/>
      <c r="M12" s="57"/>
      <c r="N12" s="54">
        <f t="shared" si="1"/>
        <v>0</v>
      </c>
      <c r="O12" s="57"/>
      <c r="P12" s="57"/>
      <c r="Q12" s="57"/>
      <c r="R12" s="57"/>
      <c r="S12" s="57"/>
      <c r="T12" s="57"/>
      <c r="U12" s="57"/>
      <c r="V12" s="54">
        <f t="shared" si="2"/>
        <v>0</v>
      </c>
      <c r="W12" s="57"/>
      <c r="X12" s="57"/>
      <c r="Y12" s="57"/>
      <c r="Z12" s="57"/>
      <c r="AA12" s="57"/>
      <c r="AB12" s="57"/>
      <c r="AC12" s="57"/>
      <c r="AD12" s="54">
        <f t="shared" si="3"/>
        <v>0</v>
      </c>
      <c r="AE12" s="57"/>
      <c r="AF12" s="57"/>
      <c r="AG12" s="57"/>
      <c r="AH12" s="57"/>
      <c r="AI12" s="57"/>
      <c r="AJ12" s="57"/>
      <c r="AK12" s="57"/>
      <c r="AL12" s="54">
        <f t="shared" si="4"/>
        <v>0</v>
      </c>
      <c r="AM12" s="57"/>
      <c r="AN12" s="57"/>
      <c r="AO12" s="57"/>
      <c r="AP12" s="57"/>
    </row>
    <row r="13" spans="1:42" ht="16.5" customHeight="1" x14ac:dyDescent="0.3">
      <c r="A13" s="50"/>
      <c r="B13" s="56" t="s">
        <v>55</v>
      </c>
      <c r="C13" s="56"/>
      <c r="D13" s="45">
        <f t="shared" si="5"/>
        <v>0</v>
      </c>
      <c r="E13" s="54">
        <f t="shared" si="6"/>
        <v>0</v>
      </c>
      <c r="F13" s="54">
        <f t="shared" si="0"/>
        <v>0</v>
      </c>
      <c r="G13" s="57"/>
      <c r="H13" s="57"/>
      <c r="I13" s="57"/>
      <c r="J13" s="57"/>
      <c r="K13" s="57"/>
      <c r="L13" s="57"/>
      <c r="M13" s="57"/>
      <c r="N13" s="54">
        <f t="shared" si="1"/>
        <v>0</v>
      </c>
      <c r="O13" s="57"/>
      <c r="P13" s="57"/>
      <c r="Q13" s="57"/>
      <c r="R13" s="57"/>
      <c r="S13" s="57"/>
      <c r="T13" s="57"/>
      <c r="U13" s="57"/>
      <c r="V13" s="54">
        <f t="shared" si="2"/>
        <v>0</v>
      </c>
      <c r="W13" s="57"/>
      <c r="X13" s="57"/>
      <c r="Y13" s="57"/>
      <c r="Z13" s="57"/>
      <c r="AA13" s="57"/>
      <c r="AB13" s="57"/>
      <c r="AC13" s="57"/>
      <c r="AD13" s="54">
        <f t="shared" si="3"/>
        <v>0</v>
      </c>
      <c r="AE13" s="57"/>
      <c r="AF13" s="57"/>
      <c r="AG13" s="57"/>
      <c r="AH13" s="57"/>
      <c r="AI13" s="57"/>
      <c r="AJ13" s="57"/>
      <c r="AK13" s="57"/>
      <c r="AL13" s="54">
        <f t="shared" si="4"/>
        <v>0</v>
      </c>
      <c r="AM13" s="57"/>
      <c r="AN13" s="57"/>
      <c r="AO13" s="57"/>
      <c r="AP13" s="57"/>
    </row>
    <row r="14" spans="1:42" ht="16.5" customHeight="1" x14ac:dyDescent="0.3">
      <c r="A14" s="50"/>
      <c r="B14" s="56" t="s">
        <v>56</v>
      </c>
      <c r="C14" s="56"/>
      <c r="D14" s="45">
        <f t="shared" si="5"/>
        <v>0</v>
      </c>
      <c r="E14" s="54">
        <f t="shared" si="6"/>
        <v>0</v>
      </c>
      <c r="F14" s="54">
        <f t="shared" si="0"/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/>
      <c r="M14" s="57"/>
      <c r="N14" s="54">
        <f t="shared" si="1"/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/>
      <c r="U14" s="57"/>
      <c r="V14" s="54">
        <f t="shared" si="2"/>
        <v>0</v>
      </c>
      <c r="W14" s="57"/>
      <c r="X14" s="57"/>
      <c r="Y14" s="57"/>
      <c r="Z14" s="57"/>
      <c r="AA14" s="57"/>
      <c r="AB14" s="57"/>
      <c r="AC14" s="57"/>
      <c r="AD14" s="54">
        <f t="shared" si="3"/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/>
      <c r="AK14" s="57"/>
      <c r="AL14" s="54">
        <f t="shared" si="4"/>
        <v>0</v>
      </c>
      <c r="AM14" s="57">
        <v>0</v>
      </c>
      <c r="AN14" s="57">
        <v>0</v>
      </c>
      <c r="AO14" s="57">
        <v>0</v>
      </c>
      <c r="AP14" s="57">
        <v>0</v>
      </c>
    </row>
    <row r="15" spans="1:42" ht="16.5" customHeight="1" x14ac:dyDescent="0.3">
      <c r="A15" s="50"/>
      <c r="B15" s="56" t="s">
        <v>127</v>
      </c>
      <c r="C15" s="56"/>
      <c r="D15" s="45">
        <f t="shared" si="5"/>
        <v>0</v>
      </c>
      <c r="E15" s="54">
        <f t="shared" si="6"/>
        <v>0</v>
      </c>
      <c r="F15" s="54">
        <f t="shared" si="0"/>
        <v>0</v>
      </c>
      <c r="G15" s="57"/>
      <c r="H15" s="57"/>
      <c r="I15" s="57"/>
      <c r="J15" s="57"/>
      <c r="K15" s="57"/>
      <c r="L15" s="57"/>
      <c r="M15" s="57"/>
      <c r="N15" s="54">
        <f t="shared" si="1"/>
        <v>0</v>
      </c>
      <c r="O15" s="57"/>
      <c r="P15" s="57"/>
      <c r="Q15" s="57"/>
      <c r="R15" s="57"/>
      <c r="S15" s="57"/>
      <c r="T15" s="57"/>
      <c r="U15" s="57"/>
      <c r="V15" s="54">
        <f t="shared" si="2"/>
        <v>0</v>
      </c>
      <c r="W15" s="57"/>
      <c r="X15" s="57"/>
      <c r="Y15" s="57"/>
      <c r="Z15" s="57"/>
      <c r="AA15" s="57"/>
      <c r="AB15" s="57"/>
      <c r="AC15" s="57"/>
      <c r="AD15" s="54">
        <f t="shared" si="3"/>
        <v>0</v>
      </c>
      <c r="AE15" s="57"/>
      <c r="AF15" s="57"/>
      <c r="AG15" s="57"/>
      <c r="AH15" s="57"/>
      <c r="AI15" s="57"/>
      <c r="AJ15" s="57"/>
      <c r="AK15" s="57"/>
      <c r="AL15" s="54">
        <f t="shared" si="4"/>
        <v>0</v>
      </c>
      <c r="AM15" s="57"/>
      <c r="AN15" s="57"/>
      <c r="AO15" s="57"/>
      <c r="AP15" s="57"/>
    </row>
    <row r="16" spans="1:42" ht="16.5" customHeight="1" x14ac:dyDescent="0.3">
      <c r="A16" s="50"/>
      <c r="B16" s="56" t="s">
        <v>57</v>
      </c>
      <c r="C16" s="56"/>
      <c r="D16" s="45">
        <f t="shared" si="5"/>
        <v>0</v>
      </c>
      <c r="E16" s="54">
        <f t="shared" si="6"/>
        <v>0</v>
      </c>
      <c r="F16" s="54">
        <f t="shared" si="0"/>
        <v>0</v>
      </c>
      <c r="G16" s="57"/>
      <c r="H16" s="57"/>
      <c r="I16" s="57"/>
      <c r="J16" s="57"/>
      <c r="K16" s="57"/>
      <c r="L16" s="57"/>
      <c r="M16" s="57"/>
      <c r="N16" s="54">
        <f t="shared" si="1"/>
        <v>0</v>
      </c>
      <c r="O16" s="57"/>
      <c r="P16" s="57"/>
      <c r="Q16" s="57"/>
      <c r="R16" s="57"/>
      <c r="S16" s="57"/>
      <c r="T16" s="57"/>
      <c r="U16" s="57"/>
      <c r="V16" s="54">
        <f t="shared" si="2"/>
        <v>0</v>
      </c>
      <c r="W16" s="57"/>
      <c r="X16" s="57"/>
      <c r="Y16" s="57"/>
      <c r="Z16" s="57"/>
      <c r="AA16" s="57"/>
      <c r="AB16" s="57"/>
      <c r="AC16" s="57"/>
      <c r="AD16" s="54">
        <f t="shared" si="3"/>
        <v>0</v>
      </c>
      <c r="AE16" s="57"/>
      <c r="AF16" s="57"/>
      <c r="AG16" s="57"/>
      <c r="AH16" s="57"/>
      <c r="AI16" s="57"/>
      <c r="AJ16" s="57"/>
      <c r="AK16" s="57"/>
      <c r="AL16" s="54">
        <f t="shared" si="4"/>
        <v>0</v>
      </c>
      <c r="AM16" s="57"/>
      <c r="AN16" s="57"/>
      <c r="AO16" s="57"/>
      <c r="AP16" s="57"/>
    </row>
    <row r="17" spans="1:42" ht="16.5" customHeight="1" x14ac:dyDescent="0.3">
      <c r="A17" s="50"/>
      <c r="B17" s="56" t="s">
        <v>58</v>
      </c>
      <c r="C17" s="56"/>
      <c r="D17" s="45">
        <f t="shared" si="5"/>
        <v>0</v>
      </c>
      <c r="E17" s="54">
        <f t="shared" si="6"/>
        <v>0</v>
      </c>
      <c r="F17" s="54">
        <f t="shared" si="0"/>
        <v>0</v>
      </c>
      <c r="G17" s="57"/>
      <c r="H17" s="57"/>
      <c r="I17" s="57"/>
      <c r="J17" s="57"/>
      <c r="K17" s="57"/>
      <c r="L17" s="57"/>
      <c r="M17" s="57"/>
      <c r="N17" s="54">
        <f t="shared" si="1"/>
        <v>0</v>
      </c>
      <c r="O17" s="57"/>
      <c r="P17" s="57"/>
      <c r="Q17" s="57"/>
      <c r="R17" s="57"/>
      <c r="S17" s="57"/>
      <c r="T17" s="57"/>
      <c r="U17" s="57"/>
      <c r="V17" s="54">
        <f t="shared" si="2"/>
        <v>0</v>
      </c>
      <c r="W17" s="57"/>
      <c r="X17" s="57"/>
      <c r="Y17" s="57"/>
      <c r="Z17" s="57"/>
      <c r="AA17" s="57"/>
      <c r="AB17" s="57"/>
      <c r="AC17" s="57"/>
      <c r="AD17" s="54">
        <f t="shared" si="3"/>
        <v>0</v>
      </c>
      <c r="AE17" s="57"/>
      <c r="AF17" s="57"/>
      <c r="AG17" s="57"/>
      <c r="AH17" s="57"/>
      <c r="AI17" s="57"/>
      <c r="AJ17" s="57"/>
      <c r="AK17" s="57"/>
      <c r="AL17" s="54">
        <f t="shared" si="4"/>
        <v>0</v>
      </c>
      <c r="AM17" s="57"/>
      <c r="AN17" s="57"/>
      <c r="AO17" s="57"/>
      <c r="AP17" s="57"/>
    </row>
    <row r="18" spans="1:42" ht="16.5" customHeight="1" x14ac:dyDescent="0.3">
      <c r="A18" s="50"/>
      <c r="B18" s="56" t="s">
        <v>59</v>
      </c>
      <c r="C18" s="56"/>
      <c r="D18" s="45">
        <f t="shared" si="5"/>
        <v>0</v>
      </c>
      <c r="E18" s="54">
        <f t="shared" si="6"/>
        <v>0</v>
      </c>
      <c r="F18" s="54">
        <f t="shared" si="0"/>
        <v>0</v>
      </c>
      <c r="G18" s="57"/>
      <c r="H18" s="57"/>
      <c r="I18" s="57"/>
      <c r="J18" s="57"/>
      <c r="K18" s="57"/>
      <c r="L18" s="57"/>
      <c r="M18" s="57"/>
      <c r="N18" s="54">
        <f t="shared" si="1"/>
        <v>0</v>
      </c>
      <c r="O18" s="57"/>
      <c r="P18" s="57"/>
      <c r="Q18" s="57"/>
      <c r="R18" s="57"/>
      <c r="S18" s="57"/>
      <c r="T18" s="57"/>
      <c r="U18" s="57"/>
      <c r="V18" s="54">
        <f t="shared" si="2"/>
        <v>0</v>
      </c>
      <c r="W18" s="57"/>
      <c r="X18" s="57"/>
      <c r="Y18" s="57"/>
      <c r="Z18" s="57"/>
      <c r="AA18" s="57"/>
      <c r="AB18" s="57"/>
      <c r="AC18" s="57"/>
      <c r="AD18" s="54">
        <f t="shared" si="3"/>
        <v>0</v>
      </c>
      <c r="AE18" s="57"/>
      <c r="AF18" s="57"/>
      <c r="AG18" s="57"/>
      <c r="AH18" s="57"/>
      <c r="AI18" s="57"/>
      <c r="AJ18" s="57"/>
      <c r="AK18" s="57"/>
      <c r="AL18" s="54">
        <f t="shared" si="4"/>
        <v>0</v>
      </c>
      <c r="AM18" s="57"/>
      <c r="AN18" s="57"/>
      <c r="AO18" s="57"/>
      <c r="AP18" s="57"/>
    </row>
    <row r="19" spans="1:42" ht="16.5" customHeight="1" x14ac:dyDescent="0.3">
      <c r="A19" s="50"/>
      <c r="B19" s="56" t="s">
        <v>60</v>
      </c>
      <c r="C19" s="56"/>
      <c r="D19" s="45">
        <f t="shared" si="5"/>
        <v>21135</v>
      </c>
      <c r="E19" s="54">
        <f t="shared" si="6"/>
        <v>4060</v>
      </c>
      <c r="F19" s="54">
        <f t="shared" si="0"/>
        <v>4380</v>
      </c>
      <c r="G19" s="57">
        <v>320</v>
      </c>
      <c r="H19" s="57">
        <v>590</v>
      </c>
      <c r="I19" s="57">
        <v>555</v>
      </c>
      <c r="J19" s="57">
        <v>740</v>
      </c>
      <c r="K19" s="57">
        <v>290</v>
      </c>
      <c r="L19" s="57">
        <v>385</v>
      </c>
      <c r="M19" s="57">
        <v>1500</v>
      </c>
      <c r="N19" s="54">
        <f t="shared" si="1"/>
        <v>6695</v>
      </c>
      <c r="O19" s="57">
        <v>830</v>
      </c>
      <c r="P19" s="57">
        <v>595</v>
      </c>
      <c r="Q19" s="57">
        <v>1145</v>
      </c>
      <c r="R19" s="57">
        <v>1610</v>
      </c>
      <c r="S19" s="57">
        <v>990</v>
      </c>
      <c r="T19" s="57">
        <v>765</v>
      </c>
      <c r="U19" s="57">
        <v>760</v>
      </c>
      <c r="V19" s="54">
        <f t="shared" si="2"/>
        <v>3925</v>
      </c>
      <c r="W19" s="57">
        <v>265</v>
      </c>
      <c r="X19" s="57">
        <v>940</v>
      </c>
      <c r="Y19" s="57">
        <v>460</v>
      </c>
      <c r="Z19" s="57">
        <v>920</v>
      </c>
      <c r="AA19" s="57">
        <v>635</v>
      </c>
      <c r="AB19" s="57">
        <v>315</v>
      </c>
      <c r="AC19" s="57">
        <v>390</v>
      </c>
      <c r="AD19" s="54">
        <f t="shared" si="3"/>
        <v>4735</v>
      </c>
      <c r="AE19" s="57">
        <v>190</v>
      </c>
      <c r="AF19" s="57">
        <v>455</v>
      </c>
      <c r="AG19" s="57">
        <v>395</v>
      </c>
      <c r="AH19" s="57">
        <v>525</v>
      </c>
      <c r="AI19" s="57">
        <v>310</v>
      </c>
      <c r="AJ19" s="57">
        <v>1040</v>
      </c>
      <c r="AK19" s="57">
        <v>1820</v>
      </c>
      <c r="AL19" s="54">
        <f t="shared" si="4"/>
        <v>1720</v>
      </c>
      <c r="AM19" s="57">
        <v>570</v>
      </c>
      <c r="AN19" s="57">
        <v>625</v>
      </c>
      <c r="AO19" s="57">
        <v>525</v>
      </c>
      <c r="AP19" s="57">
        <v>1520</v>
      </c>
    </row>
    <row r="20" spans="1:42" ht="16.5" customHeight="1" x14ac:dyDescent="0.3">
      <c r="A20" s="50"/>
      <c r="B20" s="56" t="s">
        <v>128</v>
      </c>
      <c r="C20" s="56"/>
      <c r="D20" s="45">
        <f t="shared" si="5"/>
        <v>1007</v>
      </c>
      <c r="E20" s="54">
        <f t="shared" si="6"/>
        <v>168</v>
      </c>
      <c r="F20" s="54">
        <f t="shared" si="0"/>
        <v>168</v>
      </c>
      <c r="G20" s="57">
        <v>0</v>
      </c>
      <c r="H20" s="57">
        <v>0</v>
      </c>
      <c r="I20" s="57">
        <v>0</v>
      </c>
      <c r="J20" s="57">
        <v>100</v>
      </c>
      <c r="K20" s="57">
        <v>21</v>
      </c>
      <c r="L20" s="57">
        <v>47</v>
      </c>
      <c r="M20" s="57"/>
      <c r="N20" s="54">
        <f t="shared" si="1"/>
        <v>476</v>
      </c>
      <c r="O20" s="57">
        <v>15</v>
      </c>
      <c r="P20" s="57">
        <v>66</v>
      </c>
      <c r="Q20" s="57">
        <v>0</v>
      </c>
      <c r="R20" s="57">
        <v>230</v>
      </c>
      <c r="S20" s="57">
        <v>110</v>
      </c>
      <c r="T20" s="57"/>
      <c r="U20" s="57">
        <v>55</v>
      </c>
      <c r="V20" s="54">
        <f t="shared" si="2"/>
        <v>188</v>
      </c>
      <c r="W20" s="57">
        <v>0</v>
      </c>
      <c r="X20" s="57">
        <v>75</v>
      </c>
      <c r="Y20" s="57">
        <v>21</v>
      </c>
      <c r="Z20" s="57">
        <v>55</v>
      </c>
      <c r="AA20" s="57"/>
      <c r="AB20" s="57"/>
      <c r="AC20" s="57">
        <v>37</v>
      </c>
      <c r="AD20" s="54">
        <f t="shared" si="3"/>
        <v>175</v>
      </c>
      <c r="AE20" s="57">
        <v>0</v>
      </c>
      <c r="AF20" s="57">
        <v>0</v>
      </c>
      <c r="AG20" s="57">
        <v>75</v>
      </c>
      <c r="AH20" s="57">
        <v>20</v>
      </c>
      <c r="AI20" s="57">
        <v>0</v>
      </c>
      <c r="AJ20" s="57"/>
      <c r="AK20" s="57">
        <v>80</v>
      </c>
      <c r="AL20" s="54">
        <f t="shared" si="4"/>
        <v>0</v>
      </c>
      <c r="AM20" s="57">
        <v>0</v>
      </c>
      <c r="AN20" s="57">
        <v>0</v>
      </c>
      <c r="AO20" s="57">
        <v>0</v>
      </c>
      <c r="AP20" s="57">
        <v>80</v>
      </c>
    </row>
    <row r="21" spans="1:42" ht="16.5" customHeight="1" x14ac:dyDescent="0.3">
      <c r="A21" s="50"/>
      <c r="B21" s="58" t="s">
        <v>129</v>
      </c>
      <c r="C21" s="59"/>
      <c r="D21" s="45">
        <f t="shared" si="5"/>
        <v>0</v>
      </c>
      <c r="E21" s="54">
        <f t="shared" si="6"/>
        <v>0</v>
      </c>
      <c r="F21" s="54">
        <f t="shared" si="0"/>
        <v>0</v>
      </c>
      <c r="G21" s="57"/>
      <c r="H21" s="57"/>
      <c r="I21" s="57"/>
      <c r="J21" s="57"/>
      <c r="K21" s="57"/>
      <c r="L21" s="57"/>
      <c r="M21" s="57"/>
      <c r="N21" s="54">
        <f t="shared" si="1"/>
        <v>0</v>
      </c>
      <c r="O21" s="57"/>
      <c r="P21" s="57"/>
      <c r="Q21" s="57"/>
      <c r="R21" s="57"/>
      <c r="S21" s="57"/>
      <c r="T21" s="57"/>
      <c r="U21" s="57"/>
      <c r="V21" s="54">
        <f t="shared" si="2"/>
        <v>0</v>
      </c>
      <c r="W21" s="57"/>
      <c r="X21" s="57"/>
      <c r="Y21" s="57"/>
      <c r="Z21" s="57"/>
      <c r="AA21" s="57"/>
      <c r="AB21" s="57"/>
      <c r="AC21" s="57"/>
      <c r="AD21" s="54">
        <f t="shared" si="3"/>
        <v>0</v>
      </c>
      <c r="AE21" s="57"/>
      <c r="AF21" s="57"/>
      <c r="AG21" s="57"/>
      <c r="AH21" s="57"/>
      <c r="AI21" s="57"/>
      <c r="AJ21" s="57"/>
      <c r="AK21" s="57"/>
      <c r="AL21" s="54">
        <f t="shared" si="4"/>
        <v>0</v>
      </c>
      <c r="AM21" s="57"/>
      <c r="AN21" s="57"/>
      <c r="AO21" s="57"/>
      <c r="AP21" s="57"/>
    </row>
    <row r="22" spans="1:42" ht="16.5" customHeight="1" x14ac:dyDescent="0.3">
      <c r="A22" s="50"/>
      <c r="B22" s="50" t="s">
        <v>61</v>
      </c>
      <c r="C22" s="50"/>
      <c r="D22" s="45">
        <f t="shared" si="5"/>
        <v>8353</v>
      </c>
      <c r="E22" s="54">
        <f t="shared" si="6"/>
        <v>832</v>
      </c>
      <c r="F22" s="54">
        <f t="shared" si="0"/>
        <v>832</v>
      </c>
      <c r="G22" s="57">
        <v>0</v>
      </c>
      <c r="H22" s="57">
        <v>0</v>
      </c>
      <c r="I22" s="57">
        <v>0</v>
      </c>
      <c r="J22" s="57">
        <v>137</v>
      </c>
      <c r="K22" s="57">
        <v>0</v>
      </c>
      <c r="L22" s="57">
        <v>72</v>
      </c>
      <c r="M22" s="57">
        <v>623</v>
      </c>
      <c r="N22" s="54">
        <f t="shared" si="1"/>
        <v>3641</v>
      </c>
      <c r="O22" s="57">
        <v>180</v>
      </c>
      <c r="P22" s="57">
        <v>30</v>
      </c>
      <c r="Q22" s="57">
        <v>2240</v>
      </c>
      <c r="R22" s="57">
        <v>613</v>
      </c>
      <c r="S22" s="57">
        <v>350</v>
      </c>
      <c r="T22" s="57"/>
      <c r="U22" s="57">
        <v>228</v>
      </c>
      <c r="V22" s="54">
        <f t="shared" si="2"/>
        <v>1108</v>
      </c>
      <c r="W22" s="57">
        <v>72</v>
      </c>
      <c r="X22" s="57">
        <v>202</v>
      </c>
      <c r="Y22" s="57">
        <v>0</v>
      </c>
      <c r="Z22" s="57">
        <v>228</v>
      </c>
      <c r="AA22" s="57">
        <v>191</v>
      </c>
      <c r="AB22" s="57">
        <v>160</v>
      </c>
      <c r="AC22" s="57">
        <v>255</v>
      </c>
      <c r="AD22" s="54">
        <f t="shared" si="3"/>
        <v>1940</v>
      </c>
      <c r="AE22" s="55">
        <v>156</v>
      </c>
      <c r="AF22" s="55">
        <v>240</v>
      </c>
      <c r="AG22" s="55">
        <v>182</v>
      </c>
      <c r="AH22" s="55">
        <v>240</v>
      </c>
      <c r="AI22" s="55">
        <v>147</v>
      </c>
      <c r="AJ22" s="55">
        <v>245</v>
      </c>
      <c r="AK22" s="55">
        <v>730</v>
      </c>
      <c r="AL22" s="54">
        <f t="shared" si="4"/>
        <v>832</v>
      </c>
      <c r="AM22" s="55">
        <v>425</v>
      </c>
      <c r="AN22" s="55">
        <v>270</v>
      </c>
      <c r="AO22" s="55">
        <v>137</v>
      </c>
      <c r="AP22" s="55">
        <v>430</v>
      </c>
    </row>
    <row r="23" spans="1:42" ht="16.5" customHeight="1" x14ac:dyDescent="0.3">
      <c r="A23" s="50"/>
      <c r="B23" s="50" t="s">
        <v>62</v>
      </c>
      <c r="C23" s="50"/>
      <c r="D23" s="45">
        <f t="shared" si="5"/>
        <v>1659</v>
      </c>
      <c r="E23" s="54">
        <f t="shared" si="6"/>
        <v>369</v>
      </c>
      <c r="F23" s="54">
        <f t="shared" si="0"/>
        <v>392</v>
      </c>
      <c r="G23" s="55">
        <v>23</v>
      </c>
      <c r="H23" s="55">
        <v>57</v>
      </c>
      <c r="I23" s="55">
        <v>60</v>
      </c>
      <c r="J23" s="55">
        <v>61</v>
      </c>
      <c r="K23" s="55">
        <v>31</v>
      </c>
      <c r="L23" s="55">
        <v>26</v>
      </c>
      <c r="M23" s="55">
        <v>134</v>
      </c>
      <c r="N23" s="54">
        <f t="shared" si="1"/>
        <v>550</v>
      </c>
      <c r="O23" s="55">
        <v>72</v>
      </c>
      <c r="P23" s="55">
        <v>32</v>
      </c>
      <c r="Q23" s="55">
        <v>144</v>
      </c>
      <c r="R23" s="55">
        <v>150</v>
      </c>
      <c r="S23" s="55">
        <v>96</v>
      </c>
      <c r="T23" s="55">
        <v>23</v>
      </c>
      <c r="U23" s="55">
        <v>33</v>
      </c>
      <c r="V23" s="54">
        <f t="shared" si="2"/>
        <v>283</v>
      </c>
      <c r="W23" s="55">
        <v>32</v>
      </c>
      <c r="X23" s="55">
        <v>49</v>
      </c>
      <c r="Y23" s="55">
        <v>38</v>
      </c>
      <c r="Z23" s="55">
        <v>52</v>
      </c>
      <c r="AA23" s="55">
        <v>42</v>
      </c>
      <c r="AB23" s="55">
        <v>33</v>
      </c>
      <c r="AC23" s="55">
        <v>37</v>
      </c>
      <c r="AD23" s="54">
        <f t="shared" si="3"/>
        <v>325</v>
      </c>
      <c r="AE23" s="55">
        <v>32</v>
      </c>
      <c r="AF23" s="55">
        <v>30</v>
      </c>
      <c r="AG23" s="55">
        <v>36</v>
      </c>
      <c r="AH23" s="55">
        <v>34</v>
      </c>
      <c r="AI23" s="55">
        <v>32</v>
      </c>
      <c r="AJ23" s="55">
        <v>77</v>
      </c>
      <c r="AK23" s="55">
        <v>84</v>
      </c>
      <c r="AL23" s="54">
        <f t="shared" si="4"/>
        <v>132</v>
      </c>
      <c r="AM23" s="55">
        <v>57</v>
      </c>
      <c r="AN23" s="55">
        <v>33</v>
      </c>
      <c r="AO23" s="55">
        <v>42</v>
      </c>
      <c r="AP23" s="55">
        <v>94</v>
      </c>
    </row>
    <row r="24" spans="1:42" ht="16.5" customHeight="1" x14ac:dyDescent="0.3">
      <c r="A24" s="50"/>
      <c r="B24" s="50" t="s">
        <v>63</v>
      </c>
      <c r="C24" s="50"/>
      <c r="D24" s="45">
        <f t="shared" si="5"/>
        <v>0</v>
      </c>
      <c r="E24" s="54">
        <f t="shared" si="6"/>
        <v>0</v>
      </c>
      <c r="F24" s="54">
        <f t="shared" si="0"/>
        <v>0</v>
      </c>
      <c r="G24" s="55"/>
      <c r="H24" s="55"/>
      <c r="I24" s="55"/>
      <c r="J24" s="55"/>
      <c r="K24" s="55"/>
      <c r="L24" s="55"/>
      <c r="M24" s="55"/>
      <c r="N24" s="54">
        <f t="shared" si="1"/>
        <v>0</v>
      </c>
      <c r="O24" s="55"/>
      <c r="P24" s="55"/>
      <c r="Q24" s="55"/>
      <c r="R24" s="55"/>
      <c r="S24" s="55"/>
      <c r="T24" s="55"/>
      <c r="U24" s="55"/>
      <c r="V24" s="54">
        <f t="shared" si="2"/>
        <v>0</v>
      </c>
      <c r="W24" s="55"/>
      <c r="X24" s="55"/>
      <c r="Y24" s="55"/>
      <c r="Z24" s="55"/>
      <c r="AA24" s="55"/>
      <c r="AB24" s="55"/>
      <c r="AC24" s="55"/>
      <c r="AD24" s="54">
        <f t="shared" si="3"/>
        <v>0</v>
      </c>
      <c r="AE24" s="55"/>
      <c r="AF24" s="55"/>
      <c r="AG24" s="55"/>
      <c r="AH24" s="55"/>
      <c r="AI24" s="55"/>
      <c r="AJ24" s="55"/>
      <c r="AK24" s="55"/>
      <c r="AL24" s="54">
        <f t="shared" si="4"/>
        <v>0</v>
      </c>
      <c r="AM24" s="55"/>
      <c r="AN24" s="55"/>
      <c r="AO24" s="55"/>
      <c r="AP24" s="55"/>
    </row>
    <row r="25" spans="1:42" ht="16.5" customHeight="1" x14ac:dyDescent="0.3">
      <c r="A25" s="40" t="s">
        <v>64</v>
      </c>
      <c r="B25" s="40"/>
      <c r="C25" s="40"/>
      <c r="D25" s="60">
        <f>SUM(E25,N25,V25,AD25,AL25)</f>
        <v>106843</v>
      </c>
      <c r="E25" s="60">
        <f t="shared" si="6"/>
        <v>19035</v>
      </c>
      <c r="F25" s="60">
        <f t="shared" ref="F25:AD25" si="7">SUM(F6:F24)</f>
        <v>20701</v>
      </c>
      <c r="G25" s="60">
        <v>1666</v>
      </c>
      <c r="H25" s="60">
        <v>2411</v>
      </c>
      <c r="I25" s="60">
        <v>2545</v>
      </c>
      <c r="J25" s="60">
        <v>3358</v>
      </c>
      <c r="K25" s="60">
        <v>2004</v>
      </c>
      <c r="L25" s="60">
        <f>SUM(L6:L24)</f>
        <v>2615</v>
      </c>
      <c r="M25" s="60">
        <f>SUM(M6:M24)</f>
        <v>6102</v>
      </c>
      <c r="N25" s="60">
        <f>SUM(N6:N24)</f>
        <v>32967</v>
      </c>
      <c r="O25" s="60">
        <v>3737</v>
      </c>
      <c r="P25" s="60">
        <v>3173</v>
      </c>
      <c r="Q25" s="60">
        <v>7039</v>
      </c>
      <c r="R25" s="60">
        <v>6323</v>
      </c>
      <c r="S25" s="60">
        <v>5281</v>
      </c>
      <c r="T25" s="60">
        <f>SUM(T6:T24)</f>
        <v>4353</v>
      </c>
      <c r="U25" s="60">
        <f>SUM(U6:U24)</f>
        <v>3061</v>
      </c>
      <c r="V25" s="60">
        <f>SUM(V6:V24)</f>
        <v>17428</v>
      </c>
      <c r="W25" s="60">
        <f t="shared" ref="W25:AC25" si="8">SUM(W6:W24)</f>
        <v>1264</v>
      </c>
      <c r="X25" s="60">
        <f t="shared" si="8"/>
        <v>3466</v>
      </c>
      <c r="Y25" s="60">
        <f t="shared" si="8"/>
        <v>2426</v>
      </c>
      <c r="Z25" s="60">
        <f t="shared" si="8"/>
        <v>3470</v>
      </c>
      <c r="AA25" s="60">
        <f t="shared" si="8"/>
        <v>2300</v>
      </c>
      <c r="AB25" s="60">
        <f t="shared" si="8"/>
        <v>2178</v>
      </c>
      <c r="AC25" s="60">
        <f t="shared" si="8"/>
        <v>2324</v>
      </c>
      <c r="AD25" s="60">
        <f t="shared" si="7"/>
        <v>27418</v>
      </c>
      <c r="AE25" s="60">
        <v>2176</v>
      </c>
      <c r="AF25" s="60">
        <v>2770</v>
      </c>
      <c r="AG25" s="60">
        <v>2313</v>
      </c>
      <c r="AH25" s="60">
        <v>2529</v>
      </c>
      <c r="AI25" s="60">
        <v>1939</v>
      </c>
      <c r="AJ25" s="60">
        <f>SUM(AJ6:AJ24)</f>
        <v>4437</v>
      </c>
      <c r="AK25" s="60">
        <f>SUM(AK6:AK24)</f>
        <v>11254</v>
      </c>
      <c r="AL25" s="60">
        <f>SUM(AL6:AL24)</f>
        <v>9995</v>
      </c>
      <c r="AM25" s="60">
        <v>3487</v>
      </c>
      <c r="AN25" s="60">
        <v>3883</v>
      </c>
      <c r="AO25" s="60">
        <v>2625</v>
      </c>
      <c r="AP25" s="60">
        <v>7424</v>
      </c>
    </row>
    <row r="26" spans="1:42" x14ac:dyDescent="0.3">
      <c r="A26" s="50" t="s">
        <v>65</v>
      </c>
      <c r="B26" s="50" t="s">
        <v>66</v>
      </c>
      <c r="C26" s="48" t="s">
        <v>67</v>
      </c>
      <c r="D26" s="45">
        <f t="shared" si="5"/>
        <v>0</v>
      </c>
      <c r="E26" s="54">
        <f t="shared" si="6"/>
        <v>0</v>
      </c>
      <c r="F26" s="54">
        <f t="shared" ref="F26:F49" si="9">SUM(G26:M26)</f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/>
      <c r="M26" s="55"/>
      <c r="N26" s="54">
        <f t="shared" ref="N26:N49" si="10">SUM(O26:U26)</f>
        <v>0</v>
      </c>
      <c r="O26" s="55">
        <v>0</v>
      </c>
      <c r="P26" s="55">
        <v>0</v>
      </c>
      <c r="Q26" s="55">
        <v>0</v>
      </c>
      <c r="R26" s="55">
        <v>0</v>
      </c>
      <c r="S26" s="61">
        <v>0</v>
      </c>
      <c r="T26" s="61"/>
      <c r="U26" s="61"/>
      <c r="V26" s="54">
        <f t="shared" ref="V26:V49" si="11">SUM(W26:AC26)</f>
        <v>0</v>
      </c>
      <c r="W26" s="55"/>
      <c r="X26" s="62"/>
      <c r="Y26" s="62"/>
      <c r="Z26" s="62"/>
      <c r="AA26" s="62"/>
      <c r="AB26" s="62"/>
      <c r="AC26" s="62"/>
      <c r="AD26" s="54">
        <f t="shared" ref="AD26:AD49" si="12">SUM(AE26:AK26)</f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/>
      <c r="AK26" s="62"/>
      <c r="AL26" s="54">
        <f t="shared" ref="AL26:AL49" si="13">SUM(AM26:AS26)</f>
        <v>0</v>
      </c>
      <c r="AM26" s="63">
        <v>0</v>
      </c>
      <c r="AN26" s="63">
        <v>0</v>
      </c>
      <c r="AO26" s="63">
        <v>0</v>
      </c>
      <c r="AP26" s="63">
        <v>0</v>
      </c>
    </row>
    <row r="27" spans="1:42" x14ac:dyDescent="0.3">
      <c r="A27" s="50"/>
      <c r="B27" s="50"/>
      <c r="C27" s="48" t="s">
        <v>68</v>
      </c>
      <c r="D27" s="45">
        <f t="shared" si="5"/>
        <v>11819</v>
      </c>
      <c r="E27" s="54">
        <f t="shared" si="6"/>
        <v>1874</v>
      </c>
      <c r="F27" s="54">
        <f t="shared" si="9"/>
        <v>1926</v>
      </c>
      <c r="G27" s="55">
        <v>52</v>
      </c>
      <c r="H27" s="55">
        <v>154</v>
      </c>
      <c r="I27" s="55">
        <v>130</v>
      </c>
      <c r="J27" s="55">
        <v>330</v>
      </c>
      <c r="K27" s="55">
        <v>93</v>
      </c>
      <c r="L27" s="55">
        <v>130</v>
      </c>
      <c r="M27" s="55">
        <v>1037</v>
      </c>
      <c r="N27" s="54">
        <f t="shared" si="10"/>
        <v>3124</v>
      </c>
      <c r="O27" s="55">
        <v>350</v>
      </c>
      <c r="P27" s="55">
        <v>180</v>
      </c>
      <c r="Q27" s="55">
        <v>697</v>
      </c>
      <c r="R27" s="55">
        <v>1087</v>
      </c>
      <c r="S27" s="61">
        <v>533</v>
      </c>
      <c r="T27" s="61">
        <v>66</v>
      </c>
      <c r="U27" s="61">
        <v>211</v>
      </c>
      <c r="V27" s="54">
        <f t="shared" si="11"/>
        <v>2544</v>
      </c>
      <c r="W27" s="55">
        <v>103</v>
      </c>
      <c r="X27" s="62">
        <v>480</v>
      </c>
      <c r="Y27" s="62">
        <v>265</v>
      </c>
      <c r="Z27" s="62">
        <v>242</v>
      </c>
      <c r="AA27" s="62">
        <v>314</v>
      </c>
      <c r="AB27" s="62">
        <v>390</v>
      </c>
      <c r="AC27" s="62">
        <v>750</v>
      </c>
      <c r="AD27" s="54">
        <f t="shared" si="12"/>
        <v>3120</v>
      </c>
      <c r="AE27" s="62">
        <v>60</v>
      </c>
      <c r="AF27" s="62">
        <v>390</v>
      </c>
      <c r="AG27" s="62">
        <v>300</v>
      </c>
      <c r="AH27" s="62">
        <v>390</v>
      </c>
      <c r="AI27" s="62">
        <v>355</v>
      </c>
      <c r="AJ27" s="62">
        <v>555</v>
      </c>
      <c r="AK27" s="62">
        <v>1070</v>
      </c>
      <c r="AL27" s="54">
        <f t="shared" si="13"/>
        <v>1157</v>
      </c>
      <c r="AM27" s="63">
        <v>77</v>
      </c>
      <c r="AN27" s="63">
        <v>340</v>
      </c>
      <c r="AO27" s="63">
        <v>210</v>
      </c>
      <c r="AP27" s="63">
        <v>530</v>
      </c>
    </row>
    <row r="28" spans="1:42" x14ac:dyDescent="0.3">
      <c r="A28" s="50"/>
      <c r="B28" s="50"/>
      <c r="C28" s="48" t="s">
        <v>69</v>
      </c>
      <c r="D28" s="45">
        <f t="shared" si="5"/>
        <v>48039</v>
      </c>
      <c r="E28" s="54">
        <f t="shared" si="6"/>
        <v>7584</v>
      </c>
      <c r="F28" s="54">
        <f t="shared" si="9"/>
        <v>8134</v>
      </c>
      <c r="G28" s="55">
        <v>550</v>
      </c>
      <c r="H28" s="55">
        <v>707</v>
      </c>
      <c r="I28" s="55">
        <v>830</v>
      </c>
      <c r="J28" s="55">
        <v>1035</v>
      </c>
      <c r="K28" s="55">
        <v>870</v>
      </c>
      <c r="L28" s="55">
        <v>1387</v>
      </c>
      <c r="M28" s="55">
        <v>2755</v>
      </c>
      <c r="N28" s="54">
        <f t="shared" si="10"/>
        <v>14700</v>
      </c>
      <c r="O28" s="55">
        <v>1430</v>
      </c>
      <c r="P28" s="55">
        <v>1730</v>
      </c>
      <c r="Q28" s="55">
        <v>3645</v>
      </c>
      <c r="R28" s="55">
        <v>2455</v>
      </c>
      <c r="S28" s="61">
        <v>2130</v>
      </c>
      <c r="T28" s="61">
        <v>1720</v>
      </c>
      <c r="U28" s="61">
        <v>1590</v>
      </c>
      <c r="V28" s="54">
        <f t="shared" si="11"/>
        <v>7010</v>
      </c>
      <c r="W28" s="55">
        <v>365</v>
      </c>
      <c r="X28" s="62">
        <v>1670</v>
      </c>
      <c r="Y28" s="62">
        <v>730</v>
      </c>
      <c r="Z28" s="62">
        <v>1645</v>
      </c>
      <c r="AA28" s="62">
        <v>830</v>
      </c>
      <c r="AB28" s="62">
        <v>900</v>
      </c>
      <c r="AC28" s="62">
        <v>870</v>
      </c>
      <c r="AD28" s="54">
        <f t="shared" si="12"/>
        <v>12800</v>
      </c>
      <c r="AE28" s="62">
        <v>840</v>
      </c>
      <c r="AF28" s="62">
        <v>1320</v>
      </c>
      <c r="AG28" s="62">
        <v>1190</v>
      </c>
      <c r="AH28" s="62">
        <v>1290</v>
      </c>
      <c r="AI28" s="62">
        <v>870</v>
      </c>
      <c r="AJ28" s="62">
        <v>4150</v>
      </c>
      <c r="AK28" s="62">
        <v>3140</v>
      </c>
      <c r="AL28" s="54">
        <f t="shared" si="13"/>
        <v>5945</v>
      </c>
      <c r="AM28" s="63">
        <v>1175</v>
      </c>
      <c r="AN28" s="63">
        <v>1200</v>
      </c>
      <c r="AO28" s="63">
        <v>1030</v>
      </c>
      <c r="AP28" s="63">
        <v>2540</v>
      </c>
    </row>
    <row r="29" spans="1:42" x14ac:dyDescent="0.3">
      <c r="A29" s="50"/>
      <c r="B29" s="50"/>
      <c r="C29" s="48" t="s">
        <v>70</v>
      </c>
      <c r="D29" s="45">
        <f t="shared" si="5"/>
        <v>6278</v>
      </c>
      <c r="E29" s="54">
        <f t="shared" si="6"/>
        <v>628</v>
      </c>
      <c r="F29" s="54">
        <f t="shared" si="9"/>
        <v>628</v>
      </c>
      <c r="G29" s="55">
        <v>0</v>
      </c>
      <c r="H29" s="55">
        <v>0</v>
      </c>
      <c r="I29" s="55">
        <v>0</v>
      </c>
      <c r="J29" s="55">
        <v>0</v>
      </c>
      <c r="K29" s="55">
        <v>15</v>
      </c>
      <c r="L29" s="55"/>
      <c r="M29" s="55">
        <v>613</v>
      </c>
      <c r="N29" s="54">
        <f t="shared" si="10"/>
        <v>2511</v>
      </c>
      <c r="O29" s="55">
        <v>0</v>
      </c>
      <c r="P29" s="55">
        <v>50</v>
      </c>
      <c r="Q29" s="55">
        <v>0</v>
      </c>
      <c r="R29" s="55">
        <v>593</v>
      </c>
      <c r="S29" s="61">
        <v>240</v>
      </c>
      <c r="T29" s="61">
        <v>1380</v>
      </c>
      <c r="U29" s="61">
        <v>248</v>
      </c>
      <c r="V29" s="54">
        <f t="shared" si="11"/>
        <v>799</v>
      </c>
      <c r="W29" s="55">
        <v>95</v>
      </c>
      <c r="X29" s="62">
        <v>190</v>
      </c>
      <c r="Y29" s="62">
        <v>15</v>
      </c>
      <c r="Z29" s="62">
        <v>248</v>
      </c>
      <c r="AA29" s="62">
        <v>65</v>
      </c>
      <c r="AB29" s="62">
        <v>40</v>
      </c>
      <c r="AC29" s="62">
        <v>146</v>
      </c>
      <c r="AD29" s="54">
        <f t="shared" si="12"/>
        <v>1505</v>
      </c>
      <c r="AE29" s="62">
        <v>65</v>
      </c>
      <c r="AF29" s="62">
        <v>135</v>
      </c>
      <c r="AG29" s="62">
        <v>0</v>
      </c>
      <c r="AH29" s="62">
        <v>60</v>
      </c>
      <c r="AI29" s="62">
        <v>70</v>
      </c>
      <c r="AJ29" s="62">
        <v>530</v>
      </c>
      <c r="AK29" s="62">
        <v>645</v>
      </c>
      <c r="AL29" s="54">
        <f t="shared" si="13"/>
        <v>835</v>
      </c>
      <c r="AM29" s="63">
        <v>25</v>
      </c>
      <c r="AN29" s="63">
        <v>90</v>
      </c>
      <c r="AO29" s="63">
        <v>75</v>
      </c>
      <c r="AP29" s="63">
        <v>645</v>
      </c>
    </row>
    <row r="30" spans="1:42" x14ac:dyDescent="0.3">
      <c r="A30" s="50"/>
      <c r="B30" s="50"/>
      <c r="C30" s="48" t="s">
        <v>71</v>
      </c>
      <c r="D30" s="45">
        <f t="shared" si="5"/>
        <v>12570</v>
      </c>
      <c r="E30" s="54">
        <f t="shared" si="6"/>
        <v>1518</v>
      </c>
      <c r="F30" s="54">
        <f t="shared" si="9"/>
        <v>1518</v>
      </c>
      <c r="G30" s="55">
        <v>0</v>
      </c>
      <c r="H30" s="55">
        <v>0</v>
      </c>
      <c r="I30" s="55">
        <v>0</v>
      </c>
      <c r="J30" s="55">
        <v>355</v>
      </c>
      <c r="K30" s="55">
        <v>0</v>
      </c>
      <c r="L30" s="55">
        <v>115</v>
      </c>
      <c r="M30" s="55">
        <v>1048</v>
      </c>
      <c r="N30" s="54">
        <f t="shared" si="10"/>
        <v>2496</v>
      </c>
      <c r="O30" s="55">
        <v>220</v>
      </c>
      <c r="P30" s="55">
        <v>260</v>
      </c>
      <c r="Q30" s="55">
        <v>0</v>
      </c>
      <c r="R30" s="55">
        <v>948</v>
      </c>
      <c r="S30" s="61">
        <v>650</v>
      </c>
      <c r="T30" s="61"/>
      <c r="U30" s="61">
        <v>418</v>
      </c>
      <c r="V30" s="54">
        <f t="shared" si="11"/>
        <v>2612</v>
      </c>
      <c r="W30" s="55">
        <v>85</v>
      </c>
      <c r="X30" s="62">
        <v>995</v>
      </c>
      <c r="Y30" s="62">
        <v>300</v>
      </c>
      <c r="Z30" s="62">
        <v>473</v>
      </c>
      <c r="AA30" s="62">
        <v>199</v>
      </c>
      <c r="AB30" s="62">
        <v>100</v>
      </c>
      <c r="AC30" s="62">
        <v>460</v>
      </c>
      <c r="AD30" s="54">
        <f t="shared" si="12"/>
        <v>3716</v>
      </c>
      <c r="AE30" s="62">
        <v>345</v>
      </c>
      <c r="AF30" s="62">
        <v>520</v>
      </c>
      <c r="AG30" s="62">
        <v>310</v>
      </c>
      <c r="AH30" s="62">
        <v>330</v>
      </c>
      <c r="AI30" s="62">
        <v>286</v>
      </c>
      <c r="AJ30" s="62">
        <v>795</v>
      </c>
      <c r="AK30" s="62">
        <v>1130</v>
      </c>
      <c r="AL30" s="54">
        <f t="shared" si="13"/>
        <v>2228</v>
      </c>
      <c r="AM30" s="63">
        <v>490</v>
      </c>
      <c r="AN30" s="63">
        <v>173</v>
      </c>
      <c r="AO30" s="63">
        <v>255</v>
      </c>
      <c r="AP30" s="63">
        <v>1310</v>
      </c>
    </row>
    <row r="31" spans="1:42" x14ac:dyDescent="0.3">
      <c r="A31" s="50"/>
      <c r="B31" s="50"/>
      <c r="C31" s="48" t="s">
        <v>72</v>
      </c>
      <c r="D31" s="45">
        <f t="shared" si="5"/>
        <v>4186</v>
      </c>
      <c r="E31" s="54">
        <f t="shared" si="6"/>
        <v>900</v>
      </c>
      <c r="F31" s="54">
        <f t="shared" si="9"/>
        <v>969</v>
      </c>
      <c r="G31" s="55">
        <v>69</v>
      </c>
      <c r="H31" s="55">
        <v>173</v>
      </c>
      <c r="I31" s="55">
        <v>101</v>
      </c>
      <c r="J31" s="55">
        <v>100</v>
      </c>
      <c r="K31" s="55">
        <v>102</v>
      </c>
      <c r="L31" s="55">
        <v>78</v>
      </c>
      <c r="M31" s="55">
        <v>346</v>
      </c>
      <c r="N31" s="54">
        <f t="shared" si="10"/>
        <v>1270</v>
      </c>
      <c r="O31" s="55">
        <v>95</v>
      </c>
      <c r="P31" s="55">
        <v>120</v>
      </c>
      <c r="Q31" s="55">
        <v>225</v>
      </c>
      <c r="R31" s="55">
        <v>336</v>
      </c>
      <c r="S31" s="61">
        <v>260</v>
      </c>
      <c r="T31" s="61">
        <v>96</v>
      </c>
      <c r="U31" s="61">
        <v>138</v>
      </c>
      <c r="V31" s="54">
        <f t="shared" si="11"/>
        <v>736</v>
      </c>
      <c r="W31" s="55">
        <v>65</v>
      </c>
      <c r="X31" s="62">
        <v>110</v>
      </c>
      <c r="Y31" s="62">
        <v>92</v>
      </c>
      <c r="Z31" s="62">
        <v>166</v>
      </c>
      <c r="AA31" s="62">
        <v>93</v>
      </c>
      <c r="AB31" s="62">
        <v>80</v>
      </c>
      <c r="AC31" s="62">
        <v>130</v>
      </c>
      <c r="AD31" s="54">
        <f t="shared" si="12"/>
        <v>845</v>
      </c>
      <c r="AE31" s="62">
        <v>83</v>
      </c>
      <c r="AF31" s="62">
        <v>115</v>
      </c>
      <c r="AG31" s="62">
        <v>75</v>
      </c>
      <c r="AH31" s="62">
        <v>75</v>
      </c>
      <c r="AI31" s="62">
        <v>122</v>
      </c>
      <c r="AJ31" s="62">
        <v>245</v>
      </c>
      <c r="AK31" s="62">
        <v>130</v>
      </c>
      <c r="AL31" s="54">
        <f t="shared" si="13"/>
        <v>435</v>
      </c>
      <c r="AM31" s="63">
        <v>65</v>
      </c>
      <c r="AN31" s="63">
        <v>99</v>
      </c>
      <c r="AO31" s="63">
        <v>141</v>
      </c>
      <c r="AP31" s="63">
        <v>130</v>
      </c>
    </row>
    <row r="32" spans="1:42" x14ac:dyDescent="0.3">
      <c r="A32" s="50"/>
      <c r="B32" s="50"/>
      <c r="C32" s="48" t="s">
        <v>73</v>
      </c>
      <c r="D32" s="45">
        <f>SUM(E32,N32,V32,AD32,AL32)</f>
        <v>7995</v>
      </c>
      <c r="E32" s="54">
        <f>SUM(H32:M32)</f>
        <v>1530</v>
      </c>
      <c r="F32" s="54">
        <f t="shared" si="9"/>
        <v>1629</v>
      </c>
      <c r="G32" s="55">
        <v>99</v>
      </c>
      <c r="H32" s="55">
        <v>190</v>
      </c>
      <c r="I32" s="55">
        <v>195</v>
      </c>
      <c r="J32" s="55">
        <v>260</v>
      </c>
      <c r="K32" s="55">
        <v>116</v>
      </c>
      <c r="L32" s="55">
        <v>176</v>
      </c>
      <c r="M32" s="55">
        <v>593</v>
      </c>
      <c r="N32" s="54">
        <f t="shared" si="10"/>
        <v>1766</v>
      </c>
      <c r="O32" s="55">
        <v>150</v>
      </c>
      <c r="P32" s="55">
        <v>200</v>
      </c>
      <c r="Q32" s="55">
        <v>195</v>
      </c>
      <c r="R32" s="55">
        <v>573</v>
      </c>
      <c r="S32" s="61">
        <v>405</v>
      </c>
      <c r="T32" s="61">
        <v>75</v>
      </c>
      <c r="U32" s="61">
        <v>168</v>
      </c>
      <c r="V32" s="54">
        <f t="shared" si="11"/>
        <v>1292</v>
      </c>
      <c r="W32" s="55">
        <v>95</v>
      </c>
      <c r="X32" s="62">
        <v>300</v>
      </c>
      <c r="Y32" s="62">
        <v>139</v>
      </c>
      <c r="Z32" s="62">
        <v>181</v>
      </c>
      <c r="AA32" s="62">
        <v>157</v>
      </c>
      <c r="AB32" s="62">
        <v>195</v>
      </c>
      <c r="AC32" s="62">
        <v>225</v>
      </c>
      <c r="AD32" s="54">
        <f t="shared" si="12"/>
        <v>1979</v>
      </c>
      <c r="AE32" s="62">
        <v>106</v>
      </c>
      <c r="AF32" s="62">
        <v>180</v>
      </c>
      <c r="AG32" s="62">
        <v>195</v>
      </c>
      <c r="AH32" s="62">
        <v>220</v>
      </c>
      <c r="AI32" s="62">
        <v>208</v>
      </c>
      <c r="AJ32" s="62">
        <v>575</v>
      </c>
      <c r="AK32" s="62">
        <v>495</v>
      </c>
      <c r="AL32" s="54">
        <f t="shared" si="13"/>
        <v>1428</v>
      </c>
      <c r="AM32" s="63">
        <v>320</v>
      </c>
      <c r="AN32" s="63">
        <v>240</v>
      </c>
      <c r="AO32" s="63">
        <v>193</v>
      </c>
      <c r="AP32" s="63">
        <v>675</v>
      </c>
    </row>
    <row r="33" spans="1:42" x14ac:dyDescent="0.3">
      <c r="A33" s="50"/>
      <c r="B33" s="50"/>
      <c r="C33" s="48" t="s">
        <v>74</v>
      </c>
      <c r="D33" s="45">
        <f t="shared" si="5"/>
        <v>8423</v>
      </c>
      <c r="E33" s="54">
        <f t="shared" si="6"/>
        <v>1583</v>
      </c>
      <c r="F33" s="54">
        <f t="shared" si="9"/>
        <v>1630</v>
      </c>
      <c r="G33" s="55">
        <v>47</v>
      </c>
      <c r="H33" s="55">
        <v>202</v>
      </c>
      <c r="I33" s="55">
        <v>108</v>
      </c>
      <c r="J33" s="55">
        <v>270</v>
      </c>
      <c r="K33" s="55">
        <v>160</v>
      </c>
      <c r="L33" s="55">
        <v>110</v>
      </c>
      <c r="M33" s="55">
        <v>733</v>
      </c>
      <c r="N33" s="54">
        <f t="shared" si="10"/>
        <v>2073</v>
      </c>
      <c r="O33" s="55">
        <v>210</v>
      </c>
      <c r="P33" s="55">
        <v>217</v>
      </c>
      <c r="Q33" s="55">
        <v>345</v>
      </c>
      <c r="R33" s="55">
        <v>695</v>
      </c>
      <c r="S33" s="61">
        <v>320</v>
      </c>
      <c r="T33" s="61">
        <v>143</v>
      </c>
      <c r="U33" s="61">
        <v>143</v>
      </c>
      <c r="V33" s="54">
        <f t="shared" si="11"/>
        <v>1647</v>
      </c>
      <c r="W33" s="55">
        <v>136</v>
      </c>
      <c r="X33" s="62">
        <v>310</v>
      </c>
      <c r="Y33" s="62">
        <v>145</v>
      </c>
      <c r="Z33" s="62">
        <v>185</v>
      </c>
      <c r="AA33" s="62">
        <v>276</v>
      </c>
      <c r="AB33" s="62">
        <v>265</v>
      </c>
      <c r="AC33" s="62">
        <v>330</v>
      </c>
      <c r="AD33" s="54">
        <f t="shared" si="12"/>
        <v>2063</v>
      </c>
      <c r="AE33" s="62">
        <v>110</v>
      </c>
      <c r="AF33" s="62">
        <v>240</v>
      </c>
      <c r="AG33" s="62">
        <v>195</v>
      </c>
      <c r="AH33" s="62">
        <v>280</v>
      </c>
      <c r="AI33" s="62">
        <v>263</v>
      </c>
      <c r="AJ33" s="62">
        <v>590</v>
      </c>
      <c r="AK33" s="62">
        <v>385</v>
      </c>
      <c r="AL33" s="54">
        <f t="shared" si="13"/>
        <v>1057</v>
      </c>
      <c r="AM33" s="63">
        <v>128</v>
      </c>
      <c r="AN33" s="63">
        <v>298</v>
      </c>
      <c r="AO33" s="63">
        <v>221</v>
      </c>
      <c r="AP33" s="63">
        <v>410</v>
      </c>
    </row>
    <row r="34" spans="1:42" x14ac:dyDescent="0.3">
      <c r="A34" s="50"/>
      <c r="B34" s="50"/>
      <c r="C34" s="48" t="s">
        <v>75</v>
      </c>
      <c r="D34" s="45">
        <f t="shared" si="5"/>
        <v>0</v>
      </c>
      <c r="E34" s="54">
        <f t="shared" si="6"/>
        <v>0</v>
      </c>
      <c r="F34" s="54">
        <f t="shared" si="9"/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/>
      <c r="M34" s="55"/>
      <c r="N34" s="54">
        <f t="shared" si="10"/>
        <v>0</v>
      </c>
      <c r="O34" s="55">
        <v>0</v>
      </c>
      <c r="P34" s="55">
        <v>0</v>
      </c>
      <c r="Q34" s="55">
        <v>0</v>
      </c>
      <c r="R34" s="55">
        <v>0</v>
      </c>
      <c r="S34" s="61">
        <v>0</v>
      </c>
      <c r="T34" s="61"/>
      <c r="U34" s="61"/>
      <c r="V34" s="54">
        <f t="shared" si="11"/>
        <v>0</v>
      </c>
      <c r="W34" s="55"/>
      <c r="X34" s="62"/>
      <c r="Y34" s="62"/>
      <c r="Z34" s="62"/>
      <c r="AA34" s="62"/>
      <c r="AB34" s="62"/>
      <c r="AC34" s="62"/>
      <c r="AD34" s="54">
        <f t="shared" si="12"/>
        <v>0</v>
      </c>
      <c r="AE34" s="62">
        <v>0</v>
      </c>
      <c r="AF34" s="62">
        <v>0</v>
      </c>
      <c r="AG34" s="62">
        <v>0</v>
      </c>
      <c r="AH34" s="62">
        <v>0</v>
      </c>
      <c r="AI34" s="62">
        <v>0</v>
      </c>
      <c r="AJ34" s="62"/>
      <c r="AK34" s="62"/>
      <c r="AL34" s="54">
        <f t="shared" si="13"/>
        <v>0</v>
      </c>
      <c r="AM34" s="63">
        <v>0</v>
      </c>
      <c r="AN34" s="63">
        <v>0</v>
      </c>
      <c r="AO34" s="63">
        <v>0</v>
      </c>
      <c r="AP34" s="63">
        <v>0</v>
      </c>
    </row>
    <row r="35" spans="1:42" x14ac:dyDescent="0.3">
      <c r="A35" s="50"/>
      <c r="B35" s="50"/>
      <c r="C35" s="48" t="s">
        <v>76</v>
      </c>
      <c r="D35" s="45">
        <f t="shared" si="5"/>
        <v>45389</v>
      </c>
      <c r="E35" s="54">
        <f t="shared" si="6"/>
        <v>7289</v>
      </c>
      <c r="F35" s="54">
        <f t="shared" si="9"/>
        <v>7984</v>
      </c>
      <c r="G35" s="55">
        <v>695</v>
      </c>
      <c r="H35" s="55">
        <v>969</v>
      </c>
      <c r="I35" s="55">
        <v>750</v>
      </c>
      <c r="J35" s="55">
        <v>1300</v>
      </c>
      <c r="K35" s="55">
        <v>915</v>
      </c>
      <c r="L35" s="55">
        <v>1280</v>
      </c>
      <c r="M35" s="55">
        <v>2075</v>
      </c>
      <c r="N35" s="54">
        <f t="shared" si="10"/>
        <v>11840</v>
      </c>
      <c r="O35" s="55">
        <v>1390</v>
      </c>
      <c r="P35" s="55">
        <v>1510</v>
      </c>
      <c r="Q35" s="55">
        <v>2410</v>
      </c>
      <c r="R35" s="55">
        <v>2025</v>
      </c>
      <c r="S35" s="61">
        <v>2200</v>
      </c>
      <c r="T35" s="61">
        <v>1260</v>
      </c>
      <c r="U35" s="61">
        <v>1045</v>
      </c>
      <c r="V35" s="54">
        <f t="shared" si="11"/>
        <v>9835</v>
      </c>
      <c r="W35" s="55">
        <v>670</v>
      </c>
      <c r="X35" s="62">
        <v>1580</v>
      </c>
      <c r="Y35" s="62">
        <v>1880</v>
      </c>
      <c r="Z35" s="62">
        <v>1595</v>
      </c>
      <c r="AA35" s="62">
        <v>1100</v>
      </c>
      <c r="AB35" s="62">
        <v>1170</v>
      </c>
      <c r="AC35" s="62">
        <v>1840</v>
      </c>
      <c r="AD35" s="54">
        <f t="shared" si="12"/>
        <v>10315</v>
      </c>
      <c r="AE35" s="62">
        <v>665</v>
      </c>
      <c r="AF35" s="62">
        <v>1050</v>
      </c>
      <c r="AG35" s="62">
        <v>1330</v>
      </c>
      <c r="AH35" s="62">
        <v>1500</v>
      </c>
      <c r="AI35" s="62">
        <v>1380</v>
      </c>
      <c r="AJ35" s="62">
        <v>2310</v>
      </c>
      <c r="AK35" s="62">
        <v>2080</v>
      </c>
      <c r="AL35" s="54">
        <f t="shared" si="13"/>
        <v>6110</v>
      </c>
      <c r="AM35" s="63">
        <v>1350</v>
      </c>
      <c r="AN35" s="63">
        <v>1760</v>
      </c>
      <c r="AO35" s="63">
        <v>1220</v>
      </c>
      <c r="AP35" s="63">
        <v>1780</v>
      </c>
    </row>
    <row r="36" spans="1:42" x14ac:dyDescent="0.3">
      <c r="A36" s="50"/>
      <c r="B36" s="50"/>
      <c r="C36" s="48" t="s">
        <v>77</v>
      </c>
      <c r="D36" s="45">
        <f t="shared" si="5"/>
        <v>1701</v>
      </c>
      <c r="E36" s="54">
        <f t="shared" si="6"/>
        <v>0</v>
      </c>
      <c r="F36" s="54">
        <f t="shared" si="9"/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/>
      <c r="M36" s="55"/>
      <c r="N36" s="54">
        <f t="shared" si="10"/>
        <v>246</v>
      </c>
      <c r="O36" s="55">
        <v>0</v>
      </c>
      <c r="P36" s="55">
        <v>0</v>
      </c>
      <c r="Q36" s="55">
        <v>0</v>
      </c>
      <c r="R36" s="55">
        <v>210</v>
      </c>
      <c r="S36" s="61">
        <v>0</v>
      </c>
      <c r="T36" s="61"/>
      <c r="U36" s="61">
        <v>36</v>
      </c>
      <c r="V36" s="54">
        <f t="shared" si="11"/>
        <v>427</v>
      </c>
      <c r="W36" s="55">
        <v>55</v>
      </c>
      <c r="X36" s="62">
        <v>75</v>
      </c>
      <c r="Y36" s="62"/>
      <c r="Z36" s="62">
        <v>36</v>
      </c>
      <c r="AA36" s="62">
        <v>76</v>
      </c>
      <c r="AB36" s="62">
        <v>50</v>
      </c>
      <c r="AC36" s="62">
        <v>135</v>
      </c>
      <c r="AD36" s="54">
        <f t="shared" si="12"/>
        <v>673</v>
      </c>
      <c r="AE36" s="62">
        <v>40</v>
      </c>
      <c r="AF36" s="62">
        <v>100</v>
      </c>
      <c r="AG36" s="62">
        <v>75</v>
      </c>
      <c r="AH36" s="62">
        <v>100</v>
      </c>
      <c r="AI36" s="62">
        <v>83</v>
      </c>
      <c r="AJ36" s="62">
        <v>150</v>
      </c>
      <c r="AK36" s="62">
        <v>125</v>
      </c>
      <c r="AL36" s="54">
        <f t="shared" si="13"/>
        <v>355</v>
      </c>
      <c r="AM36" s="63">
        <v>0</v>
      </c>
      <c r="AN36" s="63">
        <v>140</v>
      </c>
      <c r="AO36" s="63">
        <v>90</v>
      </c>
      <c r="AP36" s="63">
        <v>125</v>
      </c>
    </row>
    <row r="37" spans="1:42" x14ac:dyDescent="0.3">
      <c r="A37" s="50"/>
      <c r="B37" s="50" t="s">
        <v>78</v>
      </c>
      <c r="C37" s="48" t="s">
        <v>79</v>
      </c>
      <c r="D37" s="45">
        <f t="shared" si="5"/>
        <v>0</v>
      </c>
      <c r="E37" s="54">
        <f t="shared" si="6"/>
        <v>0</v>
      </c>
      <c r="F37" s="54">
        <f t="shared" si="9"/>
        <v>0</v>
      </c>
      <c r="G37" s="55"/>
      <c r="H37" s="55"/>
      <c r="I37" s="55"/>
      <c r="J37" s="55"/>
      <c r="K37" s="55"/>
      <c r="L37" s="55"/>
      <c r="M37" s="55"/>
      <c r="N37" s="54">
        <f t="shared" si="10"/>
        <v>0</v>
      </c>
      <c r="O37" s="55"/>
      <c r="P37" s="55"/>
      <c r="Q37" s="55"/>
      <c r="R37" s="55"/>
      <c r="S37" s="61"/>
      <c r="T37" s="61"/>
      <c r="U37" s="61"/>
      <c r="V37" s="54">
        <f t="shared" si="11"/>
        <v>0</v>
      </c>
      <c r="W37" s="55"/>
      <c r="X37" s="62"/>
      <c r="Y37" s="62"/>
      <c r="Z37" s="62"/>
      <c r="AA37" s="62"/>
      <c r="AB37" s="62"/>
      <c r="AC37" s="62"/>
      <c r="AD37" s="54">
        <f t="shared" si="12"/>
        <v>0</v>
      </c>
      <c r="AE37" s="62"/>
      <c r="AF37" s="62"/>
      <c r="AG37" s="62"/>
      <c r="AH37" s="62"/>
      <c r="AI37" s="62"/>
      <c r="AJ37" s="62"/>
      <c r="AK37" s="62"/>
      <c r="AL37" s="54">
        <f t="shared" si="13"/>
        <v>0</v>
      </c>
      <c r="AM37" s="63"/>
      <c r="AN37" s="63"/>
      <c r="AO37" s="63"/>
      <c r="AP37" s="63"/>
    </row>
    <row r="38" spans="1:42" x14ac:dyDescent="0.3">
      <c r="A38" s="50"/>
      <c r="B38" s="50"/>
      <c r="C38" s="48" t="s">
        <v>80</v>
      </c>
      <c r="D38" s="45">
        <f t="shared" si="5"/>
        <v>0</v>
      </c>
      <c r="E38" s="54">
        <f t="shared" si="6"/>
        <v>0</v>
      </c>
      <c r="F38" s="54">
        <f t="shared" si="9"/>
        <v>0</v>
      </c>
      <c r="G38" s="55"/>
      <c r="H38" s="55"/>
      <c r="I38" s="55"/>
      <c r="J38" s="55"/>
      <c r="K38" s="55"/>
      <c r="L38" s="55"/>
      <c r="M38" s="55"/>
      <c r="N38" s="54">
        <f t="shared" si="10"/>
        <v>0</v>
      </c>
      <c r="O38" s="55"/>
      <c r="P38" s="55"/>
      <c r="Q38" s="55"/>
      <c r="R38" s="55"/>
      <c r="S38" s="61"/>
      <c r="T38" s="61"/>
      <c r="U38" s="61"/>
      <c r="V38" s="54">
        <f t="shared" si="11"/>
        <v>0</v>
      </c>
      <c r="W38" s="55"/>
      <c r="X38" s="62"/>
      <c r="Y38" s="62"/>
      <c r="Z38" s="62"/>
      <c r="AA38" s="62"/>
      <c r="AB38" s="62"/>
      <c r="AC38" s="62"/>
      <c r="AD38" s="54">
        <f t="shared" si="12"/>
        <v>0</v>
      </c>
      <c r="AE38" s="62"/>
      <c r="AF38" s="62"/>
      <c r="AG38" s="62"/>
      <c r="AH38" s="62"/>
      <c r="AI38" s="62"/>
      <c r="AJ38" s="62"/>
      <c r="AK38" s="62"/>
      <c r="AL38" s="54">
        <f t="shared" si="13"/>
        <v>0</v>
      </c>
      <c r="AM38" s="63"/>
      <c r="AN38" s="63"/>
      <c r="AO38" s="63"/>
      <c r="AP38" s="63"/>
    </row>
    <row r="39" spans="1:42" x14ac:dyDescent="0.3">
      <c r="A39" s="50"/>
      <c r="B39" s="50"/>
      <c r="C39" s="48" t="s">
        <v>81</v>
      </c>
      <c r="D39" s="45">
        <f t="shared" si="5"/>
        <v>0</v>
      </c>
      <c r="E39" s="54">
        <f t="shared" si="6"/>
        <v>0</v>
      </c>
      <c r="F39" s="54">
        <f t="shared" si="9"/>
        <v>0</v>
      </c>
      <c r="G39" s="55"/>
      <c r="H39" s="55"/>
      <c r="I39" s="55"/>
      <c r="J39" s="55"/>
      <c r="K39" s="55"/>
      <c r="L39" s="55"/>
      <c r="M39" s="55"/>
      <c r="N39" s="54">
        <f t="shared" si="10"/>
        <v>0</v>
      </c>
      <c r="O39" s="55"/>
      <c r="P39" s="55"/>
      <c r="Q39" s="55"/>
      <c r="R39" s="55"/>
      <c r="S39" s="61"/>
      <c r="T39" s="61"/>
      <c r="U39" s="61"/>
      <c r="V39" s="54">
        <f t="shared" si="11"/>
        <v>0</v>
      </c>
      <c r="W39" s="55"/>
      <c r="X39" s="62"/>
      <c r="Y39" s="62"/>
      <c r="Z39" s="62"/>
      <c r="AA39" s="62"/>
      <c r="AB39" s="62"/>
      <c r="AC39" s="62"/>
      <c r="AD39" s="54">
        <f t="shared" si="12"/>
        <v>0</v>
      </c>
      <c r="AE39" s="62"/>
      <c r="AF39" s="62"/>
      <c r="AG39" s="62"/>
      <c r="AH39" s="62"/>
      <c r="AI39" s="62"/>
      <c r="AJ39" s="62"/>
      <c r="AK39" s="62"/>
      <c r="AL39" s="54">
        <f t="shared" si="13"/>
        <v>0</v>
      </c>
      <c r="AM39" s="63"/>
      <c r="AN39" s="63"/>
      <c r="AO39" s="63"/>
      <c r="AP39" s="63"/>
    </row>
    <row r="40" spans="1:42" x14ac:dyDescent="0.3">
      <c r="A40" s="50"/>
      <c r="B40" s="50"/>
      <c r="C40" s="48" t="s">
        <v>82</v>
      </c>
      <c r="D40" s="45">
        <f t="shared" si="5"/>
        <v>0</v>
      </c>
      <c r="E40" s="54">
        <f t="shared" si="6"/>
        <v>0</v>
      </c>
      <c r="F40" s="54">
        <f t="shared" si="9"/>
        <v>0</v>
      </c>
      <c r="G40" s="55"/>
      <c r="H40" s="55"/>
      <c r="I40" s="55"/>
      <c r="J40" s="55"/>
      <c r="K40" s="55"/>
      <c r="L40" s="55"/>
      <c r="M40" s="55"/>
      <c r="N40" s="54">
        <f t="shared" si="10"/>
        <v>0</v>
      </c>
      <c r="O40" s="55"/>
      <c r="P40" s="55"/>
      <c r="Q40" s="55"/>
      <c r="R40" s="55"/>
      <c r="S40" s="61"/>
      <c r="T40" s="61"/>
      <c r="U40" s="61"/>
      <c r="V40" s="54">
        <f t="shared" si="11"/>
        <v>0</v>
      </c>
      <c r="W40" s="55"/>
      <c r="X40" s="62"/>
      <c r="Y40" s="62"/>
      <c r="Z40" s="62"/>
      <c r="AA40" s="62"/>
      <c r="AB40" s="62"/>
      <c r="AC40" s="62"/>
      <c r="AD40" s="54">
        <f t="shared" si="12"/>
        <v>0</v>
      </c>
      <c r="AE40" s="62"/>
      <c r="AF40" s="62"/>
      <c r="AG40" s="62"/>
      <c r="AH40" s="62"/>
      <c r="AI40" s="62"/>
      <c r="AJ40" s="62"/>
      <c r="AK40" s="62"/>
      <c r="AL40" s="54">
        <f t="shared" si="13"/>
        <v>0</v>
      </c>
      <c r="AM40" s="63"/>
      <c r="AN40" s="63"/>
      <c r="AO40" s="63"/>
      <c r="AP40" s="63"/>
    </row>
    <row r="41" spans="1:42" x14ac:dyDescent="0.3">
      <c r="A41" s="50"/>
      <c r="B41" s="50"/>
      <c r="C41" s="48" t="s">
        <v>83</v>
      </c>
      <c r="D41" s="45">
        <f t="shared" si="5"/>
        <v>0</v>
      </c>
      <c r="E41" s="54">
        <f t="shared" si="6"/>
        <v>0</v>
      </c>
      <c r="F41" s="54">
        <f t="shared" si="9"/>
        <v>0</v>
      </c>
      <c r="G41" s="55"/>
      <c r="H41" s="55"/>
      <c r="I41" s="55"/>
      <c r="J41" s="55"/>
      <c r="K41" s="55"/>
      <c r="L41" s="55"/>
      <c r="M41" s="55"/>
      <c r="N41" s="54">
        <f t="shared" si="10"/>
        <v>0</v>
      </c>
      <c r="O41" s="55"/>
      <c r="P41" s="55"/>
      <c r="Q41" s="55"/>
      <c r="R41" s="55"/>
      <c r="S41" s="61"/>
      <c r="T41" s="61"/>
      <c r="U41" s="61"/>
      <c r="V41" s="54">
        <f t="shared" si="11"/>
        <v>0</v>
      </c>
      <c r="W41" s="55"/>
      <c r="X41" s="62"/>
      <c r="Y41" s="62"/>
      <c r="Z41" s="62"/>
      <c r="AA41" s="62"/>
      <c r="AB41" s="62"/>
      <c r="AC41" s="62"/>
      <c r="AD41" s="54">
        <f t="shared" si="12"/>
        <v>0</v>
      </c>
      <c r="AE41" s="62"/>
      <c r="AF41" s="62"/>
      <c r="AG41" s="62"/>
      <c r="AH41" s="62"/>
      <c r="AI41" s="62"/>
      <c r="AJ41" s="62"/>
      <c r="AK41" s="62"/>
      <c r="AL41" s="54">
        <f t="shared" si="13"/>
        <v>0</v>
      </c>
      <c r="AM41" s="63"/>
      <c r="AN41" s="63"/>
      <c r="AO41" s="63"/>
      <c r="AP41" s="63"/>
    </row>
    <row r="42" spans="1:42" x14ac:dyDescent="0.3">
      <c r="A42" s="50"/>
      <c r="B42" s="50" t="s">
        <v>84</v>
      </c>
      <c r="C42" s="48" t="s">
        <v>85</v>
      </c>
      <c r="D42" s="45">
        <f t="shared" si="5"/>
        <v>0</v>
      </c>
      <c r="E42" s="54">
        <f t="shared" si="6"/>
        <v>0</v>
      </c>
      <c r="F42" s="54">
        <f t="shared" si="9"/>
        <v>0</v>
      </c>
      <c r="G42" s="55"/>
      <c r="H42" s="55"/>
      <c r="I42" s="55"/>
      <c r="J42" s="55"/>
      <c r="K42" s="55"/>
      <c r="L42" s="55"/>
      <c r="M42" s="55"/>
      <c r="N42" s="54">
        <f t="shared" si="10"/>
        <v>0</v>
      </c>
      <c r="O42" s="55"/>
      <c r="P42" s="55"/>
      <c r="Q42" s="55"/>
      <c r="R42" s="55"/>
      <c r="S42" s="61"/>
      <c r="T42" s="61"/>
      <c r="U42" s="61"/>
      <c r="V42" s="54">
        <f t="shared" si="11"/>
        <v>0</v>
      </c>
      <c r="W42" s="55"/>
      <c r="X42" s="62"/>
      <c r="Y42" s="62"/>
      <c r="Z42" s="62"/>
      <c r="AA42" s="62"/>
      <c r="AB42" s="62"/>
      <c r="AC42" s="62"/>
      <c r="AD42" s="54">
        <f t="shared" si="12"/>
        <v>0</v>
      </c>
      <c r="AE42" s="62"/>
      <c r="AF42" s="62"/>
      <c r="AG42" s="62"/>
      <c r="AH42" s="62"/>
      <c r="AI42" s="62"/>
      <c r="AJ42" s="62"/>
      <c r="AK42" s="62"/>
      <c r="AL42" s="54">
        <f t="shared" si="13"/>
        <v>0</v>
      </c>
      <c r="AM42" s="63"/>
      <c r="AN42" s="63"/>
      <c r="AO42" s="63"/>
      <c r="AP42" s="63"/>
    </row>
    <row r="43" spans="1:42" x14ac:dyDescent="0.3">
      <c r="A43" s="50"/>
      <c r="B43" s="50"/>
      <c r="C43" s="48" t="s">
        <v>86</v>
      </c>
      <c r="D43" s="45">
        <f t="shared" si="5"/>
        <v>0</v>
      </c>
      <c r="E43" s="54">
        <f t="shared" si="6"/>
        <v>0</v>
      </c>
      <c r="F43" s="54">
        <f t="shared" si="9"/>
        <v>0</v>
      </c>
      <c r="G43" s="55"/>
      <c r="H43" s="55"/>
      <c r="I43" s="55"/>
      <c r="J43" s="55"/>
      <c r="K43" s="55"/>
      <c r="L43" s="55"/>
      <c r="M43" s="55"/>
      <c r="N43" s="54">
        <f t="shared" si="10"/>
        <v>0</v>
      </c>
      <c r="O43" s="55"/>
      <c r="P43" s="55"/>
      <c r="Q43" s="55"/>
      <c r="R43" s="55"/>
      <c r="S43" s="61"/>
      <c r="T43" s="61"/>
      <c r="U43" s="61"/>
      <c r="V43" s="54">
        <f t="shared" si="11"/>
        <v>0</v>
      </c>
      <c r="W43" s="55"/>
      <c r="X43" s="62"/>
      <c r="Y43" s="62"/>
      <c r="Z43" s="62"/>
      <c r="AA43" s="62"/>
      <c r="AB43" s="62"/>
      <c r="AC43" s="62"/>
      <c r="AD43" s="54">
        <f t="shared" si="12"/>
        <v>0</v>
      </c>
      <c r="AE43" s="62"/>
      <c r="AF43" s="62"/>
      <c r="AG43" s="62"/>
      <c r="AH43" s="62"/>
      <c r="AI43" s="62"/>
      <c r="AJ43" s="62"/>
      <c r="AK43" s="62"/>
      <c r="AL43" s="54">
        <f t="shared" si="13"/>
        <v>0</v>
      </c>
      <c r="AM43" s="63"/>
      <c r="AN43" s="63"/>
      <c r="AO43" s="63"/>
      <c r="AP43" s="63"/>
    </row>
    <row r="44" spans="1:42" x14ac:dyDescent="0.3">
      <c r="A44" s="50"/>
      <c r="B44" s="50"/>
      <c r="C44" s="48" t="s">
        <v>87</v>
      </c>
      <c r="D44" s="45">
        <f t="shared" si="5"/>
        <v>0</v>
      </c>
      <c r="E44" s="54">
        <f t="shared" si="6"/>
        <v>0</v>
      </c>
      <c r="F44" s="54">
        <f t="shared" si="9"/>
        <v>0</v>
      </c>
      <c r="G44" s="55"/>
      <c r="H44" s="55"/>
      <c r="I44" s="55"/>
      <c r="J44" s="55"/>
      <c r="K44" s="55"/>
      <c r="L44" s="55"/>
      <c r="M44" s="55"/>
      <c r="N44" s="54">
        <f t="shared" si="10"/>
        <v>0</v>
      </c>
      <c r="O44" s="55"/>
      <c r="P44" s="55"/>
      <c r="Q44" s="55"/>
      <c r="R44" s="55"/>
      <c r="S44" s="61"/>
      <c r="T44" s="61"/>
      <c r="U44" s="61"/>
      <c r="V44" s="54">
        <f t="shared" si="11"/>
        <v>0</v>
      </c>
      <c r="W44" s="55"/>
      <c r="X44" s="62"/>
      <c r="Y44" s="62"/>
      <c r="Z44" s="62"/>
      <c r="AA44" s="62"/>
      <c r="AB44" s="62"/>
      <c r="AC44" s="62"/>
      <c r="AD44" s="54">
        <f t="shared" si="12"/>
        <v>0</v>
      </c>
      <c r="AE44" s="62"/>
      <c r="AF44" s="62"/>
      <c r="AG44" s="62"/>
      <c r="AH44" s="62"/>
      <c r="AI44" s="62"/>
      <c r="AJ44" s="62"/>
      <c r="AK44" s="62"/>
      <c r="AL44" s="54">
        <f t="shared" si="13"/>
        <v>0</v>
      </c>
      <c r="AM44" s="63"/>
      <c r="AN44" s="63"/>
      <c r="AO44" s="63"/>
      <c r="AP44" s="63"/>
    </row>
    <row r="45" spans="1:42" x14ac:dyDescent="0.3">
      <c r="A45" s="50"/>
      <c r="B45" s="50"/>
      <c r="C45" s="48" t="s">
        <v>88</v>
      </c>
      <c r="D45" s="45">
        <f t="shared" si="5"/>
        <v>0</v>
      </c>
      <c r="E45" s="54">
        <f t="shared" si="6"/>
        <v>0</v>
      </c>
      <c r="F45" s="54">
        <f t="shared" si="9"/>
        <v>0</v>
      </c>
      <c r="G45" s="55"/>
      <c r="H45" s="55"/>
      <c r="I45" s="55"/>
      <c r="J45" s="55"/>
      <c r="K45" s="55"/>
      <c r="L45" s="55"/>
      <c r="M45" s="55"/>
      <c r="N45" s="54">
        <f t="shared" si="10"/>
        <v>0</v>
      </c>
      <c r="O45" s="55"/>
      <c r="P45" s="55"/>
      <c r="Q45" s="55"/>
      <c r="R45" s="55"/>
      <c r="S45" s="61"/>
      <c r="T45" s="61"/>
      <c r="U45" s="61"/>
      <c r="V45" s="54">
        <f t="shared" si="11"/>
        <v>0</v>
      </c>
      <c r="W45" s="55"/>
      <c r="X45" s="62"/>
      <c r="Y45" s="62"/>
      <c r="Z45" s="62"/>
      <c r="AA45" s="62"/>
      <c r="AB45" s="62"/>
      <c r="AC45" s="62"/>
      <c r="AD45" s="54">
        <f t="shared" si="12"/>
        <v>0</v>
      </c>
      <c r="AE45" s="62"/>
      <c r="AF45" s="62"/>
      <c r="AG45" s="62"/>
      <c r="AH45" s="62"/>
      <c r="AI45" s="62"/>
      <c r="AJ45" s="62"/>
      <c r="AK45" s="62"/>
      <c r="AL45" s="54">
        <f t="shared" si="13"/>
        <v>0</v>
      </c>
      <c r="AM45" s="63"/>
      <c r="AN45" s="63"/>
      <c r="AO45" s="63"/>
      <c r="AP45" s="63"/>
    </row>
    <row r="46" spans="1:42" x14ac:dyDescent="0.3">
      <c r="A46" s="50"/>
      <c r="B46" s="50"/>
      <c r="C46" s="48" t="s">
        <v>89</v>
      </c>
      <c r="D46" s="45">
        <f t="shared" si="5"/>
        <v>0</v>
      </c>
      <c r="E46" s="54">
        <f t="shared" si="6"/>
        <v>0</v>
      </c>
      <c r="F46" s="54">
        <f t="shared" si="9"/>
        <v>0</v>
      </c>
      <c r="G46" s="55"/>
      <c r="H46" s="55"/>
      <c r="I46" s="55"/>
      <c r="J46" s="55"/>
      <c r="K46" s="55"/>
      <c r="L46" s="55"/>
      <c r="M46" s="55"/>
      <c r="N46" s="54">
        <f t="shared" si="10"/>
        <v>0</v>
      </c>
      <c r="O46" s="55"/>
      <c r="P46" s="55"/>
      <c r="Q46" s="55"/>
      <c r="R46" s="55"/>
      <c r="S46" s="61"/>
      <c r="T46" s="61"/>
      <c r="U46" s="61"/>
      <c r="V46" s="54">
        <f t="shared" si="11"/>
        <v>0</v>
      </c>
      <c r="W46" s="55"/>
      <c r="X46" s="62"/>
      <c r="Y46" s="62"/>
      <c r="Z46" s="62"/>
      <c r="AA46" s="62"/>
      <c r="AB46" s="62"/>
      <c r="AC46" s="62"/>
      <c r="AD46" s="54">
        <f t="shared" si="12"/>
        <v>0</v>
      </c>
      <c r="AE46" s="62"/>
      <c r="AF46" s="62"/>
      <c r="AG46" s="62"/>
      <c r="AH46" s="62"/>
      <c r="AI46" s="62"/>
      <c r="AJ46" s="62"/>
      <c r="AK46" s="62"/>
      <c r="AL46" s="54">
        <f t="shared" si="13"/>
        <v>0</v>
      </c>
      <c r="AM46" s="63"/>
      <c r="AN46" s="63"/>
      <c r="AO46" s="63"/>
      <c r="AP46" s="63"/>
    </row>
    <row r="47" spans="1:42" x14ac:dyDescent="0.3">
      <c r="A47" s="50"/>
      <c r="B47" s="50"/>
      <c r="C47" s="48" t="s">
        <v>90</v>
      </c>
      <c r="D47" s="45">
        <f t="shared" si="5"/>
        <v>0</v>
      </c>
      <c r="E47" s="54">
        <f t="shared" si="6"/>
        <v>0</v>
      </c>
      <c r="F47" s="54">
        <f t="shared" si="9"/>
        <v>0</v>
      </c>
      <c r="G47" s="55"/>
      <c r="H47" s="55"/>
      <c r="I47" s="55"/>
      <c r="J47" s="55"/>
      <c r="K47" s="55"/>
      <c r="L47" s="55"/>
      <c r="M47" s="55"/>
      <c r="N47" s="54">
        <f t="shared" si="10"/>
        <v>0</v>
      </c>
      <c r="O47" s="55"/>
      <c r="P47" s="55"/>
      <c r="Q47" s="55"/>
      <c r="R47" s="55"/>
      <c r="S47" s="61"/>
      <c r="T47" s="61"/>
      <c r="U47" s="61"/>
      <c r="V47" s="54">
        <f t="shared" si="11"/>
        <v>0</v>
      </c>
      <c r="W47" s="55"/>
      <c r="X47" s="62"/>
      <c r="Y47" s="62"/>
      <c r="Z47" s="62"/>
      <c r="AA47" s="62"/>
      <c r="AB47" s="62"/>
      <c r="AC47" s="62"/>
      <c r="AD47" s="54">
        <f t="shared" si="12"/>
        <v>0</v>
      </c>
      <c r="AE47" s="62"/>
      <c r="AF47" s="62"/>
      <c r="AG47" s="62"/>
      <c r="AH47" s="62"/>
      <c r="AI47" s="62"/>
      <c r="AJ47" s="62"/>
      <c r="AK47" s="62"/>
      <c r="AL47" s="54">
        <f t="shared" si="13"/>
        <v>0</v>
      </c>
      <c r="AM47" s="63"/>
      <c r="AN47" s="63"/>
      <c r="AO47" s="63"/>
      <c r="AP47" s="63"/>
    </row>
    <row r="48" spans="1:42" x14ac:dyDescent="0.3">
      <c r="A48" s="50"/>
      <c r="B48" s="50" t="s">
        <v>91</v>
      </c>
      <c r="C48" s="48" t="s">
        <v>92</v>
      </c>
      <c r="D48" s="45">
        <f t="shared" si="5"/>
        <v>0</v>
      </c>
      <c r="E48" s="54">
        <f t="shared" si="6"/>
        <v>0</v>
      </c>
      <c r="F48" s="54">
        <f t="shared" si="9"/>
        <v>0</v>
      </c>
      <c r="G48" s="55"/>
      <c r="H48" s="55"/>
      <c r="I48" s="55"/>
      <c r="J48" s="55"/>
      <c r="K48" s="55"/>
      <c r="L48" s="55"/>
      <c r="M48" s="55"/>
      <c r="N48" s="54">
        <f t="shared" si="10"/>
        <v>0</v>
      </c>
      <c r="O48" s="55"/>
      <c r="P48" s="55"/>
      <c r="Q48" s="55"/>
      <c r="R48" s="55"/>
      <c r="S48" s="61"/>
      <c r="T48" s="61"/>
      <c r="U48" s="61"/>
      <c r="V48" s="54">
        <f t="shared" si="11"/>
        <v>0</v>
      </c>
      <c r="W48" s="55"/>
      <c r="X48" s="62"/>
      <c r="Y48" s="62"/>
      <c r="Z48" s="62"/>
      <c r="AA48" s="62"/>
      <c r="AB48" s="62"/>
      <c r="AC48" s="62"/>
      <c r="AD48" s="54">
        <f t="shared" si="12"/>
        <v>0</v>
      </c>
      <c r="AE48" s="62"/>
      <c r="AF48" s="62"/>
      <c r="AG48" s="62"/>
      <c r="AH48" s="62"/>
      <c r="AI48" s="62"/>
      <c r="AJ48" s="62"/>
      <c r="AK48" s="62"/>
      <c r="AL48" s="54">
        <f t="shared" si="13"/>
        <v>0</v>
      </c>
      <c r="AM48" s="63"/>
      <c r="AN48" s="63"/>
      <c r="AO48" s="63"/>
      <c r="AP48" s="63"/>
    </row>
    <row r="49" spans="1:42" x14ac:dyDescent="0.3">
      <c r="A49" s="50"/>
      <c r="B49" s="50"/>
      <c r="C49" s="48" t="s">
        <v>93</v>
      </c>
      <c r="D49" s="45">
        <f t="shared" si="5"/>
        <v>0</v>
      </c>
      <c r="E49" s="54">
        <f t="shared" si="6"/>
        <v>0</v>
      </c>
      <c r="F49" s="54">
        <f t="shared" si="9"/>
        <v>0</v>
      </c>
      <c r="G49" s="55"/>
      <c r="H49" s="55"/>
      <c r="I49" s="55"/>
      <c r="J49" s="55"/>
      <c r="K49" s="55"/>
      <c r="L49" s="55"/>
      <c r="M49" s="55"/>
      <c r="N49" s="54">
        <f t="shared" si="10"/>
        <v>0</v>
      </c>
      <c r="O49" s="55"/>
      <c r="P49" s="55"/>
      <c r="Q49" s="55"/>
      <c r="R49" s="55"/>
      <c r="S49" s="61"/>
      <c r="T49" s="61"/>
      <c r="U49" s="61"/>
      <c r="V49" s="54">
        <f t="shared" si="11"/>
        <v>0</v>
      </c>
      <c r="W49" s="55"/>
      <c r="X49" s="62"/>
      <c r="Y49" s="62"/>
      <c r="Z49" s="62"/>
      <c r="AA49" s="62"/>
      <c r="AB49" s="62"/>
      <c r="AC49" s="62"/>
      <c r="AD49" s="54">
        <f t="shared" si="12"/>
        <v>0</v>
      </c>
      <c r="AE49" s="62"/>
      <c r="AF49" s="62"/>
      <c r="AG49" s="62"/>
      <c r="AH49" s="62"/>
      <c r="AI49" s="62"/>
      <c r="AJ49" s="62"/>
      <c r="AK49" s="62"/>
      <c r="AL49" s="54">
        <f t="shared" si="13"/>
        <v>0</v>
      </c>
      <c r="AM49" s="63"/>
      <c r="AN49" s="63"/>
      <c r="AO49" s="63"/>
      <c r="AP49" s="63"/>
    </row>
    <row r="50" spans="1:42" s="32" customFormat="1" ht="16.5" customHeight="1" x14ac:dyDescent="0.3">
      <c r="A50" s="41" t="s">
        <v>64</v>
      </c>
      <c r="B50" s="41"/>
      <c r="C50" s="41"/>
      <c r="D50" s="45">
        <f t="shared" si="5"/>
        <v>146400</v>
      </c>
      <c r="E50" s="60">
        <f t="shared" si="6"/>
        <v>22906</v>
      </c>
      <c r="F50" s="60">
        <f t="shared" ref="F50:AL50" si="14">SUM(F26:F49)</f>
        <v>24418</v>
      </c>
      <c r="G50" s="64">
        <v>1512</v>
      </c>
      <c r="H50" s="64">
        <v>2395</v>
      </c>
      <c r="I50" s="64">
        <v>2114</v>
      </c>
      <c r="J50" s="64">
        <v>3650</v>
      </c>
      <c r="K50" s="64">
        <v>2271</v>
      </c>
      <c r="L50" s="64">
        <f>SUM(L26:L49)</f>
        <v>3276</v>
      </c>
      <c r="M50" s="64">
        <f>SUM(M26:M49)</f>
        <v>9200</v>
      </c>
      <c r="N50" s="60">
        <f t="shared" si="14"/>
        <v>40026</v>
      </c>
      <c r="O50" s="64">
        <v>3845</v>
      </c>
      <c r="P50" s="64">
        <v>4267</v>
      </c>
      <c r="Q50" s="64">
        <v>7517</v>
      </c>
      <c r="R50" s="64">
        <v>8922</v>
      </c>
      <c r="S50" s="64">
        <v>6738</v>
      </c>
      <c r="T50" s="60">
        <f t="shared" ref="T50:U50" si="15">SUM(T26:T49)</f>
        <v>4740</v>
      </c>
      <c r="U50" s="60">
        <f t="shared" si="15"/>
        <v>3997</v>
      </c>
      <c r="V50" s="60">
        <f>SUM(V26:V49)</f>
        <v>26902</v>
      </c>
      <c r="W50" s="60">
        <f t="shared" ref="W50:AC50" si="16">SUM(W26:W49)</f>
        <v>1669</v>
      </c>
      <c r="X50" s="60">
        <f t="shared" si="16"/>
        <v>5710</v>
      </c>
      <c r="Y50" s="60">
        <f t="shared" si="16"/>
        <v>3566</v>
      </c>
      <c r="Z50" s="60">
        <f t="shared" si="16"/>
        <v>4771</v>
      </c>
      <c r="AA50" s="60">
        <f t="shared" si="16"/>
        <v>3110</v>
      </c>
      <c r="AB50" s="60">
        <f t="shared" si="16"/>
        <v>3190</v>
      </c>
      <c r="AC50" s="60">
        <f t="shared" si="16"/>
        <v>4886</v>
      </c>
      <c r="AD50" s="60">
        <f t="shared" si="14"/>
        <v>37016</v>
      </c>
      <c r="AE50" s="64">
        <v>2314</v>
      </c>
      <c r="AF50" s="64">
        <v>4050</v>
      </c>
      <c r="AG50" s="64">
        <v>3670</v>
      </c>
      <c r="AH50" s="64">
        <v>4245</v>
      </c>
      <c r="AI50" s="64">
        <v>3637</v>
      </c>
      <c r="AJ50" s="64">
        <f>SUM(AJ26:AJ49)</f>
        <v>9900</v>
      </c>
      <c r="AK50" s="64">
        <f>SUM(AK26:AK49)</f>
        <v>9200</v>
      </c>
      <c r="AL50" s="60">
        <f t="shared" si="14"/>
        <v>19550</v>
      </c>
      <c r="AM50" s="64">
        <v>3630</v>
      </c>
      <c r="AN50" s="64">
        <v>4340</v>
      </c>
      <c r="AO50" s="64">
        <v>3435</v>
      </c>
      <c r="AP50" s="64">
        <v>8145</v>
      </c>
    </row>
    <row r="51" spans="1:42" s="32" customFormat="1" ht="16.5" customHeight="1" x14ac:dyDescent="0.3">
      <c r="A51" s="65" t="s">
        <v>94</v>
      </c>
      <c r="B51" s="65"/>
      <c r="C51" s="65"/>
      <c r="D51" s="69">
        <f>SUM(E51,N51,V51,AD51,AL51)</f>
        <v>253243</v>
      </c>
      <c r="E51" s="66">
        <f t="shared" si="6"/>
        <v>41941</v>
      </c>
      <c r="F51" s="66">
        <f>SUM(F25,F50)</f>
        <v>45119</v>
      </c>
      <c r="G51" s="66">
        <v>3178</v>
      </c>
      <c r="H51" s="66">
        <v>4806</v>
      </c>
      <c r="I51" s="66">
        <v>4659</v>
      </c>
      <c r="J51" s="66">
        <v>7008</v>
      </c>
      <c r="K51" s="66">
        <v>4275</v>
      </c>
      <c r="L51" s="66">
        <f>L25+L50</f>
        <v>5891</v>
      </c>
      <c r="M51" s="66">
        <f>M25+M50</f>
        <v>15302</v>
      </c>
      <c r="N51" s="66">
        <f t="shared" ref="N51:AL51" si="17">SUM(N25,N50)</f>
        <v>72993</v>
      </c>
      <c r="O51" s="66">
        <v>7582</v>
      </c>
      <c r="P51" s="66">
        <v>7440</v>
      </c>
      <c r="Q51" s="66">
        <v>14556</v>
      </c>
      <c r="R51" s="66">
        <v>15245</v>
      </c>
      <c r="S51" s="66">
        <v>12019</v>
      </c>
      <c r="T51" s="66">
        <f t="shared" ref="T51:U51" si="18">SUM(T25,T50)</f>
        <v>9093</v>
      </c>
      <c r="U51" s="66">
        <f t="shared" si="18"/>
        <v>7058</v>
      </c>
      <c r="V51" s="69">
        <f>SUM(V25,V50)</f>
        <v>44330</v>
      </c>
      <c r="W51" s="69">
        <f t="shared" ref="W51:AC51" si="19">SUM(W25,W50)</f>
        <v>2933</v>
      </c>
      <c r="X51" s="69">
        <f t="shared" si="19"/>
        <v>9176</v>
      </c>
      <c r="Y51" s="69">
        <f t="shared" si="19"/>
        <v>5992</v>
      </c>
      <c r="Z51" s="69">
        <f t="shared" si="19"/>
        <v>8241</v>
      </c>
      <c r="AA51" s="69">
        <f t="shared" si="19"/>
        <v>5410</v>
      </c>
      <c r="AB51" s="69">
        <f t="shared" si="19"/>
        <v>5368</v>
      </c>
      <c r="AC51" s="69">
        <f t="shared" si="19"/>
        <v>7210</v>
      </c>
      <c r="AD51" s="66">
        <f t="shared" si="17"/>
        <v>64434</v>
      </c>
      <c r="AE51" s="66">
        <v>4490</v>
      </c>
      <c r="AF51" s="66">
        <v>6820</v>
      </c>
      <c r="AG51" s="66">
        <v>5983</v>
      </c>
      <c r="AH51" s="66">
        <v>6774</v>
      </c>
      <c r="AI51" s="66">
        <v>5576</v>
      </c>
      <c r="AJ51" s="66">
        <f>AJ25+AJ50</f>
        <v>14337</v>
      </c>
      <c r="AK51" s="66">
        <f>AK25+AK50</f>
        <v>20454</v>
      </c>
      <c r="AL51" s="66">
        <f t="shared" si="17"/>
        <v>29545</v>
      </c>
      <c r="AM51" s="66">
        <v>7117</v>
      </c>
      <c r="AN51" s="66">
        <v>8223</v>
      </c>
      <c r="AO51" s="66">
        <v>6060</v>
      </c>
      <c r="AP51" s="66">
        <v>15569</v>
      </c>
    </row>
  </sheetData>
  <mergeCells count="39">
    <mergeCell ref="A50:C50"/>
    <mergeCell ref="A51:C5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V3:V4"/>
    <mergeCell ref="AD3:AD4"/>
    <mergeCell ref="AL3:AL4"/>
    <mergeCell ref="A4:C4"/>
    <mergeCell ref="A5:A24"/>
    <mergeCell ref="B5:C5"/>
    <mergeCell ref="B6:C6"/>
    <mergeCell ref="B7:C7"/>
    <mergeCell ref="B8:C8"/>
    <mergeCell ref="B9:C9"/>
    <mergeCell ref="A1:D1"/>
    <mergeCell ref="A3:C3"/>
    <mergeCell ref="D3:D4"/>
    <mergeCell ref="E3:E4"/>
    <mergeCell ref="F3:F4"/>
    <mergeCell ref="N3:N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1"/>
  <sheetViews>
    <sheetView zoomScaleNormal="100" workbookViewId="0">
      <pane xSplit="4" topLeftCell="E1" activePane="topRight" state="frozen"/>
      <selection pane="topRight" activeCell="A2" sqref="A2"/>
    </sheetView>
  </sheetViews>
  <sheetFormatPr defaultColWidth="9" defaultRowHeight="16.5" x14ac:dyDescent="0.3"/>
  <cols>
    <col min="1" max="1" width="20.25" style="31" bestFit="1" customWidth="1"/>
    <col min="2" max="2" width="7.375" style="31" customWidth="1"/>
    <col min="3" max="3" width="28.625" style="31" customWidth="1"/>
    <col min="4" max="4" width="12" style="32" customWidth="1"/>
    <col min="5" max="5" width="10.25" style="31" customWidth="1"/>
    <col min="6" max="6" width="9.125" style="32" bestFit="1" customWidth="1"/>
    <col min="7" max="7" width="9.125" style="76" bestFit="1" customWidth="1"/>
    <col min="8" max="8" width="9.125" style="32" customWidth="1"/>
    <col min="9" max="9" width="10.25" style="31" customWidth="1"/>
    <col min="10" max="10" width="9.125" style="32" customWidth="1"/>
    <col min="11" max="11" width="8" style="32" bestFit="1" customWidth="1"/>
    <col min="12" max="13" width="9.125" style="32" customWidth="1"/>
    <col min="14" max="17" width="10.25" style="31" customWidth="1"/>
    <col min="18" max="18" width="9.125" style="32" customWidth="1"/>
    <col min="19" max="19" width="10.25" style="32" bestFit="1" customWidth="1"/>
    <col min="20" max="22" width="9.125" style="32" customWidth="1"/>
    <col min="23" max="23" width="10.25" style="32" bestFit="1" customWidth="1"/>
    <col min="24" max="24" width="10.25" style="32" customWidth="1"/>
    <col min="25" max="25" width="10.25" style="31" customWidth="1"/>
    <col min="26" max="31" width="9.125" style="32" customWidth="1"/>
    <col min="32" max="32" width="10.25" style="32" customWidth="1"/>
    <col min="33" max="33" width="10.25" style="31" bestFit="1" customWidth="1"/>
    <col min="34" max="39" width="9.125" style="32" customWidth="1"/>
    <col min="40" max="40" width="9.125" style="32" bestFit="1" customWidth="1"/>
    <col min="41" max="16384" width="9" style="31"/>
  </cols>
  <sheetData>
    <row r="1" spans="1:40" ht="34.5" customHeight="1" x14ac:dyDescent="0.3">
      <c r="A1" s="30" t="s">
        <v>130</v>
      </c>
      <c r="B1" s="30"/>
      <c r="C1" s="30"/>
      <c r="D1" s="30"/>
      <c r="F1" s="33"/>
      <c r="G1" s="70"/>
      <c r="H1" s="33"/>
      <c r="I1" s="34"/>
      <c r="J1" s="33"/>
      <c r="K1" s="33"/>
    </row>
    <row r="2" spans="1:40" ht="14.25" customHeight="1" x14ac:dyDescent="0.3">
      <c r="A2" s="35"/>
      <c r="B2" s="36"/>
      <c r="C2" s="36"/>
      <c r="D2" s="37"/>
      <c r="F2" s="38"/>
      <c r="G2" s="71"/>
      <c r="H2" s="38"/>
      <c r="I2" s="39"/>
      <c r="J2" s="38"/>
      <c r="K2" s="38"/>
      <c r="L2" s="37"/>
      <c r="M2" s="37"/>
      <c r="N2" s="36"/>
      <c r="O2" s="36"/>
      <c r="P2" s="36"/>
      <c r="R2" s="37"/>
    </row>
    <row r="3" spans="1:40" ht="16.5" customHeight="1" x14ac:dyDescent="0.3">
      <c r="A3" s="40" t="s">
        <v>0</v>
      </c>
      <c r="B3" s="40"/>
      <c r="C3" s="40"/>
      <c r="D3" s="41" t="s">
        <v>1</v>
      </c>
      <c r="E3" s="42" t="s">
        <v>131</v>
      </c>
      <c r="F3" s="45" t="s">
        <v>2</v>
      </c>
      <c r="G3" s="67">
        <v>2</v>
      </c>
      <c r="H3" s="45" t="s">
        <v>4</v>
      </c>
      <c r="I3" s="42" t="s">
        <v>131</v>
      </c>
      <c r="J3" s="45" t="s">
        <v>5</v>
      </c>
      <c r="K3" s="45" t="s">
        <v>6</v>
      </c>
      <c r="L3" s="45" t="s">
        <v>7</v>
      </c>
      <c r="M3" s="45" t="s">
        <v>8</v>
      </c>
      <c r="N3" s="43" t="s">
        <v>9</v>
      </c>
      <c r="O3" s="43" t="s">
        <v>10</v>
      </c>
      <c r="P3" s="43" t="s">
        <v>11</v>
      </c>
      <c r="Q3" s="42" t="s">
        <v>131</v>
      </c>
      <c r="R3" s="67" t="s">
        <v>12</v>
      </c>
      <c r="S3" s="67" t="s">
        <v>13</v>
      </c>
      <c r="T3" s="67" t="s">
        <v>14</v>
      </c>
      <c r="U3" s="67" t="s">
        <v>15</v>
      </c>
      <c r="V3" s="67" t="s">
        <v>16</v>
      </c>
      <c r="W3" s="67" t="s">
        <v>17</v>
      </c>
      <c r="X3" s="67" t="s">
        <v>18</v>
      </c>
      <c r="Y3" s="42" t="s">
        <v>131</v>
      </c>
      <c r="Z3" s="45" t="s">
        <v>19</v>
      </c>
      <c r="AA3" s="45" t="s">
        <v>20</v>
      </c>
      <c r="AB3" s="45" t="s">
        <v>21</v>
      </c>
      <c r="AC3" s="45" t="s">
        <v>22</v>
      </c>
      <c r="AD3" s="45" t="s">
        <v>23</v>
      </c>
      <c r="AE3" s="67" t="s">
        <v>24</v>
      </c>
      <c r="AF3" s="67" t="s">
        <v>25</v>
      </c>
      <c r="AG3" s="42" t="s">
        <v>131</v>
      </c>
      <c r="AH3" s="45" t="s">
        <v>26</v>
      </c>
      <c r="AI3" s="45" t="s">
        <v>27</v>
      </c>
      <c r="AJ3" s="45" t="s">
        <v>28</v>
      </c>
      <c r="AK3" s="45" t="s">
        <v>29</v>
      </c>
      <c r="AL3" s="45" t="s">
        <v>30</v>
      </c>
      <c r="AM3" s="67" t="s">
        <v>31</v>
      </c>
      <c r="AN3" s="67">
        <v>1</v>
      </c>
    </row>
    <row r="4" spans="1:40" ht="16.5" customHeight="1" x14ac:dyDescent="0.3">
      <c r="A4" s="40" t="s">
        <v>32</v>
      </c>
      <c r="B4" s="40"/>
      <c r="C4" s="40"/>
      <c r="D4" s="41"/>
      <c r="E4" s="42"/>
      <c r="F4" s="49" t="s">
        <v>39</v>
      </c>
      <c r="G4" s="49" t="s">
        <v>132</v>
      </c>
      <c r="H4" s="49" t="s">
        <v>34</v>
      </c>
      <c r="I4" s="42"/>
      <c r="J4" s="49" t="s">
        <v>35</v>
      </c>
      <c r="K4" s="49" t="s">
        <v>36</v>
      </c>
      <c r="L4" s="49" t="s">
        <v>37</v>
      </c>
      <c r="M4" s="49" t="s">
        <v>38</v>
      </c>
      <c r="N4" s="49" t="s">
        <v>39</v>
      </c>
      <c r="O4" s="49" t="s">
        <v>33</v>
      </c>
      <c r="P4" s="48" t="s">
        <v>34</v>
      </c>
      <c r="Q4" s="42"/>
      <c r="R4" s="68" t="s">
        <v>35</v>
      </c>
      <c r="S4" s="68" t="s">
        <v>36</v>
      </c>
      <c r="T4" s="68" t="s">
        <v>37</v>
      </c>
      <c r="U4" s="68" t="s">
        <v>38</v>
      </c>
      <c r="V4" s="68" t="s">
        <v>39</v>
      </c>
      <c r="W4" s="68" t="s">
        <v>33</v>
      </c>
      <c r="X4" s="68" t="s">
        <v>34</v>
      </c>
      <c r="Y4" s="42"/>
      <c r="Z4" s="49" t="s">
        <v>35</v>
      </c>
      <c r="AA4" s="49" t="s">
        <v>36</v>
      </c>
      <c r="AB4" s="49" t="s">
        <v>37</v>
      </c>
      <c r="AC4" s="49" t="s">
        <v>38</v>
      </c>
      <c r="AD4" s="49" t="s">
        <v>39</v>
      </c>
      <c r="AE4" s="68" t="s">
        <v>33</v>
      </c>
      <c r="AF4" s="68" t="s">
        <v>34</v>
      </c>
      <c r="AG4" s="42"/>
      <c r="AH4" s="49" t="s">
        <v>35</v>
      </c>
      <c r="AI4" s="49" t="s">
        <v>36</v>
      </c>
      <c r="AJ4" s="49" t="s">
        <v>37</v>
      </c>
      <c r="AK4" s="49" t="s">
        <v>38</v>
      </c>
      <c r="AL4" s="49" t="s">
        <v>39</v>
      </c>
      <c r="AM4" s="68" t="s">
        <v>33</v>
      </c>
      <c r="AN4" s="68" t="s">
        <v>39</v>
      </c>
    </row>
    <row r="5" spans="1:40" s="53" customFormat="1" x14ac:dyDescent="0.3">
      <c r="A5" s="50" t="s">
        <v>40</v>
      </c>
      <c r="B5" s="50" t="s">
        <v>41</v>
      </c>
      <c r="C5" s="50"/>
      <c r="D5" s="51"/>
      <c r="E5" s="52"/>
      <c r="F5" s="49" t="s">
        <v>42</v>
      </c>
      <c r="G5" s="49" t="s">
        <v>133</v>
      </c>
      <c r="H5" s="49" t="s">
        <v>42</v>
      </c>
      <c r="I5" s="52"/>
      <c r="J5" s="49" t="s">
        <v>42</v>
      </c>
      <c r="K5" s="49" t="s">
        <v>42</v>
      </c>
      <c r="L5" s="49" t="s">
        <v>42</v>
      </c>
      <c r="M5" s="49" t="s">
        <v>42</v>
      </c>
      <c r="N5" s="49" t="s">
        <v>42</v>
      </c>
      <c r="O5" s="49" t="s">
        <v>42</v>
      </c>
      <c r="P5" s="49" t="s">
        <v>42</v>
      </c>
      <c r="Q5" s="52"/>
      <c r="R5" s="49" t="s">
        <v>42</v>
      </c>
      <c r="S5" s="49" t="s">
        <v>42</v>
      </c>
      <c r="T5" s="49" t="s">
        <v>44</v>
      </c>
      <c r="U5" s="49" t="s">
        <v>44</v>
      </c>
      <c r="V5" s="49" t="s">
        <v>42</v>
      </c>
      <c r="W5" s="49" t="s">
        <v>42</v>
      </c>
      <c r="X5" s="49" t="s">
        <v>42</v>
      </c>
      <c r="Y5" s="52"/>
      <c r="Z5" s="49" t="s">
        <v>42</v>
      </c>
      <c r="AA5" s="49" t="s">
        <v>42</v>
      </c>
      <c r="AB5" s="49" t="s">
        <v>42</v>
      </c>
      <c r="AC5" s="49" t="s">
        <v>42</v>
      </c>
      <c r="AD5" s="49" t="s">
        <v>44</v>
      </c>
      <c r="AE5" s="49" t="s">
        <v>42</v>
      </c>
      <c r="AF5" s="49" t="s">
        <v>42</v>
      </c>
      <c r="AG5" s="52"/>
      <c r="AH5" s="49" t="s">
        <v>44</v>
      </c>
      <c r="AI5" s="49" t="s">
        <v>44</v>
      </c>
      <c r="AJ5" s="49" t="s">
        <v>42</v>
      </c>
      <c r="AK5" s="49" t="s">
        <v>42</v>
      </c>
      <c r="AL5" s="49" t="s">
        <v>44</v>
      </c>
      <c r="AM5" s="49" t="s">
        <v>42</v>
      </c>
      <c r="AN5" s="49" t="s">
        <v>42</v>
      </c>
    </row>
    <row r="6" spans="1:40" ht="16.5" customHeight="1" x14ac:dyDescent="0.3">
      <c r="A6" s="50"/>
      <c r="B6" s="50" t="s">
        <v>48</v>
      </c>
      <c r="C6" s="50"/>
      <c r="D6" s="45">
        <f t="shared" ref="D6:D51" si="0">SUM(E6,I6,Q6,Y6,AG6)</f>
        <v>13930</v>
      </c>
      <c r="E6" s="54">
        <f t="shared" ref="E6:E24" si="1">SUM(F6:H6)</f>
        <v>330</v>
      </c>
      <c r="F6" s="55">
        <v>100</v>
      </c>
      <c r="G6" s="72">
        <v>130</v>
      </c>
      <c r="H6" s="55">
        <v>100</v>
      </c>
      <c r="I6" s="54">
        <f t="shared" ref="I6:I24" si="2">SUM(J6:P6)</f>
        <v>3370</v>
      </c>
      <c r="J6" s="55">
        <v>120</v>
      </c>
      <c r="K6" s="55">
        <v>100</v>
      </c>
      <c r="L6" s="55">
        <v>130</v>
      </c>
      <c r="M6" s="55">
        <v>200</v>
      </c>
      <c r="N6" s="55">
        <v>120</v>
      </c>
      <c r="O6" s="55">
        <v>2500</v>
      </c>
      <c r="P6" s="55">
        <v>200</v>
      </c>
      <c r="Q6" s="54">
        <f t="shared" ref="Q6:Q24" si="3">SUM(R6:X6)</f>
        <v>5860</v>
      </c>
      <c r="R6" s="55">
        <v>350</v>
      </c>
      <c r="S6" s="55">
        <v>120</v>
      </c>
      <c r="T6" s="55">
        <v>100</v>
      </c>
      <c r="U6" s="55">
        <v>130</v>
      </c>
      <c r="V6" s="55">
        <v>160</v>
      </c>
      <c r="W6" s="55">
        <v>2500</v>
      </c>
      <c r="X6" s="55">
        <v>2500</v>
      </c>
      <c r="Y6" s="54">
        <f t="shared" ref="Y6:Y24" si="4">SUM(Z6:AF6)</f>
        <v>3420</v>
      </c>
      <c r="Z6" s="55">
        <v>150</v>
      </c>
      <c r="AA6" s="55">
        <v>60</v>
      </c>
      <c r="AB6" s="55">
        <v>80</v>
      </c>
      <c r="AC6" s="55">
        <v>2500</v>
      </c>
      <c r="AD6" s="55">
        <v>150</v>
      </c>
      <c r="AE6" s="55">
        <v>350</v>
      </c>
      <c r="AF6" s="55">
        <v>130</v>
      </c>
      <c r="AG6" s="54">
        <f>SUM(AH6:AN6)</f>
        <v>950</v>
      </c>
      <c r="AH6" s="55">
        <v>100</v>
      </c>
      <c r="AI6" s="55">
        <v>150</v>
      </c>
      <c r="AJ6" s="55">
        <v>130</v>
      </c>
      <c r="AK6" s="55">
        <v>130</v>
      </c>
      <c r="AL6" s="55">
        <v>150</v>
      </c>
      <c r="AM6" s="55">
        <v>150</v>
      </c>
      <c r="AN6" s="55">
        <v>140</v>
      </c>
    </row>
    <row r="7" spans="1:40" ht="16.5" customHeight="1" x14ac:dyDescent="0.3">
      <c r="A7" s="50"/>
      <c r="B7" s="56" t="s">
        <v>49</v>
      </c>
      <c r="C7" s="56"/>
      <c r="D7" s="45">
        <f t="shared" si="0"/>
        <v>297925</v>
      </c>
      <c r="E7" s="54">
        <f t="shared" si="1"/>
        <v>15480</v>
      </c>
      <c r="F7" s="55">
        <v>2780</v>
      </c>
      <c r="G7" s="72">
        <f>7000</f>
        <v>7000</v>
      </c>
      <c r="H7" s="55">
        <v>5700</v>
      </c>
      <c r="I7" s="54">
        <f t="shared" si="2"/>
        <v>53900</v>
      </c>
      <c r="J7" s="57">
        <v>870</v>
      </c>
      <c r="K7" s="57">
        <v>1400</v>
      </c>
      <c r="L7" s="57">
        <v>1190</v>
      </c>
      <c r="M7" s="57">
        <v>2400</v>
      </c>
      <c r="N7" s="57">
        <v>8390</v>
      </c>
      <c r="O7" s="57">
        <v>9650</v>
      </c>
      <c r="P7" s="57">
        <v>30000</v>
      </c>
      <c r="Q7" s="54">
        <f t="shared" si="3"/>
        <v>130880</v>
      </c>
      <c r="R7" s="55">
        <v>9000</v>
      </c>
      <c r="S7" s="55">
        <v>9390</v>
      </c>
      <c r="T7" s="55">
        <v>7500</v>
      </c>
      <c r="U7" s="55">
        <v>2600</v>
      </c>
      <c r="V7" s="55">
        <v>1390</v>
      </c>
      <c r="W7" s="55">
        <v>51000</v>
      </c>
      <c r="X7" s="55">
        <v>50000</v>
      </c>
      <c r="Y7" s="54">
        <f t="shared" si="4"/>
        <v>68300</v>
      </c>
      <c r="Z7" s="55">
        <v>990</v>
      </c>
      <c r="AA7" s="55">
        <v>700</v>
      </c>
      <c r="AB7" s="55">
        <v>960</v>
      </c>
      <c r="AC7" s="55">
        <v>2900</v>
      </c>
      <c r="AD7" s="55">
        <v>1050</v>
      </c>
      <c r="AE7" s="55">
        <v>13700</v>
      </c>
      <c r="AF7" s="55">
        <v>48000</v>
      </c>
      <c r="AG7" s="54">
        <f t="shared" ref="AG7:AG24" si="5">SUM(AH7:AN7)</f>
        <v>29365</v>
      </c>
      <c r="AH7" s="55">
        <v>1090</v>
      </c>
      <c r="AI7" s="55">
        <v>2190</v>
      </c>
      <c r="AJ7" s="55">
        <v>490</v>
      </c>
      <c r="AK7" s="55">
        <v>705</v>
      </c>
      <c r="AL7" s="55">
        <v>1390</v>
      </c>
      <c r="AM7" s="55">
        <v>9400</v>
      </c>
      <c r="AN7" s="55">
        <v>14100</v>
      </c>
    </row>
    <row r="8" spans="1:40" ht="16.5" customHeight="1" x14ac:dyDescent="0.3">
      <c r="A8" s="50"/>
      <c r="B8" s="56" t="s">
        <v>50</v>
      </c>
      <c r="C8" s="56"/>
      <c r="D8" s="45">
        <f t="shared" si="0"/>
        <v>611510</v>
      </c>
      <c r="E8" s="54">
        <f t="shared" si="1"/>
        <v>21940</v>
      </c>
      <c r="F8" s="57">
        <v>4370</v>
      </c>
      <c r="G8" s="73">
        <f>4000+2000+1500+500+100+20</f>
        <v>8120</v>
      </c>
      <c r="H8" s="57">
        <v>9450</v>
      </c>
      <c r="I8" s="54">
        <f t="shared" si="2"/>
        <v>191160</v>
      </c>
      <c r="J8" s="57">
        <v>5830</v>
      </c>
      <c r="K8" s="57">
        <v>1140</v>
      </c>
      <c r="L8" s="57">
        <v>1140</v>
      </c>
      <c r="M8" s="57">
        <v>3550</v>
      </c>
      <c r="N8" s="57">
        <v>28500</v>
      </c>
      <c r="O8" s="57">
        <v>123000</v>
      </c>
      <c r="P8" s="57">
        <v>28000</v>
      </c>
      <c r="Q8" s="54">
        <f t="shared" si="3"/>
        <v>239830</v>
      </c>
      <c r="R8" s="57">
        <v>10600</v>
      </c>
      <c r="S8" s="57">
        <v>28500</v>
      </c>
      <c r="T8" s="57">
        <v>6540</v>
      </c>
      <c r="U8" s="57">
        <v>2120</v>
      </c>
      <c r="V8" s="57">
        <v>3070</v>
      </c>
      <c r="W8" s="57">
        <v>123000</v>
      </c>
      <c r="X8" s="57">
        <v>66000</v>
      </c>
      <c r="Y8" s="54">
        <f t="shared" si="4"/>
        <v>89160</v>
      </c>
      <c r="Z8" s="57">
        <v>2820</v>
      </c>
      <c r="AA8" s="57">
        <v>970</v>
      </c>
      <c r="AB8" s="57">
        <v>1950</v>
      </c>
      <c r="AC8" s="57">
        <v>20000</v>
      </c>
      <c r="AD8" s="57">
        <v>2720</v>
      </c>
      <c r="AE8" s="55">
        <v>19100</v>
      </c>
      <c r="AF8" s="57">
        <v>41600</v>
      </c>
      <c r="AG8" s="54">
        <f t="shared" si="5"/>
        <v>69420</v>
      </c>
      <c r="AH8" s="57">
        <v>2470</v>
      </c>
      <c r="AI8" s="57">
        <v>2770</v>
      </c>
      <c r="AJ8" s="57">
        <v>2330</v>
      </c>
      <c r="AK8" s="57">
        <v>2330</v>
      </c>
      <c r="AL8" s="57">
        <v>2620</v>
      </c>
      <c r="AM8" s="55">
        <v>27500</v>
      </c>
      <c r="AN8" s="57">
        <v>29400</v>
      </c>
    </row>
    <row r="9" spans="1:40" ht="16.5" customHeight="1" x14ac:dyDescent="0.3">
      <c r="A9" s="50"/>
      <c r="B9" s="56" t="s">
        <v>51</v>
      </c>
      <c r="C9" s="56"/>
      <c r="D9" s="45">
        <f t="shared" si="0"/>
        <v>37924</v>
      </c>
      <c r="E9" s="54">
        <f t="shared" si="1"/>
        <v>3808</v>
      </c>
      <c r="F9" s="57">
        <v>705</v>
      </c>
      <c r="G9" s="73">
        <v>1403</v>
      </c>
      <c r="H9" s="57">
        <v>1700</v>
      </c>
      <c r="I9" s="54">
        <f t="shared" si="2"/>
        <v>12691</v>
      </c>
      <c r="J9" s="57">
        <v>1440</v>
      </c>
      <c r="K9" s="57">
        <v>405</v>
      </c>
      <c r="L9" s="57">
        <v>428</v>
      </c>
      <c r="M9" s="57">
        <v>1390</v>
      </c>
      <c r="N9" s="57">
        <v>3080</v>
      </c>
      <c r="O9" s="57">
        <v>1000</v>
      </c>
      <c r="P9" s="57">
        <v>4948</v>
      </c>
      <c r="Q9" s="54">
        <f t="shared" si="3"/>
        <v>10760</v>
      </c>
      <c r="R9" s="57">
        <v>1950</v>
      </c>
      <c r="S9" s="57">
        <v>3370</v>
      </c>
      <c r="T9" s="57">
        <v>1685</v>
      </c>
      <c r="U9" s="57">
        <v>805</v>
      </c>
      <c r="V9" s="57">
        <v>710</v>
      </c>
      <c r="W9" s="57">
        <v>1000</v>
      </c>
      <c r="X9" s="57">
        <v>1240</v>
      </c>
      <c r="Y9" s="54">
        <f t="shared" si="4"/>
        <v>5575</v>
      </c>
      <c r="Z9" s="57">
        <v>465</v>
      </c>
      <c r="AA9" s="57">
        <v>615</v>
      </c>
      <c r="AB9" s="57">
        <v>740</v>
      </c>
      <c r="AC9" s="57">
        <v>790</v>
      </c>
      <c r="AD9" s="57">
        <v>535</v>
      </c>
      <c r="AE9" s="57">
        <v>1250</v>
      </c>
      <c r="AF9" s="57">
        <v>1180</v>
      </c>
      <c r="AG9" s="54">
        <f t="shared" si="5"/>
        <v>5090</v>
      </c>
      <c r="AH9" s="57">
        <v>475</v>
      </c>
      <c r="AI9" s="57">
        <v>465</v>
      </c>
      <c r="AJ9" s="57">
        <v>420</v>
      </c>
      <c r="AK9" s="57">
        <v>700</v>
      </c>
      <c r="AL9" s="57">
        <v>505</v>
      </c>
      <c r="AM9" s="57">
        <v>1150</v>
      </c>
      <c r="AN9" s="57">
        <v>1375</v>
      </c>
    </row>
    <row r="10" spans="1:40" ht="16.5" customHeight="1" x14ac:dyDescent="0.3">
      <c r="A10" s="50"/>
      <c r="B10" s="56" t="s">
        <v>52</v>
      </c>
      <c r="C10" s="56"/>
      <c r="D10" s="45">
        <f t="shared" si="0"/>
        <v>0</v>
      </c>
      <c r="E10" s="54">
        <f t="shared" si="1"/>
        <v>0</v>
      </c>
      <c r="F10" s="57"/>
      <c r="G10" s="73"/>
      <c r="H10" s="57"/>
      <c r="I10" s="54">
        <f t="shared" si="2"/>
        <v>0</v>
      </c>
      <c r="J10" s="57"/>
      <c r="K10" s="57"/>
      <c r="L10" s="57"/>
      <c r="M10" s="57"/>
      <c r="N10" s="57"/>
      <c r="O10" s="57"/>
      <c r="P10" s="57"/>
      <c r="Q10" s="54">
        <f t="shared" si="3"/>
        <v>0</v>
      </c>
      <c r="R10" s="57"/>
      <c r="S10" s="57"/>
      <c r="T10" s="57"/>
      <c r="U10" s="57"/>
      <c r="V10" s="57"/>
      <c r="W10" s="57"/>
      <c r="X10" s="57"/>
      <c r="Y10" s="54">
        <f t="shared" si="4"/>
        <v>0</v>
      </c>
      <c r="Z10" s="57"/>
      <c r="AA10" s="57"/>
      <c r="AB10" s="57"/>
      <c r="AC10" s="57"/>
      <c r="AD10" s="57"/>
      <c r="AE10" s="57"/>
      <c r="AF10" s="57"/>
      <c r="AG10" s="54">
        <f t="shared" si="5"/>
        <v>0</v>
      </c>
      <c r="AH10" s="57"/>
      <c r="AI10" s="57"/>
      <c r="AJ10" s="57"/>
      <c r="AK10" s="57"/>
      <c r="AL10" s="57"/>
      <c r="AM10" s="57"/>
      <c r="AN10" s="57"/>
    </row>
    <row r="11" spans="1:40" ht="16.5" customHeight="1" x14ac:dyDescent="0.3">
      <c r="A11" s="50"/>
      <c r="B11" s="56" t="s">
        <v>53</v>
      </c>
      <c r="C11" s="56"/>
      <c r="D11" s="45">
        <f t="shared" si="0"/>
        <v>2000</v>
      </c>
      <c r="E11" s="54">
        <f t="shared" si="1"/>
        <v>0</v>
      </c>
      <c r="F11" s="57">
        <v>0</v>
      </c>
      <c r="G11" s="73"/>
      <c r="H11" s="57">
        <v>0</v>
      </c>
      <c r="I11" s="54">
        <f t="shared" si="2"/>
        <v>2000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2000</v>
      </c>
      <c r="Q11" s="54">
        <f t="shared" si="3"/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4">
        <f t="shared" si="4"/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4">
        <f t="shared" si="5"/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57">
        <v>0</v>
      </c>
    </row>
    <row r="12" spans="1:40" ht="16.5" customHeight="1" x14ac:dyDescent="0.3">
      <c r="A12" s="50"/>
      <c r="B12" s="56" t="s">
        <v>54</v>
      </c>
      <c r="C12" s="56"/>
      <c r="D12" s="45">
        <f t="shared" si="0"/>
        <v>0</v>
      </c>
      <c r="E12" s="54">
        <f t="shared" si="1"/>
        <v>0</v>
      </c>
      <c r="F12" s="57"/>
      <c r="G12" s="73"/>
      <c r="H12" s="57"/>
      <c r="I12" s="54">
        <f t="shared" si="2"/>
        <v>0</v>
      </c>
      <c r="J12" s="57"/>
      <c r="K12" s="57"/>
      <c r="L12" s="57"/>
      <c r="M12" s="57"/>
      <c r="N12" s="57"/>
      <c r="O12" s="57"/>
      <c r="P12" s="57"/>
      <c r="Q12" s="54">
        <f t="shared" si="3"/>
        <v>0</v>
      </c>
      <c r="R12" s="57"/>
      <c r="S12" s="57"/>
      <c r="T12" s="57"/>
      <c r="U12" s="57"/>
      <c r="V12" s="57"/>
      <c r="W12" s="57"/>
      <c r="X12" s="57"/>
      <c r="Y12" s="54">
        <f t="shared" si="4"/>
        <v>0</v>
      </c>
      <c r="Z12" s="57"/>
      <c r="AA12" s="57"/>
      <c r="AB12" s="57"/>
      <c r="AC12" s="57"/>
      <c r="AD12" s="57"/>
      <c r="AE12" s="57"/>
      <c r="AF12" s="57"/>
      <c r="AG12" s="54">
        <f t="shared" si="5"/>
        <v>0</v>
      </c>
      <c r="AH12" s="57"/>
      <c r="AI12" s="57"/>
      <c r="AJ12" s="57"/>
      <c r="AK12" s="57"/>
      <c r="AL12" s="57"/>
      <c r="AM12" s="57"/>
      <c r="AN12" s="57"/>
    </row>
    <row r="13" spans="1:40" ht="16.5" customHeight="1" x14ac:dyDescent="0.3">
      <c r="A13" s="50"/>
      <c r="B13" s="56" t="s">
        <v>55</v>
      </c>
      <c r="C13" s="56"/>
      <c r="D13" s="45">
        <f t="shared" si="0"/>
        <v>0</v>
      </c>
      <c r="E13" s="54">
        <f t="shared" si="1"/>
        <v>0</v>
      </c>
      <c r="F13" s="57"/>
      <c r="G13" s="73"/>
      <c r="H13" s="57"/>
      <c r="I13" s="54">
        <f t="shared" si="2"/>
        <v>0</v>
      </c>
      <c r="J13" s="57"/>
      <c r="K13" s="57"/>
      <c r="L13" s="57"/>
      <c r="M13" s="57"/>
      <c r="N13" s="57"/>
      <c r="O13" s="57"/>
      <c r="P13" s="57"/>
      <c r="Q13" s="54">
        <f t="shared" si="3"/>
        <v>0</v>
      </c>
      <c r="R13" s="57"/>
      <c r="S13" s="57"/>
      <c r="T13" s="57"/>
      <c r="U13" s="57"/>
      <c r="V13" s="57"/>
      <c r="W13" s="57"/>
      <c r="X13" s="57"/>
      <c r="Y13" s="54">
        <f t="shared" si="4"/>
        <v>0</v>
      </c>
      <c r="Z13" s="57"/>
      <c r="AA13" s="57"/>
      <c r="AB13" s="57"/>
      <c r="AC13" s="57"/>
      <c r="AD13" s="57"/>
      <c r="AE13" s="57"/>
      <c r="AF13" s="57"/>
      <c r="AG13" s="54">
        <f t="shared" si="5"/>
        <v>0</v>
      </c>
      <c r="AH13" s="57"/>
      <c r="AI13" s="57"/>
      <c r="AJ13" s="57"/>
      <c r="AK13" s="57"/>
      <c r="AL13" s="57"/>
      <c r="AM13" s="57"/>
      <c r="AN13" s="57"/>
    </row>
    <row r="14" spans="1:40" ht="16.5" customHeight="1" x14ac:dyDescent="0.3">
      <c r="A14" s="50"/>
      <c r="B14" s="56" t="s">
        <v>56</v>
      </c>
      <c r="C14" s="56"/>
      <c r="D14" s="45">
        <f t="shared" si="0"/>
        <v>0</v>
      </c>
      <c r="E14" s="54">
        <f t="shared" si="1"/>
        <v>0</v>
      </c>
      <c r="F14" s="57">
        <v>0</v>
      </c>
      <c r="G14" s="73"/>
      <c r="H14" s="57">
        <v>0</v>
      </c>
      <c r="I14" s="54">
        <f t="shared" si="2"/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4">
        <f t="shared" si="3"/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4">
        <f t="shared" si="4"/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4">
        <f t="shared" si="5"/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</row>
    <row r="15" spans="1:40" ht="16.5" customHeight="1" x14ac:dyDescent="0.3">
      <c r="A15" s="50"/>
      <c r="B15" s="56" t="s">
        <v>134</v>
      </c>
      <c r="C15" s="56"/>
      <c r="D15" s="45">
        <f t="shared" si="0"/>
        <v>0</v>
      </c>
      <c r="E15" s="54">
        <f t="shared" si="1"/>
        <v>0</v>
      </c>
      <c r="F15" s="57"/>
      <c r="G15" s="73"/>
      <c r="H15" s="57"/>
      <c r="I15" s="54">
        <f t="shared" si="2"/>
        <v>0</v>
      </c>
      <c r="J15" s="57"/>
      <c r="K15" s="57"/>
      <c r="L15" s="57"/>
      <c r="M15" s="57"/>
      <c r="N15" s="57"/>
      <c r="O15" s="57"/>
      <c r="P15" s="57"/>
      <c r="Q15" s="54">
        <f t="shared" si="3"/>
        <v>0</v>
      </c>
      <c r="R15" s="57"/>
      <c r="S15" s="57"/>
      <c r="T15" s="57"/>
      <c r="U15" s="57"/>
      <c r="V15" s="57"/>
      <c r="W15" s="57"/>
      <c r="X15" s="57"/>
      <c r="Y15" s="54">
        <f t="shared" si="4"/>
        <v>0</v>
      </c>
      <c r="Z15" s="57"/>
      <c r="AA15" s="57"/>
      <c r="AB15" s="57"/>
      <c r="AC15" s="57"/>
      <c r="AD15" s="57"/>
      <c r="AE15" s="57"/>
      <c r="AF15" s="57"/>
      <c r="AG15" s="54">
        <f t="shared" si="5"/>
        <v>0</v>
      </c>
      <c r="AH15" s="57"/>
      <c r="AI15" s="57"/>
      <c r="AJ15" s="57"/>
      <c r="AK15" s="57"/>
      <c r="AL15" s="57"/>
      <c r="AM15" s="57"/>
      <c r="AN15" s="57"/>
    </row>
    <row r="16" spans="1:40" ht="16.5" customHeight="1" x14ac:dyDescent="0.3">
      <c r="A16" s="50"/>
      <c r="B16" s="56" t="s">
        <v>57</v>
      </c>
      <c r="C16" s="56"/>
      <c r="D16" s="45">
        <f t="shared" si="0"/>
        <v>0</v>
      </c>
      <c r="E16" s="54">
        <f t="shared" si="1"/>
        <v>0</v>
      </c>
      <c r="F16" s="57"/>
      <c r="G16" s="73"/>
      <c r="H16" s="57"/>
      <c r="I16" s="54">
        <f t="shared" si="2"/>
        <v>0</v>
      </c>
      <c r="J16" s="57"/>
      <c r="K16" s="57"/>
      <c r="L16" s="57"/>
      <c r="M16" s="57"/>
      <c r="N16" s="57"/>
      <c r="O16" s="57"/>
      <c r="P16" s="57"/>
      <c r="Q16" s="54">
        <f t="shared" si="3"/>
        <v>0</v>
      </c>
      <c r="R16" s="57"/>
      <c r="S16" s="57"/>
      <c r="T16" s="57"/>
      <c r="U16" s="57"/>
      <c r="V16" s="57"/>
      <c r="W16" s="57"/>
      <c r="X16" s="57"/>
      <c r="Y16" s="54">
        <f t="shared" si="4"/>
        <v>0</v>
      </c>
      <c r="Z16" s="57"/>
      <c r="AA16" s="57"/>
      <c r="AB16" s="57"/>
      <c r="AC16" s="57"/>
      <c r="AD16" s="57"/>
      <c r="AE16" s="57"/>
      <c r="AF16" s="57"/>
      <c r="AG16" s="54">
        <f t="shared" si="5"/>
        <v>0</v>
      </c>
      <c r="AH16" s="57"/>
      <c r="AI16" s="57"/>
      <c r="AJ16" s="57"/>
      <c r="AK16" s="57"/>
      <c r="AL16" s="57"/>
      <c r="AM16" s="57"/>
      <c r="AN16" s="57"/>
    </row>
    <row r="17" spans="1:40" ht="16.5" customHeight="1" x14ac:dyDescent="0.3">
      <c r="A17" s="50"/>
      <c r="B17" s="56" t="s">
        <v>58</v>
      </c>
      <c r="C17" s="56"/>
      <c r="D17" s="45">
        <f t="shared" si="0"/>
        <v>0</v>
      </c>
      <c r="E17" s="54">
        <f t="shared" si="1"/>
        <v>0</v>
      </c>
      <c r="F17" s="57"/>
      <c r="G17" s="73"/>
      <c r="H17" s="57"/>
      <c r="I17" s="54">
        <f t="shared" si="2"/>
        <v>0</v>
      </c>
      <c r="J17" s="57"/>
      <c r="K17" s="57"/>
      <c r="L17" s="57"/>
      <c r="M17" s="57"/>
      <c r="N17" s="57"/>
      <c r="O17" s="57"/>
      <c r="P17" s="57"/>
      <c r="Q17" s="54">
        <f t="shared" si="3"/>
        <v>0</v>
      </c>
      <c r="R17" s="57"/>
      <c r="S17" s="57"/>
      <c r="T17" s="57"/>
      <c r="U17" s="57"/>
      <c r="V17" s="57"/>
      <c r="W17" s="57"/>
      <c r="X17" s="57"/>
      <c r="Y17" s="54">
        <f t="shared" si="4"/>
        <v>0</v>
      </c>
      <c r="Z17" s="57"/>
      <c r="AA17" s="57"/>
      <c r="AB17" s="57"/>
      <c r="AC17" s="57"/>
      <c r="AD17" s="57"/>
      <c r="AE17" s="57"/>
      <c r="AF17" s="57"/>
      <c r="AG17" s="54">
        <f t="shared" si="5"/>
        <v>0</v>
      </c>
      <c r="AH17" s="57"/>
      <c r="AI17" s="57"/>
      <c r="AJ17" s="57"/>
      <c r="AK17" s="57"/>
      <c r="AL17" s="57"/>
      <c r="AM17" s="57"/>
      <c r="AN17" s="57"/>
    </row>
    <row r="18" spans="1:40" ht="16.5" customHeight="1" x14ac:dyDescent="0.3">
      <c r="A18" s="50"/>
      <c r="B18" s="56" t="s">
        <v>59</v>
      </c>
      <c r="C18" s="56"/>
      <c r="D18" s="45">
        <f t="shared" si="0"/>
        <v>0</v>
      </c>
      <c r="E18" s="54">
        <f t="shared" si="1"/>
        <v>0</v>
      </c>
      <c r="F18" s="57"/>
      <c r="G18" s="73"/>
      <c r="H18" s="57"/>
      <c r="I18" s="54">
        <f t="shared" si="2"/>
        <v>0</v>
      </c>
      <c r="J18" s="57"/>
      <c r="K18" s="57"/>
      <c r="L18" s="57"/>
      <c r="M18" s="57"/>
      <c r="N18" s="57"/>
      <c r="O18" s="57"/>
      <c r="P18" s="57"/>
      <c r="Q18" s="54">
        <f t="shared" si="3"/>
        <v>0</v>
      </c>
      <c r="R18" s="57"/>
      <c r="S18" s="57"/>
      <c r="T18" s="57"/>
      <c r="U18" s="57"/>
      <c r="V18" s="57"/>
      <c r="W18" s="57"/>
      <c r="X18" s="57"/>
      <c r="Y18" s="54">
        <f t="shared" si="4"/>
        <v>0</v>
      </c>
      <c r="Z18" s="57"/>
      <c r="AA18" s="57"/>
      <c r="AB18" s="57"/>
      <c r="AC18" s="57"/>
      <c r="AD18" s="57"/>
      <c r="AE18" s="57"/>
      <c r="AF18" s="57"/>
      <c r="AG18" s="54">
        <f t="shared" si="5"/>
        <v>0</v>
      </c>
      <c r="AH18" s="57"/>
      <c r="AI18" s="57"/>
      <c r="AJ18" s="57"/>
      <c r="AK18" s="57"/>
      <c r="AL18" s="57"/>
      <c r="AM18" s="57"/>
      <c r="AN18" s="57"/>
    </row>
    <row r="19" spans="1:40" ht="16.5" customHeight="1" x14ac:dyDescent="0.3">
      <c r="A19" s="50"/>
      <c r="B19" s="56" t="s">
        <v>60</v>
      </c>
      <c r="C19" s="56"/>
      <c r="D19" s="45">
        <f t="shared" si="0"/>
        <v>65870</v>
      </c>
      <c r="E19" s="54">
        <f t="shared" si="1"/>
        <v>7360</v>
      </c>
      <c r="F19" s="57">
        <v>1085</v>
      </c>
      <c r="G19" s="73">
        <v>3315</v>
      </c>
      <c r="H19" s="57">
        <v>2960</v>
      </c>
      <c r="I19" s="54">
        <f t="shared" si="2"/>
        <v>15205</v>
      </c>
      <c r="J19" s="57">
        <v>1580</v>
      </c>
      <c r="K19" s="57">
        <v>1055</v>
      </c>
      <c r="L19" s="57">
        <v>1495</v>
      </c>
      <c r="M19" s="57">
        <v>2610</v>
      </c>
      <c r="N19" s="57">
        <v>2000</v>
      </c>
      <c r="O19" s="57">
        <v>3650</v>
      </c>
      <c r="P19" s="57">
        <v>2815</v>
      </c>
      <c r="Q19" s="54">
        <f t="shared" si="3"/>
        <v>17085</v>
      </c>
      <c r="R19" s="57">
        <v>3270</v>
      </c>
      <c r="S19" s="57">
        <v>2280</v>
      </c>
      <c r="T19" s="57">
        <v>2325</v>
      </c>
      <c r="U19" s="57">
        <v>1310</v>
      </c>
      <c r="V19" s="57">
        <v>1340</v>
      </c>
      <c r="W19" s="57">
        <v>3650</v>
      </c>
      <c r="X19" s="57">
        <v>2910</v>
      </c>
      <c r="Y19" s="54">
        <f t="shared" si="4"/>
        <v>13860</v>
      </c>
      <c r="Z19" s="57">
        <v>1675</v>
      </c>
      <c r="AA19" s="57">
        <v>790</v>
      </c>
      <c r="AB19" s="57">
        <v>1180</v>
      </c>
      <c r="AC19" s="57">
        <v>3210</v>
      </c>
      <c r="AD19" s="57">
        <v>1645</v>
      </c>
      <c r="AE19" s="57">
        <v>3370</v>
      </c>
      <c r="AF19" s="57">
        <v>1990</v>
      </c>
      <c r="AG19" s="54">
        <f t="shared" si="5"/>
        <v>12360</v>
      </c>
      <c r="AH19" s="57">
        <v>1455</v>
      </c>
      <c r="AI19" s="57">
        <v>1515</v>
      </c>
      <c r="AJ19" s="57">
        <v>1170</v>
      </c>
      <c r="AK19" s="57">
        <v>790</v>
      </c>
      <c r="AL19" s="57">
        <v>1555</v>
      </c>
      <c r="AM19" s="57">
        <v>3220</v>
      </c>
      <c r="AN19" s="57">
        <v>2655</v>
      </c>
    </row>
    <row r="20" spans="1:40" ht="16.5" customHeight="1" x14ac:dyDescent="0.3">
      <c r="A20" s="50"/>
      <c r="B20" s="56" t="s">
        <v>135</v>
      </c>
      <c r="C20" s="56"/>
      <c r="D20" s="45">
        <f t="shared" si="0"/>
        <v>4841</v>
      </c>
      <c r="E20" s="54">
        <f t="shared" si="1"/>
        <v>870</v>
      </c>
      <c r="F20" s="57">
        <v>20</v>
      </c>
      <c r="G20" s="73">
        <v>500</v>
      </c>
      <c r="H20" s="57">
        <v>350</v>
      </c>
      <c r="I20" s="54">
        <f t="shared" si="2"/>
        <v>1605</v>
      </c>
      <c r="J20" s="57">
        <v>120</v>
      </c>
      <c r="K20" s="57">
        <v>20</v>
      </c>
      <c r="L20" s="57">
        <v>0</v>
      </c>
      <c r="M20" s="57">
        <v>405</v>
      </c>
      <c r="N20" s="57">
        <v>240</v>
      </c>
      <c r="O20" s="57">
        <v>0</v>
      </c>
      <c r="P20" s="57">
        <v>820</v>
      </c>
      <c r="Q20" s="54">
        <f t="shared" si="3"/>
        <v>1488</v>
      </c>
      <c r="R20" s="57">
        <v>468</v>
      </c>
      <c r="S20" s="57">
        <v>460</v>
      </c>
      <c r="T20" s="57">
        <v>230</v>
      </c>
      <c r="U20" s="57">
        <v>150</v>
      </c>
      <c r="V20" s="57">
        <v>0</v>
      </c>
      <c r="W20" s="57">
        <v>0</v>
      </c>
      <c r="X20" s="57">
        <v>180</v>
      </c>
      <c r="Y20" s="54">
        <f t="shared" si="4"/>
        <v>468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198</v>
      </c>
      <c r="AF20" s="57">
        <v>270</v>
      </c>
      <c r="AG20" s="54">
        <f t="shared" si="5"/>
        <v>410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410</v>
      </c>
    </row>
    <row r="21" spans="1:40" ht="16.5" customHeight="1" x14ac:dyDescent="0.3">
      <c r="A21" s="50"/>
      <c r="B21" s="58" t="s">
        <v>136</v>
      </c>
      <c r="C21" s="59"/>
      <c r="D21" s="45">
        <f t="shared" si="0"/>
        <v>0</v>
      </c>
      <c r="E21" s="54">
        <f t="shared" si="1"/>
        <v>0</v>
      </c>
      <c r="F21" s="57"/>
      <c r="G21" s="73"/>
      <c r="H21" s="57"/>
      <c r="I21" s="54">
        <f t="shared" si="2"/>
        <v>0</v>
      </c>
      <c r="J21" s="57"/>
      <c r="K21" s="57"/>
      <c r="L21" s="57"/>
      <c r="M21" s="57"/>
      <c r="N21" s="57"/>
      <c r="O21" s="57"/>
      <c r="P21" s="57"/>
      <c r="Q21" s="54">
        <f t="shared" si="3"/>
        <v>0</v>
      </c>
      <c r="R21" s="57"/>
      <c r="S21" s="57"/>
      <c r="T21" s="57"/>
      <c r="U21" s="57"/>
      <c r="V21" s="57"/>
      <c r="W21" s="57"/>
      <c r="X21" s="57"/>
      <c r="Y21" s="54">
        <f t="shared" si="4"/>
        <v>0</v>
      </c>
      <c r="Z21" s="57"/>
      <c r="AA21" s="57"/>
      <c r="AB21" s="57"/>
      <c r="AC21" s="57"/>
      <c r="AD21" s="57"/>
      <c r="AE21" s="57"/>
      <c r="AF21" s="57"/>
      <c r="AG21" s="54">
        <f t="shared" si="5"/>
        <v>0</v>
      </c>
      <c r="AH21" s="57"/>
      <c r="AI21" s="57"/>
      <c r="AJ21" s="57"/>
      <c r="AK21" s="57"/>
      <c r="AL21" s="57"/>
      <c r="AM21" s="57"/>
      <c r="AN21" s="57"/>
    </row>
    <row r="22" spans="1:40" ht="16.5" customHeight="1" x14ac:dyDescent="0.3">
      <c r="A22" s="50"/>
      <c r="B22" s="50" t="s">
        <v>61</v>
      </c>
      <c r="C22" s="50"/>
      <c r="D22" s="45">
        <f t="shared" si="0"/>
        <v>27202</v>
      </c>
      <c r="E22" s="54">
        <f t="shared" si="1"/>
        <v>2940</v>
      </c>
      <c r="F22" s="57">
        <v>630</v>
      </c>
      <c r="G22" s="73">
        <v>1060</v>
      </c>
      <c r="H22" s="57">
        <v>1250</v>
      </c>
      <c r="I22" s="54">
        <f t="shared" si="2"/>
        <v>7160</v>
      </c>
      <c r="J22" s="57">
        <v>980</v>
      </c>
      <c r="K22" s="57">
        <v>510</v>
      </c>
      <c r="L22" s="57">
        <v>615</v>
      </c>
      <c r="M22" s="57">
        <v>550</v>
      </c>
      <c r="N22" s="57">
        <v>1390</v>
      </c>
      <c r="O22" s="57">
        <v>1490</v>
      </c>
      <c r="P22" s="57">
        <v>1625</v>
      </c>
      <c r="Q22" s="54">
        <f t="shared" si="3"/>
        <v>6992</v>
      </c>
      <c r="R22" s="57">
        <v>980</v>
      </c>
      <c r="S22" s="57">
        <v>1590</v>
      </c>
      <c r="T22" s="57">
        <v>530</v>
      </c>
      <c r="U22" s="57">
        <v>602</v>
      </c>
      <c r="V22" s="57">
        <v>870</v>
      </c>
      <c r="W22" s="57">
        <v>1490</v>
      </c>
      <c r="X22" s="57">
        <v>930</v>
      </c>
      <c r="Y22" s="54">
        <f t="shared" si="4"/>
        <v>4540</v>
      </c>
      <c r="Z22" s="55">
        <v>715</v>
      </c>
      <c r="AA22" s="55">
        <v>295</v>
      </c>
      <c r="AB22" s="55">
        <v>460</v>
      </c>
      <c r="AC22" s="55">
        <v>900</v>
      </c>
      <c r="AD22" s="55">
        <v>640</v>
      </c>
      <c r="AE22" s="55">
        <v>630</v>
      </c>
      <c r="AF22" s="55">
        <v>900</v>
      </c>
      <c r="AG22" s="54">
        <f t="shared" si="5"/>
        <v>5570</v>
      </c>
      <c r="AH22" s="55">
        <v>735</v>
      </c>
      <c r="AI22" s="55">
        <v>730</v>
      </c>
      <c r="AJ22" s="55">
        <v>595</v>
      </c>
      <c r="AK22" s="55">
        <v>445</v>
      </c>
      <c r="AL22" s="55">
        <v>615</v>
      </c>
      <c r="AM22" s="55">
        <v>1300</v>
      </c>
      <c r="AN22" s="55">
        <v>1150</v>
      </c>
    </row>
    <row r="23" spans="1:40" ht="16.5" customHeight="1" x14ac:dyDescent="0.3">
      <c r="A23" s="50"/>
      <c r="B23" s="50" t="s">
        <v>62</v>
      </c>
      <c r="C23" s="50"/>
      <c r="D23" s="45">
        <f t="shared" si="0"/>
        <v>9103</v>
      </c>
      <c r="E23" s="54">
        <f t="shared" si="1"/>
        <v>1316</v>
      </c>
      <c r="F23" s="55">
        <v>36</v>
      </c>
      <c r="G23" s="72">
        <v>690</v>
      </c>
      <c r="H23" s="55">
        <v>590</v>
      </c>
      <c r="I23" s="54">
        <f t="shared" si="2"/>
        <v>3217</v>
      </c>
      <c r="J23" s="55">
        <v>84</v>
      </c>
      <c r="K23" s="55">
        <v>39</v>
      </c>
      <c r="L23" s="55">
        <v>70</v>
      </c>
      <c r="M23" s="55">
        <v>400</v>
      </c>
      <c r="N23" s="55">
        <v>452</v>
      </c>
      <c r="O23" s="55">
        <v>422</v>
      </c>
      <c r="P23" s="55">
        <v>1750</v>
      </c>
      <c r="Q23" s="54">
        <f t="shared" si="3"/>
        <v>2306</v>
      </c>
      <c r="R23" s="55">
        <v>246</v>
      </c>
      <c r="S23" s="55">
        <v>517</v>
      </c>
      <c r="T23" s="55">
        <v>396</v>
      </c>
      <c r="U23" s="55">
        <v>205</v>
      </c>
      <c r="V23" s="55">
        <v>70</v>
      </c>
      <c r="W23" s="55">
        <v>422</v>
      </c>
      <c r="X23" s="55">
        <v>450</v>
      </c>
      <c r="Y23" s="54">
        <f t="shared" si="4"/>
        <v>1521</v>
      </c>
      <c r="Z23" s="55">
        <v>87</v>
      </c>
      <c r="AA23" s="55">
        <v>235</v>
      </c>
      <c r="AB23" s="55">
        <v>185</v>
      </c>
      <c r="AC23" s="55">
        <v>351</v>
      </c>
      <c r="AD23" s="55">
        <v>77</v>
      </c>
      <c r="AE23" s="55">
        <v>326</v>
      </c>
      <c r="AF23" s="55">
        <v>260</v>
      </c>
      <c r="AG23" s="54">
        <f t="shared" si="5"/>
        <v>743</v>
      </c>
      <c r="AH23" s="55">
        <v>80</v>
      </c>
      <c r="AI23" s="55">
        <v>62</v>
      </c>
      <c r="AJ23" s="55">
        <v>57</v>
      </c>
      <c r="AK23" s="55">
        <v>122</v>
      </c>
      <c r="AL23" s="55">
        <v>65</v>
      </c>
      <c r="AM23" s="55">
        <v>150</v>
      </c>
      <c r="AN23" s="55">
        <v>207</v>
      </c>
    </row>
    <row r="24" spans="1:40" ht="16.5" customHeight="1" x14ac:dyDescent="0.3">
      <c r="A24" s="50"/>
      <c r="B24" s="50" t="s">
        <v>63</v>
      </c>
      <c r="C24" s="50"/>
      <c r="D24" s="45">
        <f t="shared" si="0"/>
        <v>0</v>
      </c>
      <c r="E24" s="54">
        <f t="shared" si="1"/>
        <v>0</v>
      </c>
      <c r="F24" s="55"/>
      <c r="G24" s="72"/>
      <c r="H24" s="55"/>
      <c r="I24" s="54">
        <f t="shared" si="2"/>
        <v>0</v>
      </c>
      <c r="J24" s="55"/>
      <c r="K24" s="55"/>
      <c r="L24" s="55"/>
      <c r="M24" s="55"/>
      <c r="N24" s="55"/>
      <c r="O24" s="55"/>
      <c r="P24" s="55"/>
      <c r="Q24" s="54">
        <f t="shared" si="3"/>
        <v>0</v>
      </c>
      <c r="R24" s="55"/>
      <c r="S24" s="55"/>
      <c r="T24" s="55"/>
      <c r="U24" s="55"/>
      <c r="V24" s="55"/>
      <c r="W24" s="55"/>
      <c r="X24" s="55"/>
      <c r="Y24" s="54">
        <f t="shared" si="4"/>
        <v>0</v>
      </c>
      <c r="Z24" s="55"/>
      <c r="AA24" s="55"/>
      <c r="AB24" s="55"/>
      <c r="AC24" s="55"/>
      <c r="AD24" s="55"/>
      <c r="AE24" s="55"/>
      <c r="AF24" s="55"/>
      <c r="AG24" s="54">
        <f t="shared" si="5"/>
        <v>0</v>
      </c>
      <c r="AH24" s="55"/>
      <c r="AI24" s="55"/>
      <c r="AJ24" s="55"/>
      <c r="AK24" s="55"/>
      <c r="AL24" s="55"/>
      <c r="AM24" s="55"/>
      <c r="AN24" s="55"/>
    </row>
    <row r="25" spans="1:40" ht="16.5" customHeight="1" x14ac:dyDescent="0.3">
      <c r="A25" s="40" t="s">
        <v>64</v>
      </c>
      <c r="B25" s="40"/>
      <c r="C25" s="40"/>
      <c r="D25" s="60">
        <f t="shared" si="0"/>
        <v>1070305</v>
      </c>
      <c r="E25" s="60">
        <f>SUM(E6:E24)</f>
        <v>54044</v>
      </c>
      <c r="F25" s="60">
        <v>9726</v>
      </c>
      <c r="G25" s="60">
        <f>SUM(G6:G24)</f>
        <v>22218</v>
      </c>
      <c r="H25" s="60">
        <v>22100</v>
      </c>
      <c r="I25" s="60">
        <f>SUM(I6:I24)</f>
        <v>290308</v>
      </c>
      <c r="J25" s="60">
        <v>11024</v>
      </c>
      <c r="K25" s="60">
        <v>4669</v>
      </c>
      <c r="L25" s="60">
        <v>5068</v>
      </c>
      <c r="M25" s="60">
        <v>11505</v>
      </c>
      <c r="N25" s="60">
        <v>44172</v>
      </c>
      <c r="O25" s="60">
        <v>141712</v>
      </c>
      <c r="P25" s="60">
        <v>72158</v>
      </c>
      <c r="Q25" s="60">
        <f>SUM(Q6:Q24)</f>
        <v>415201</v>
      </c>
      <c r="R25" s="60">
        <v>26864</v>
      </c>
      <c r="S25" s="60">
        <v>46227</v>
      </c>
      <c r="T25" s="60">
        <v>19306</v>
      </c>
      <c r="U25" s="60">
        <v>7922</v>
      </c>
      <c r="V25" s="60">
        <v>7610</v>
      </c>
      <c r="W25" s="60">
        <v>183062</v>
      </c>
      <c r="X25" s="60">
        <v>124210</v>
      </c>
      <c r="Y25" s="60">
        <f t="shared" ref="Y25" si="6">SUM(Y6:Y24)</f>
        <v>186844</v>
      </c>
      <c r="Z25" s="60">
        <v>6902</v>
      </c>
      <c r="AA25" s="60">
        <v>3665</v>
      </c>
      <c r="AB25" s="60">
        <v>5555</v>
      </c>
      <c r="AC25" s="60">
        <v>30651</v>
      </c>
      <c r="AD25" s="60">
        <v>6817</v>
      </c>
      <c r="AE25" s="60">
        <v>38924</v>
      </c>
      <c r="AF25" s="60">
        <v>94330</v>
      </c>
      <c r="AG25" s="60">
        <f>SUM(AG6:AG24)</f>
        <v>123908</v>
      </c>
      <c r="AH25" s="60">
        <v>6405</v>
      </c>
      <c r="AI25" s="60">
        <v>7882</v>
      </c>
      <c r="AJ25" s="60">
        <v>5192</v>
      </c>
      <c r="AK25" s="60">
        <v>5222</v>
      </c>
      <c r="AL25" s="60">
        <v>6900</v>
      </c>
      <c r="AM25" s="60">
        <v>42870</v>
      </c>
      <c r="AN25" s="60">
        <v>49437</v>
      </c>
    </row>
    <row r="26" spans="1:40" x14ac:dyDescent="0.3">
      <c r="A26" s="50" t="s">
        <v>65</v>
      </c>
      <c r="B26" s="50" t="s">
        <v>66</v>
      </c>
      <c r="C26" s="48" t="s">
        <v>67</v>
      </c>
      <c r="D26" s="45">
        <f t="shared" si="0"/>
        <v>1000</v>
      </c>
      <c r="E26" s="54">
        <f t="shared" ref="E26:E51" si="7">SUM(F26:H26)</f>
        <v>0</v>
      </c>
      <c r="F26" s="55">
        <v>0</v>
      </c>
      <c r="G26" s="72"/>
      <c r="H26" s="55">
        <v>0</v>
      </c>
      <c r="I26" s="54">
        <f t="shared" ref="I26:I49" si="8">SUM(J26:P26)</f>
        <v>1000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1000</v>
      </c>
      <c r="Q26" s="54">
        <f t="shared" ref="Q26:Q49" si="9">SUM(R26:X26)</f>
        <v>0</v>
      </c>
      <c r="R26" s="55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54">
        <f t="shared" ref="Y26:Y49" si="10">SUM(Z26:AF26)</f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54">
        <f t="shared" ref="AG26:AG49" si="11">SUM(AH26:AN26)</f>
        <v>0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</row>
    <row r="27" spans="1:40" x14ac:dyDescent="0.3">
      <c r="A27" s="50"/>
      <c r="B27" s="50"/>
      <c r="C27" s="48" t="s">
        <v>68</v>
      </c>
      <c r="D27" s="45">
        <f t="shared" si="0"/>
        <v>39343</v>
      </c>
      <c r="E27" s="54">
        <f t="shared" si="7"/>
        <v>5435</v>
      </c>
      <c r="F27" s="55">
        <v>560</v>
      </c>
      <c r="G27" s="72">
        <v>2625</v>
      </c>
      <c r="H27" s="55">
        <v>2250</v>
      </c>
      <c r="I27" s="54">
        <f t="shared" si="8"/>
        <v>14251</v>
      </c>
      <c r="J27" s="55">
        <v>860</v>
      </c>
      <c r="K27" s="55">
        <v>263</v>
      </c>
      <c r="L27" s="55">
        <v>145</v>
      </c>
      <c r="M27" s="55">
        <v>1080</v>
      </c>
      <c r="N27" s="55">
        <v>3113</v>
      </c>
      <c r="O27" s="55">
        <v>1440</v>
      </c>
      <c r="P27" s="55">
        <v>7350</v>
      </c>
      <c r="Q27" s="54">
        <f t="shared" si="9"/>
        <v>11288</v>
      </c>
      <c r="R27" s="55">
        <v>2380</v>
      </c>
      <c r="S27" s="62">
        <v>3730</v>
      </c>
      <c r="T27" s="62">
        <v>1055</v>
      </c>
      <c r="U27" s="62">
        <v>425</v>
      </c>
      <c r="V27" s="62">
        <v>118</v>
      </c>
      <c r="W27" s="62">
        <v>1440</v>
      </c>
      <c r="X27" s="62">
        <v>2140</v>
      </c>
      <c r="Y27" s="54">
        <f t="shared" si="10"/>
        <v>5718</v>
      </c>
      <c r="Z27" s="62">
        <v>178</v>
      </c>
      <c r="AA27" s="62">
        <v>525</v>
      </c>
      <c r="AB27" s="62">
        <v>610</v>
      </c>
      <c r="AC27" s="62">
        <v>1320</v>
      </c>
      <c r="AD27" s="62">
        <v>375</v>
      </c>
      <c r="AE27" s="62">
        <v>650</v>
      </c>
      <c r="AF27" s="62">
        <v>2060</v>
      </c>
      <c r="AG27" s="54">
        <f t="shared" si="11"/>
        <v>2651</v>
      </c>
      <c r="AH27" s="62">
        <v>368</v>
      </c>
      <c r="AI27" s="62">
        <v>270</v>
      </c>
      <c r="AJ27" s="62">
        <v>350</v>
      </c>
      <c r="AK27" s="62">
        <v>650</v>
      </c>
      <c r="AL27" s="62">
        <v>318</v>
      </c>
      <c r="AM27" s="62">
        <v>325</v>
      </c>
      <c r="AN27" s="62">
        <v>370</v>
      </c>
    </row>
    <row r="28" spans="1:40" x14ac:dyDescent="0.3">
      <c r="A28" s="50"/>
      <c r="B28" s="50"/>
      <c r="C28" s="48" t="s">
        <v>69</v>
      </c>
      <c r="D28" s="45">
        <f t="shared" si="0"/>
        <v>325700</v>
      </c>
      <c r="E28" s="54">
        <f t="shared" si="7"/>
        <v>49080</v>
      </c>
      <c r="F28" s="55">
        <v>3330</v>
      </c>
      <c r="G28" s="72">
        <v>27220</v>
      </c>
      <c r="H28" s="55">
        <v>18530</v>
      </c>
      <c r="I28" s="54">
        <f t="shared" si="8"/>
        <v>93160</v>
      </c>
      <c r="J28" s="55">
        <v>2300</v>
      </c>
      <c r="K28" s="55">
        <v>1430</v>
      </c>
      <c r="L28" s="55">
        <v>2720</v>
      </c>
      <c r="M28" s="55">
        <v>4710</v>
      </c>
      <c r="N28" s="55">
        <v>33750</v>
      </c>
      <c r="O28" s="55">
        <v>25300</v>
      </c>
      <c r="P28" s="55">
        <v>22950</v>
      </c>
      <c r="Q28" s="54">
        <f t="shared" si="9"/>
        <v>111260</v>
      </c>
      <c r="R28" s="55">
        <v>17330</v>
      </c>
      <c r="S28" s="62">
        <v>33950</v>
      </c>
      <c r="T28" s="62">
        <v>11300</v>
      </c>
      <c r="U28" s="62">
        <v>4200</v>
      </c>
      <c r="V28" s="62">
        <v>2730</v>
      </c>
      <c r="W28" s="62">
        <v>25300</v>
      </c>
      <c r="X28" s="62">
        <v>16450</v>
      </c>
      <c r="Y28" s="54">
        <f t="shared" si="10"/>
        <v>39645</v>
      </c>
      <c r="Z28" s="62">
        <v>2105</v>
      </c>
      <c r="AA28" s="62">
        <v>2250</v>
      </c>
      <c r="AB28" s="62">
        <v>2590</v>
      </c>
      <c r="AC28" s="62">
        <v>13950</v>
      </c>
      <c r="AD28" s="62">
        <v>1980</v>
      </c>
      <c r="AE28" s="62">
        <v>9530</v>
      </c>
      <c r="AF28" s="62">
        <v>7240</v>
      </c>
      <c r="AG28" s="54">
        <f t="shared" si="11"/>
        <v>32555</v>
      </c>
      <c r="AH28" s="62">
        <v>1830</v>
      </c>
      <c r="AI28" s="62">
        <v>1930</v>
      </c>
      <c r="AJ28" s="62">
        <v>1650</v>
      </c>
      <c r="AK28" s="62">
        <v>1650</v>
      </c>
      <c r="AL28" s="62">
        <v>1760</v>
      </c>
      <c r="AM28" s="62">
        <v>13215</v>
      </c>
      <c r="AN28" s="62">
        <v>10520</v>
      </c>
    </row>
    <row r="29" spans="1:40" x14ac:dyDescent="0.3">
      <c r="A29" s="50"/>
      <c r="B29" s="50"/>
      <c r="C29" s="48" t="s">
        <v>70</v>
      </c>
      <c r="D29" s="45">
        <f t="shared" si="0"/>
        <v>12700</v>
      </c>
      <c r="E29" s="54">
        <f t="shared" si="7"/>
        <v>3371</v>
      </c>
      <c r="F29" s="55">
        <v>60</v>
      </c>
      <c r="G29" s="72">
        <v>1560</v>
      </c>
      <c r="H29" s="55">
        <v>1751</v>
      </c>
      <c r="I29" s="54">
        <f t="shared" si="8"/>
        <v>4472</v>
      </c>
      <c r="J29" s="55">
        <v>645</v>
      </c>
      <c r="K29" s="55">
        <v>60</v>
      </c>
      <c r="L29" s="55">
        <v>0</v>
      </c>
      <c r="M29" s="55">
        <v>642</v>
      </c>
      <c r="N29" s="55">
        <v>645</v>
      </c>
      <c r="O29" s="55">
        <v>860</v>
      </c>
      <c r="P29" s="55">
        <v>1620</v>
      </c>
      <c r="Q29" s="54">
        <f t="shared" si="9"/>
        <v>3997</v>
      </c>
      <c r="R29" s="55">
        <v>1130</v>
      </c>
      <c r="S29" s="62">
        <v>645</v>
      </c>
      <c r="T29" s="62">
        <v>60</v>
      </c>
      <c r="U29" s="62">
        <v>442</v>
      </c>
      <c r="V29" s="62">
        <v>0</v>
      </c>
      <c r="W29" s="62">
        <v>860</v>
      </c>
      <c r="X29" s="62">
        <v>860</v>
      </c>
      <c r="Y29" s="54">
        <f t="shared" si="10"/>
        <v>860</v>
      </c>
      <c r="Z29" s="62">
        <v>0</v>
      </c>
      <c r="AA29" s="62">
        <v>0</v>
      </c>
      <c r="AB29" s="62">
        <v>0</v>
      </c>
      <c r="AC29" s="62">
        <v>860</v>
      </c>
      <c r="AD29" s="62">
        <v>0</v>
      </c>
      <c r="AE29" s="62">
        <v>0</v>
      </c>
      <c r="AF29" s="62">
        <v>0</v>
      </c>
      <c r="AG29" s="54">
        <f t="shared" si="11"/>
        <v>0</v>
      </c>
      <c r="AH29" s="62">
        <v>0</v>
      </c>
      <c r="AI29" s="62">
        <v>0</v>
      </c>
      <c r="AJ29" s="62">
        <v>0</v>
      </c>
      <c r="AK29" s="62">
        <v>0</v>
      </c>
      <c r="AL29" s="62">
        <v>0</v>
      </c>
      <c r="AM29" s="62">
        <v>0</v>
      </c>
      <c r="AN29" s="62">
        <v>0</v>
      </c>
    </row>
    <row r="30" spans="1:40" x14ac:dyDescent="0.3">
      <c r="A30" s="50"/>
      <c r="B30" s="50"/>
      <c r="C30" s="48" t="s">
        <v>71</v>
      </c>
      <c r="D30" s="45">
        <f t="shared" si="0"/>
        <v>141280</v>
      </c>
      <c r="E30" s="54">
        <f t="shared" si="7"/>
        <v>10420</v>
      </c>
      <c r="F30" s="55">
        <v>1450</v>
      </c>
      <c r="G30" s="72">
        <v>3970</v>
      </c>
      <c r="H30" s="55">
        <v>5000</v>
      </c>
      <c r="I30" s="54">
        <f t="shared" si="8"/>
        <v>47450</v>
      </c>
      <c r="J30" s="55">
        <v>1450</v>
      </c>
      <c r="K30" s="55">
        <v>305</v>
      </c>
      <c r="L30" s="55">
        <v>1510</v>
      </c>
      <c r="M30" s="55">
        <v>2045</v>
      </c>
      <c r="N30" s="55">
        <v>18820</v>
      </c>
      <c r="O30" s="55">
        <v>6100</v>
      </c>
      <c r="P30" s="55">
        <v>17220</v>
      </c>
      <c r="Q30" s="54">
        <f t="shared" si="9"/>
        <v>42000</v>
      </c>
      <c r="R30" s="55">
        <v>4860</v>
      </c>
      <c r="S30" s="62">
        <v>18820</v>
      </c>
      <c r="T30" s="62">
        <v>3370</v>
      </c>
      <c r="U30" s="62">
        <v>1115</v>
      </c>
      <c r="V30" s="62">
        <v>835</v>
      </c>
      <c r="W30" s="62">
        <v>6100</v>
      </c>
      <c r="X30" s="62">
        <v>6900</v>
      </c>
      <c r="Y30" s="54">
        <f t="shared" si="10"/>
        <v>23645</v>
      </c>
      <c r="Z30" s="62">
        <v>995</v>
      </c>
      <c r="AA30" s="62">
        <v>1835</v>
      </c>
      <c r="AB30" s="62">
        <v>1030</v>
      </c>
      <c r="AC30" s="62">
        <v>2925</v>
      </c>
      <c r="AD30" s="62">
        <v>1290</v>
      </c>
      <c r="AE30" s="62">
        <v>7810</v>
      </c>
      <c r="AF30" s="62">
        <v>7760</v>
      </c>
      <c r="AG30" s="54">
        <f>SUM(AH30:AN30)</f>
        <v>17765</v>
      </c>
      <c r="AH30" s="62">
        <v>895</v>
      </c>
      <c r="AI30" s="62">
        <v>940</v>
      </c>
      <c r="AJ30" s="62">
        <v>1595</v>
      </c>
      <c r="AK30" s="62">
        <v>1835</v>
      </c>
      <c r="AL30" s="62">
        <v>655</v>
      </c>
      <c r="AM30" s="62">
        <v>7185</v>
      </c>
      <c r="AN30" s="62">
        <v>4660</v>
      </c>
    </row>
    <row r="31" spans="1:40" x14ac:dyDescent="0.3">
      <c r="A31" s="50"/>
      <c r="B31" s="50"/>
      <c r="C31" s="48" t="s">
        <v>72</v>
      </c>
      <c r="D31" s="45">
        <f t="shared" si="0"/>
        <v>15188</v>
      </c>
      <c r="E31" s="54">
        <f t="shared" si="7"/>
        <v>1707</v>
      </c>
      <c r="F31" s="55">
        <v>85</v>
      </c>
      <c r="G31" s="72">
        <v>832</v>
      </c>
      <c r="H31" s="55">
        <v>790</v>
      </c>
      <c r="I31" s="54">
        <f t="shared" si="8"/>
        <v>4669</v>
      </c>
      <c r="J31" s="55">
        <v>130</v>
      </c>
      <c r="K31" s="55">
        <v>80</v>
      </c>
      <c r="L31" s="55">
        <v>189</v>
      </c>
      <c r="M31" s="55">
        <v>470</v>
      </c>
      <c r="N31" s="55">
        <v>1170</v>
      </c>
      <c r="O31" s="55">
        <v>770</v>
      </c>
      <c r="P31" s="55">
        <v>1860</v>
      </c>
      <c r="Q31" s="54">
        <f t="shared" si="9"/>
        <v>4376</v>
      </c>
      <c r="R31" s="55">
        <v>913</v>
      </c>
      <c r="S31" s="62">
        <v>1280</v>
      </c>
      <c r="T31" s="62">
        <v>370</v>
      </c>
      <c r="U31" s="62">
        <v>293</v>
      </c>
      <c r="V31" s="62">
        <v>255</v>
      </c>
      <c r="W31" s="62">
        <v>770</v>
      </c>
      <c r="X31" s="62">
        <v>495</v>
      </c>
      <c r="Y31" s="54">
        <f t="shared" si="10"/>
        <v>2589</v>
      </c>
      <c r="Z31" s="62">
        <v>128</v>
      </c>
      <c r="AA31" s="62">
        <v>265</v>
      </c>
      <c r="AB31" s="62">
        <v>335</v>
      </c>
      <c r="AC31" s="62">
        <v>535</v>
      </c>
      <c r="AD31" s="62">
        <v>118</v>
      </c>
      <c r="AE31" s="62">
        <v>713</v>
      </c>
      <c r="AF31" s="62">
        <v>495</v>
      </c>
      <c r="AG31" s="54">
        <f t="shared" si="11"/>
        <v>1847</v>
      </c>
      <c r="AH31" s="62">
        <v>118</v>
      </c>
      <c r="AI31" s="62">
        <v>118</v>
      </c>
      <c r="AJ31" s="62">
        <v>155</v>
      </c>
      <c r="AK31" s="62">
        <v>160</v>
      </c>
      <c r="AL31" s="62">
        <v>118</v>
      </c>
      <c r="AM31" s="62">
        <v>673</v>
      </c>
      <c r="AN31" s="62">
        <v>505</v>
      </c>
    </row>
    <row r="32" spans="1:40" x14ac:dyDescent="0.3">
      <c r="A32" s="50"/>
      <c r="B32" s="50"/>
      <c r="C32" s="48" t="s">
        <v>73</v>
      </c>
      <c r="D32" s="45">
        <f t="shared" si="0"/>
        <v>26134</v>
      </c>
      <c r="E32" s="54">
        <f t="shared" si="7"/>
        <v>2155</v>
      </c>
      <c r="F32" s="55">
        <v>215</v>
      </c>
      <c r="G32" s="72">
        <v>870</v>
      </c>
      <c r="H32" s="55">
        <v>1070</v>
      </c>
      <c r="I32" s="54">
        <f t="shared" si="8"/>
        <v>7928</v>
      </c>
      <c r="J32" s="55">
        <v>495</v>
      </c>
      <c r="K32" s="55">
        <v>690</v>
      </c>
      <c r="L32" s="55">
        <v>548</v>
      </c>
      <c r="M32" s="55">
        <v>935</v>
      </c>
      <c r="N32" s="55">
        <v>1100</v>
      </c>
      <c r="O32" s="55">
        <v>940</v>
      </c>
      <c r="P32" s="55">
        <v>3220</v>
      </c>
      <c r="Q32" s="54">
        <f t="shared" si="9"/>
        <v>7167</v>
      </c>
      <c r="R32" s="55">
        <v>1730</v>
      </c>
      <c r="S32" s="62">
        <v>1590</v>
      </c>
      <c r="T32" s="62">
        <v>1025</v>
      </c>
      <c r="U32" s="62">
        <v>507</v>
      </c>
      <c r="V32" s="62">
        <v>635</v>
      </c>
      <c r="W32" s="62">
        <v>940</v>
      </c>
      <c r="X32" s="62">
        <v>740</v>
      </c>
      <c r="Y32" s="54">
        <f t="shared" si="10"/>
        <v>4729</v>
      </c>
      <c r="Z32" s="62">
        <v>602</v>
      </c>
      <c r="AA32" s="62">
        <v>555</v>
      </c>
      <c r="AB32" s="62">
        <v>510</v>
      </c>
      <c r="AC32" s="62">
        <v>730</v>
      </c>
      <c r="AD32" s="62">
        <v>522</v>
      </c>
      <c r="AE32" s="62">
        <v>1050</v>
      </c>
      <c r="AF32" s="62">
        <v>760</v>
      </c>
      <c r="AG32" s="54">
        <f t="shared" si="11"/>
        <v>4155</v>
      </c>
      <c r="AH32" s="62">
        <v>859</v>
      </c>
      <c r="AI32" s="62">
        <v>522</v>
      </c>
      <c r="AJ32" s="62">
        <v>530</v>
      </c>
      <c r="AK32" s="62">
        <v>570</v>
      </c>
      <c r="AL32" s="62">
        <v>502</v>
      </c>
      <c r="AM32" s="62">
        <v>632</v>
      </c>
      <c r="AN32" s="62">
        <v>540</v>
      </c>
    </row>
    <row r="33" spans="1:40" x14ac:dyDescent="0.3">
      <c r="A33" s="50"/>
      <c r="B33" s="50"/>
      <c r="C33" s="48" t="s">
        <v>74</v>
      </c>
      <c r="D33" s="45">
        <f t="shared" si="0"/>
        <v>40097</v>
      </c>
      <c r="E33" s="54">
        <f t="shared" si="7"/>
        <v>2525</v>
      </c>
      <c r="F33" s="55">
        <v>270</v>
      </c>
      <c r="G33" s="72">
        <v>1055</v>
      </c>
      <c r="H33" s="55">
        <v>1200</v>
      </c>
      <c r="I33" s="54">
        <f t="shared" si="8"/>
        <v>14658</v>
      </c>
      <c r="J33" s="55">
        <v>450</v>
      </c>
      <c r="K33" s="55">
        <v>175</v>
      </c>
      <c r="L33" s="55">
        <v>600</v>
      </c>
      <c r="M33" s="55">
        <v>635</v>
      </c>
      <c r="N33" s="55">
        <v>1245</v>
      </c>
      <c r="O33" s="55">
        <v>1003</v>
      </c>
      <c r="P33" s="55">
        <v>10550</v>
      </c>
      <c r="Q33" s="54">
        <f t="shared" si="9"/>
        <v>8798</v>
      </c>
      <c r="R33" s="55">
        <v>2480</v>
      </c>
      <c r="S33" s="62">
        <v>1545</v>
      </c>
      <c r="T33" s="62">
        <v>1785</v>
      </c>
      <c r="U33" s="62">
        <v>940</v>
      </c>
      <c r="V33" s="62">
        <v>345</v>
      </c>
      <c r="W33" s="62">
        <v>1003</v>
      </c>
      <c r="X33" s="62">
        <v>700</v>
      </c>
      <c r="Y33" s="54">
        <f t="shared" si="10"/>
        <v>6558</v>
      </c>
      <c r="Z33" s="62">
        <v>145</v>
      </c>
      <c r="AA33" s="62">
        <v>420</v>
      </c>
      <c r="AB33" s="62">
        <v>480</v>
      </c>
      <c r="AC33" s="62">
        <v>383</v>
      </c>
      <c r="AD33" s="62">
        <v>160</v>
      </c>
      <c r="AE33" s="62">
        <v>3890</v>
      </c>
      <c r="AF33" s="62">
        <v>1080</v>
      </c>
      <c r="AG33" s="54">
        <f t="shared" si="11"/>
        <v>7558</v>
      </c>
      <c r="AH33" s="62">
        <v>155</v>
      </c>
      <c r="AI33" s="62">
        <v>155</v>
      </c>
      <c r="AJ33" s="62">
        <v>220</v>
      </c>
      <c r="AK33" s="62">
        <v>243</v>
      </c>
      <c r="AL33" s="62">
        <v>135</v>
      </c>
      <c r="AM33" s="62">
        <v>3990</v>
      </c>
      <c r="AN33" s="62">
        <v>2660</v>
      </c>
    </row>
    <row r="34" spans="1:40" x14ac:dyDescent="0.3">
      <c r="A34" s="50"/>
      <c r="B34" s="50"/>
      <c r="C34" s="48" t="s">
        <v>75</v>
      </c>
      <c r="D34" s="45">
        <f t="shared" si="0"/>
        <v>3090</v>
      </c>
      <c r="E34" s="54">
        <f t="shared" si="7"/>
        <v>0</v>
      </c>
      <c r="F34" s="55">
        <v>0</v>
      </c>
      <c r="G34" s="72"/>
      <c r="H34" s="55">
        <v>0</v>
      </c>
      <c r="I34" s="54">
        <f t="shared" si="8"/>
        <v>500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500</v>
      </c>
      <c r="Q34" s="54">
        <f t="shared" si="9"/>
        <v>1330</v>
      </c>
      <c r="R34" s="55">
        <v>0</v>
      </c>
      <c r="S34" s="62">
        <v>0</v>
      </c>
      <c r="T34" s="62">
        <v>0</v>
      </c>
      <c r="U34" s="62">
        <v>560</v>
      </c>
      <c r="V34" s="62">
        <v>570</v>
      </c>
      <c r="W34" s="62">
        <v>0</v>
      </c>
      <c r="X34" s="62">
        <v>200</v>
      </c>
      <c r="Y34" s="54">
        <f t="shared" si="10"/>
        <v>510</v>
      </c>
      <c r="Z34" s="62">
        <v>0</v>
      </c>
      <c r="AA34" s="62">
        <v>0</v>
      </c>
      <c r="AB34" s="62">
        <v>0</v>
      </c>
      <c r="AC34" s="62">
        <v>280</v>
      </c>
      <c r="AD34" s="62">
        <v>0</v>
      </c>
      <c r="AE34" s="62">
        <v>0</v>
      </c>
      <c r="AF34" s="62">
        <v>230</v>
      </c>
      <c r="AG34" s="54">
        <f t="shared" si="11"/>
        <v>750</v>
      </c>
      <c r="AH34" s="62">
        <v>190</v>
      </c>
      <c r="AI34" s="62">
        <v>60</v>
      </c>
      <c r="AJ34" s="62">
        <v>60</v>
      </c>
      <c r="AK34" s="62">
        <v>80</v>
      </c>
      <c r="AL34" s="62">
        <v>0</v>
      </c>
      <c r="AM34" s="62">
        <v>50</v>
      </c>
      <c r="AN34" s="62">
        <v>310</v>
      </c>
    </row>
    <row r="35" spans="1:40" x14ac:dyDescent="0.3">
      <c r="A35" s="50"/>
      <c r="B35" s="50"/>
      <c r="C35" s="48" t="s">
        <v>76</v>
      </c>
      <c r="D35" s="45">
        <f t="shared" si="0"/>
        <v>97070</v>
      </c>
      <c r="E35" s="54">
        <f t="shared" si="7"/>
        <v>11945</v>
      </c>
      <c r="F35" s="55">
        <v>1920</v>
      </c>
      <c r="G35" s="72">
        <v>5385</v>
      </c>
      <c r="H35" s="55">
        <v>4640</v>
      </c>
      <c r="I35" s="54">
        <f t="shared" si="8"/>
        <v>31070</v>
      </c>
      <c r="J35" s="55">
        <v>1730</v>
      </c>
      <c r="K35" s="55">
        <v>2150</v>
      </c>
      <c r="L35" s="55">
        <v>1825</v>
      </c>
      <c r="M35" s="55">
        <v>2450</v>
      </c>
      <c r="N35" s="55">
        <v>4920</v>
      </c>
      <c r="O35" s="55">
        <v>4255</v>
      </c>
      <c r="P35" s="55">
        <v>13740</v>
      </c>
      <c r="Q35" s="54">
        <f t="shared" si="9"/>
        <v>25840</v>
      </c>
      <c r="R35" s="55">
        <v>4570</v>
      </c>
      <c r="S35" s="62">
        <v>4920</v>
      </c>
      <c r="T35" s="62">
        <v>4240</v>
      </c>
      <c r="U35" s="62">
        <v>1960</v>
      </c>
      <c r="V35" s="62">
        <v>1910</v>
      </c>
      <c r="W35" s="62">
        <v>4255</v>
      </c>
      <c r="X35" s="62">
        <v>3985</v>
      </c>
      <c r="Y35" s="54">
        <f t="shared" si="10"/>
        <v>17435</v>
      </c>
      <c r="Z35" s="62">
        <v>2160</v>
      </c>
      <c r="AA35" s="62">
        <v>2570</v>
      </c>
      <c r="AB35" s="62">
        <v>1920</v>
      </c>
      <c r="AC35" s="62">
        <v>3805</v>
      </c>
      <c r="AD35" s="62">
        <v>2060</v>
      </c>
      <c r="AE35" s="62">
        <v>2750</v>
      </c>
      <c r="AF35" s="62">
        <v>2170</v>
      </c>
      <c r="AG35" s="54">
        <f t="shared" si="11"/>
        <v>10780</v>
      </c>
      <c r="AH35" s="62">
        <v>1600</v>
      </c>
      <c r="AI35" s="62">
        <v>1360</v>
      </c>
      <c r="AJ35" s="62">
        <v>1250</v>
      </c>
      <c r="AK35" s="62">
        <v>1050</v>
      </c>
      <c r="AL35" s="62">
        <v>2100</v>
      </c>
      <c r="AM35" s="62">
        <v>2000</v>
      </c>
      <c r="AN35" s="62">
        <v>1420</v>
      </c>
    </row>
    <row r="36" spans="1:40" x14ac:dyDescent="0.3">
      <c r="A36" s="50"/>
      <c r="B36" s="50"/>
      <c r="C36" s="48" t="s">
        <v>77</v>
      </c>
      <c r="D36" s="45">
        <f t="shared" si="0"/>
        <v>11279</v>
      </c>
      <c r="E36" s="54">
        <f t="shared" si="7"/>
        <v>1865</v>
      </c>
      <c r="F36" s="55">
        <v>95</v>
      </c>
      <c r="G36" s="72">
        <v>790</v>
      </c>
      <c r="H36" s="55">
        <v>980</v>
      </c>
      <c r="I36" s="54">
        <f t="shared" si="8"/>
        <v>5320</v>
      </c>
      <c r="J36" s="55">
        <v>240</v>
      </c>
      <c r="K36" s="55">
        <v>50</v>
      </c>
      <c r="L36" s="55">
        <v>0</v>
      </c>
      <c r="M36" s="55">
        <v>470</v>
      </c>
      <c r="N36" s="55">
        <v>220</v>
      </c>
      <c r="O36" s="55">
        <v>440</v>
      </c>
      <c r="P36" s="55">
        <v>3900</v>
      </c>
      <c r="Q36" s="54">
        <f t="shared" si="9"/>
        <v>3546</v>
      </c>
      <c r="R36" s="55">
        <v>985</v>
      </c>
      <c r="S36" s="62">
        <v>290</v>
      </c>
      <c r="T36" s="62">
        <v>955</v>
      </c>
      <c r="U36" s="62">
        <v>201</v>
      </c>
      <c r="V36" s="62">
        <v>235</v>
      </c>
      <c r="W36" s="62">
        <v>440</v>
      </c>
      <c r="X36" s="62">
        <v>440</v>
      </c>
      <c r="Y36" s="54">
        <f t="shared" si="10"/>
        <v>458</v>
      </c>
      <c r="Z36" s="62">
        <v>0</v>
      </c>
      <c r="AA36" s="62">
        <v>0</v>
      </c>
      <c r="AB36" s="62">
        <v>0</v>
      </c>
      <c r="AC36" s="62">
        <v>440</v>
      </c>
      <c r="AD36" s="62">
        <v>18</v>
      </c>
      <c r="AE36" s="62">
        <v>0</v>
      </c>
      <c r="AF36" s="62">
        <v>0</v>
      </c>
      <c r="AG36" s="54">
        <f t="shared" si="11"/>
        <v>90</v>
      </c>
      <c r="AH36" s="62">
        <v>0</v>
      </c>
      <c r="AI36" s="62">
        <v>18</v>
      </c>
      <c r="AJ36" s="62">
        <v>18</v>
      </c>
      <c r="AK36" s="62">
        <v>0</v>
      </c>
      <c r="AL36" s="62">
        <v>18</v>
      </c>
      <c r="AM36" s="62">
        <v>18</v>
      </c>
      <c r="AN36" s="62">
        <v>18</v>
      </c>
    </row>
    <row r="37" spans="1:40" x14ac:dyDescent="0.3">
      <c r="A37" s="50"/>
      <c r="B37" s="50" t="s">
        <v>78</v>
      </c>
      <c r="C37" s="48" t="s">
        <v>79</v>
      </c>
      <c r="D37" s="45">
        <f t="shared" si="0"/>
        <v>0</v>
      </c>
      <c r="E37" s="54">
        <f t="shared" si="7"/>
        <v>0</v>
      </c>
      <c r="F37" s="55"/>
      <c r="G37" s="72"/>
      <c r="H37" s="55"/>
      <c r="I37" s="54">
        <f t="shared" si="8"/>
        <v>0</v>
      </c>
      <c r="J37" s="55"/>
      <c r="K37" s="55"/>
      <c r="L37" s="55"/>
      <c r="M37" s="55"/>
      <c r="N37" s="55"/>
      <c r="O37" s="55"/>
      <c r="P37" s="55"/>
      <c r="Q37" s="54">
        <f t="shared" si="9"/>
        <v>0</v>
      </c>
      <c r="R37" s="55"/>
      <c r="S37" s="62"/>
      <c r="T37" s="62"/>
      <c r="U37" s="62"/>
      <c r="V37" s="62"/>
      <c r="W37" s="62"/>
      <c r="X37" s="62"/>
      <c r="Y37" s="54">
        <f t="shared" si="10"/>
        <v>0</v>
      </c>
      <c r="Z37" s="62"/>
      <c r="AA37" s="62"/>
      <c r="AB37" s="62"/>
      <c r="AC37" s="62"/>
      <c r="AD37" s="62"/>
      <c r="AE37" s="62"/>
      <c r="AF37" s="62"/>
      <c r="AG37" s="54">
        <f t="shared" si="11"/>
        <v>0</v>
      </c>
      <c r="AH37" s="62"/>
      <c r="AI37" s="62"/>
      <c r="AJ37" s="62"/>
      <c r="AK37" s="62"/>
      <c r="AL37" s="62"/>
      <c r="AM37" s="62"/>
      <c r="AN37" s="62"/>
    </row>
    <row r="38" spans="1:40" x14ac:dyDescent="0.3">
      <c r="A38" s="50"/>
      <c r="B38" s="50"/>
      <c r="C38" s="48" t="s">
        <v>80</v>
      </c>
      <c r="D38" s="45">
        <f t="shared" si="0"/>
        <v>0</v>
      </c>
      <c r="E38" s="54">
        <f t="shared" si="7"/>
        <v>0</v>
      </c>
      <c r="F38" s="55"/>
      <c r="G38" s="72"/>
      <c r="H38" s="55"/>
      <c r="I38" s="54">
        <f t="shared" si="8"/>
        <v>0</v>
      </c>
      <c r="J38" s="55"/>
      <c r="K38" s="55"/>
      <c r="L38" s="55"/>
      <c r="M38" s="55"/>
      <c r="N38" s="55"/>
      <c r="O38" s="55"/>
      <c r="P38" s="55"/>
      <c r="Q38" s="54">
        <f t="shared" si="9"/>
        <v>0</v>
      </c>
      <c r="R38" s="55"/>
      <c r="S38" s="62"/>
      <c r="T38" s="62"/>
      <c r="U38" s="62"/>
      <c r="V38" s="62"/>
      <c r="W38" s="62"/>
      <c r="X38" s="62"/>
      <c r="Y38" s="54">
        <f t="shared" si="10"/>
        <v>0</v>
      </c>
      <c r="Z38" s="62"/>
      <c r="AA38" s="62"/>
      <c r="AB38" s="62"/>
      <c r="AC38" s="62"/>
      <c r="AD38" s="62"/>
      <c r="AE38" s="62"/>
      <c r="AF38" s="62"/>
      <c r="AG38" s="54">
        <f t="shared" si="11"/>
        <v>0</v>
      </c>
      <c r="AH38" s="62"/>
      <c r="AI38" s="62"/>
      <c r="AJ38" s="62"/>
      <c r="AK38" s="62"/>
      <c r="AL38" s="62"/>
      <c r="AM38" s="62"/>
      <c r="AN38" s="62"/>
    </row>
    <row r="39" spans="1:40" x14ac:dyDescent="0.3">
      <c r="A39" s="50"/>
      <c r="B39" s="50"/>
      <c r="C39" s="48" t="s">
        <v>81</v>
      </c>
      <c r="D39" s="45">
        <f t="shared" si="0"/>
        <v>0</v>
      </c>
      <c r="E39" s="54">
        <f t="shared" si="7"/>
        <v>0</v>
      </c>
      <c r="F39" s="55"/>
      <c r="G39" s="72"/>
      <c r="H39" s="55"/>
      <c r="I39" s="54">
        <f t="shared" si="8"/>
        <v>0</v>
      </c>
      <c r="J39" s="55"/>
      <c r="K39" s="55"/>
      <c r="L39" s="55"/>
      <c r="M39" s="55"/>
      <c r="N39" s="55"/>
      <c r="O39" s="55"/>
      <c r="P39" s="55"/>
      <c r="Q39" s="54">
        <f t="shared" si="9"/>
        <v>0</v>
      </c>
      <c r="R39" s="55"/>
      <c r="S39" s="62"/>
      <c r="T39" s="62"/>
      <c r="U39" s="62"/>
      <c r="V39" s="62"/>
      <c r="W39" s="62"/>
      <c r="X39" s="62"/>
      <c r="Y39" s="54">
        <f t="shared" si="10"/>
        <v>0</v>
      </c>
      <c r="Z39" s="62"/>
      <c r="AA39" s="62"/>
      <c r="AB39" s="62"/>
      <c r="AC39" s="62"/>
      <c r="AD39" s="62"/>
      <c r="AE39" s="62"/>
      <c r="AF39" s="62"/>
      <c r="AG39" s="54">
        <f t="shared" si="11"/>
        <v>0</v>
      </c>
      <c r="AH39" s="62"/>
      <c r="AI39" s="62"/>
      <c r="AJ39" s="62"/>
      <c r="AK39" s="62"/>
      <c r="AL39" s="62"/>
      <c r="AM39" s="62"/>
      <c r="AN39" s="62"/>
    </row>
    <row r="40" spans="1:40" x14ac:dyDescent="0.3">
      <c r="A40" s="50"/>
      <c r="B40" s="50"/>
      <c r="C40" s="48" t="s">
        <v>82</v>
      </c>
      <c r="D40" s="45">
        <f t="shared" si="0"/>
        <v>0</v>
      </c>
      <c r="E40" s="54">
        <f t="shared" si="7"/>
        <v>0</v>
      </c>
      <c r="F40" s="55"/>
      <c r="G40" s="72"/>
      <c r="H40" s="55"/>
      <c r="I40" s="54">
        <f t="shared" si="8"/>
        <v>0</v>
      </c>
      <c r="J40" s="55"/>
      <c r="K40" s="55"/>
      <c r="L40" s="55"/>
      <c r="M40" s="55"/>
      <c r="N40" s="55"/>
      <c r="O40" s="55"/>
      <c r="P40" s="55"/>
      <c r="Q40" s="54">
        <f t="shared" si="9"/>
        <v>0</v>
      </c>
      <c r="R40" s="55"/>
      <c r="S40" s="62"/>
      <c r="T40" s="62"/>
      <c r="U40" s="62"/>
      <c r="V40" s="62"/>
      <c r="W40" s="62"/>
      <c r="X40" s="62"/>
      <c r="Y40" s="54">
        <f t="shared" si="10"/>
        <v>0</v>
      </c>
      <c r="Z40" s="62"/>
      <c r="AA40" s="62"/>
      <c r="AB40" s="62"/>
      <c r="AC40" s="62"/>
      <c r="AD40" s="62"/>
      <c r="AE40" s="62"/>
      <c r="AF40" s="62"/>
      <c r="AG40" s="54">
        <f t="shared" si="11"/>
        <v>0</v>
      </c>
      <c r="AH40" s="62"/>
      <c r="AI40" s="62"/>
      <c r="AJ40" s="62"/>
      <c r="AK40" s="62"/>
      <c r="AL40" s="62"/>
      <c r="AM40" s="62"/>
      <c r="AN40" s="62"/>
    </row>
    <row r="41" spans="1:40" x14ac:dyDescent="0.3">
      <c r="A41" s="50"/>
      <c r="B41" s="50"/>
      <c r="C41" s="48" t="s">
        <v>83</v>
      </c>
      <c r="D41" s="45">
        <f t="shared" si="0"/>
        <v>0</v>
      </c>
      <c r="E41" s="54">
        <f t="shared" si="7"/>
        <v>0</v>
      </c>
      <c r="F41" s="55"/>
      <c r="G41" s="72"/>
      <c r="H41" s="55"/>
      <c r="I41" s="54">
        <f t="shared" si="8"/>
        <v>0</v>
      </c>
      <c r="J41" s="55"/>
      <c r="K41" s="55"/>
      <c r="L41" s="55"/>
      <c r="M41" s="55"/>
      <c r="N41" s="55"/>
      <c r="O41" s="55"/>
      <c r="P41" s="55"/>
      <c r="Q41" s="54">
        <f t="shared" si="9"/>
        <v>0</v>
      </c>
      <c r="R41" s="55"/>
      <c r="S41" s="62"/>
      <c r="T41" s="62"/>
      <c r="U41" s="62"/>
      <c r="V41" s="62"/>
      <c r="W41" s="62"/>
      <c r="X41" s="62"/>
      <c r="Y41" s="54">
        <f t="shared" si="10"/>
        <v>0</v>
      </c>
      <c r="Z41" s="62"/>
      <c r="AA41" s="62"/>
      <c r="AB41" s="62"/>
      <c r="AC41" s="62"/>
      <c r="AD41" s="62"/>
      <c r="AE41" s="62"/>
      <c r="AF41" s="62"/>
      <c r="AG41" s="54">
        <f t="shared" si="11"/>
        <v>0</v>
      </c>
      <c r="AH41" s="62"/>
      <c r="AI41" s="62"/>
      <c r="AJ41" s="62"/>
      <c r="AK41" s="62"/>
      <c r="AL41" s="62"/>
      <c r="AM41" s="62"/>
      <c r="AN41" s="62"/>
    </row>
    <row r="42" spans="1:40" x14ac:dyDescent="0.3">
      <c r="A42" s="50"/>
      <c r="B42" s="50" t="s">
        <v>84</v>
      </c>
      <c r="C42" s="48" t="s">
        <v>85</v>
      </c>
      <c r="D42" s="45">
        <f t="shared" si="0"/>
        <v>0</v>
      </c>
      <c r="E42" s="54">
        <f t="shared" si="7"/>
        <v>0</v>
      </c>
      <c r="F42" s="55"/>
      <c r="G42" s="72"/>
      <c r="H42" s="55"/>
      <c r="I42" s="54">
        <f t="shared" si="8"/>
        <v>0</v>
      </c>
      <c r="J42" s="55"/>
      <c r="K42" s="55"/>
      <c r="L42" s="55"/>
      <c r="M42" s="55"/>
      <c r="N42" s="55"/>
      <c r="O42" s="55"/>
      <c r="P42" s="55"/>
      <c r="Q42" s="54">
        <f t="shared" si="9"/>
        <v>0</v>
      </c>
      <c r="R42" s="55"/>
      <c r="S42" s="62"/>
      <c r="T42" s="62"/>
      <c r="U42" s="62"/>
      <c r="V42" s="62"/>
      <c r="W42" s="62"/>
      <c r="X42" s="62"/>
      <c r="Y42" s="54">
        <f t="shared" si="10"/>
        <v>0</v>
      </c>
      <c r="Z42" s="62"/>
      <c r="AA42" s="62"/>
      <c r="AB42" s="62"/>
      <c r="AC42" s="62"/>
      <c r="AD42" s="62"/>
      <c r="AE42" s="62"/>
      <c r="AF42" s="62"/>
      <c r="AG42" s="54">
        <f t="shared" si="11"/>
        <v>0</v>
      </c>
      <c r="AH42" s="62"/>
      <c r="AI42" s="62"/>
      <c r="AJ42" s="62"/>
      <c r="AK42" s="62"/>
      <c r="AL42" s="62"/>
      <c r="AM42" s="62"/>
      <c r="AN42" s="62"/>
    </row>
    <row r="43" spans="1:40" x14ac:dyDescent="0.3">
      <c r="A43" s="50"/>
      <c r="B43" s="50"/>
      <c r="C43" s="48" t="s">
        <v>86</v>
      </c>
      <c r="D43" s="45">
        <f t="shared" si="0"/>
        <v>0</v>
      </c>
      <c r="E43" s="54">
        <f t="shared" si="7"/>
        <v>0</v>
      </c>
      <c r="F43" s="55"/>
      <c r="G43" s="72"/>
      <c r="H43" s="55"/>
      <c r="I43" s="54">
        <f t="shared" si="8"/>
        <v>0</v>
      </c>
      <c r="J43" s="55"/>
      <c r="K43" s="55"/>
      <c r="L43" s="55"/>
      <c r="M43" s="55"/>
      <c r="N43" s="55"/>
      <c r="O43" s="55"/>
      <c r="P43" s="55"/>
      <c r="Q43" s="54">
        <f t="shared" si="9"/>
        <v>0</v>
      </c>
      <c r="R43" s="55"/>
      <c r="S43" s="62"/>
      <c r="T43" s="62"/>
      <c r="U43" s="62"/>
      <c r="V43" s="62"/>
      <c r="W43" s="62"/>
      <c r="X43" s="62"/>
      <c r="Y43" s="54">
        <f t="shared" si="10"/>
        <v>0</v>
      </c>
      <c r="Z43" s="62"/>
      <c r="AA43" s="62"/>
      <c r="AB43" s="62"/>
      <c r="AC43" s="62"/>
      <c r="AD43" s="62"/>
      <c r="AE43" s="62"/>
      <c r="AF43" s="62"/>
      <c r="AG43" s="54">
        <f t="shared" si="11"/>
        <v>0</v>
      </c>
      <c r="AH43" s="62"/>
      <c r="AI43" s="62"/>
      <c r="AJ43" s="62"/>
      <c r="AK43" s="62"/>
      <c r="AL43" s="62"/>
      <c r="AM43" s="62"/>
      <c r="AN43" s="62"/>
    </row>
    <row r="44" spans="1:40" x14ac:dyDescent="0.3">
      <c r="A44" s="50"/>
      <c r="B44" s="50"/>
      <c r="C44" s="48" t="s">
        <v>87</v>
      </c>
      <c r="D44" s="45">
        <f t="shared" si="0"/>
        <v>0</v>
      </c>
      <c r="E44" s="54">
        <f t="shared" si="7"/>
        <v>0</v>
      </c>
      <c r="F44" s="55"/>
      <c r="G44" s="72"/>
      <c r="H44" s="55"/>
      <c r="I44" s="54">
        <f t="shared" si="8"/>
        <v>0</v>
      </c>
      <c r="J44" s="55"/>
      <c r="K44" s="55"/>
      <c r="L44" s="55"/>
      <c r="M44" s="55"/>
      <c r="N44" s="55"/>
      <c r="O44" s="55"/>
      <c r="P44" s="55"/>
      <c r="Q44" s="54">
        <f t="shared" si="9"/>
        <v>0</v>
      </c>
      <c r="R44" s="55"/>
      <c r="S44" s="62"/>
      <c r="T44" s="62"/>
      <c r="U44" s="62"/>
      <c r="V44" s="62"/>
      <c r="W44" s="62"/>
      <c r="X44" s="62"/>
      <c r="Y44" s="54">
        <f t="shared" si="10"/>
        <v>0</v>
      </c>
      <c r="Z44" s="62"/>
      <c r="AA44" s="62"/>
      <c r="AB44" s="62"/>
      <c r="AC44" s="62"/>
      <c r="AD44" s="62"/>
      <c r="AE44" s="62"/>
      <c r="AF44" s="62"/>
      <c r="AG44" s="54">
        <f t="shared" si="11"/>
        <v>0</v>
      </c>
      <c r="AH44" s="62"/>
      <c r="AI44" s="62"/>
      <c r="AJ44" s="62"/>
      <c r="AK44" s="62"/>
      <c r="AL44" s="62"/>
      <c r="AM44" s="62"/>
      <c r="AN44" s="62"/>
    </row>
    <row r="45" spans="1:40" x14ac:dyDescent="0.3">
      <c r="A45" s="50"/>
      <c r="B45" s="50"/>
      <c r="C45" s="48" t="s">
        <v>88</v>
      </c>
      <c r="D45" s="45">
        <f t="shared" si="0"/>
        <v>0</v>
      </c>
      <c r="E45" s="54">
        <f t="shared" si="7"/>
        <v>0</v>
      </c>
      <c r="F45" s="55"/>
      <c r="G45" s="72"/>
      <c r="H45" s="55"/>
      <c r="I45" s="54">
        <f t="shared" si="8"/>
        <v>0</v>
      </c>
      <c r="J45" s="55"/>
      <c r="K45" s="55"/>
      <c r="L45" s="55"/>
      <c r="M45" s="55"/>
      <c r="N45" s="55"/>
      <c r="O45" s="55"/>
      <c r="P45" s="55"/>
      <c r="Q45" s="54">
        <f t="shared" si="9"/>
        <v>0</v>
      </c>
      <c r="R45" s="55"/>
      <c r="S45" s="62"/>
      <c r="T45" s="62"/>
      <c r="U45" s="62"/>
      <c r="V45" s="62"/>
      <c r="W45" s="62"/>
      <c r="X45" s="62"/>
      <c r="Y45" s="54">
        <f t="shared" si="10"/>
        <v>0</v>
      </c>
      <c r="Z45" s="62"/>
      <c r="AA45" s="62"/>
      <c r="AB45" s="62"/>
      <c r="AC45" s="62"/>
      <c r="AD45" s="62"/>
      <c r="AE45" s="62"/>
      <c r="AF45" s="62"/>
      <c r="AG45" s="54">
        <f t="shared" si="11"/>
        <v>0</v>
      </c>
      <c r="AH45" s="62"/>
      <c r="AI45" s="62"/>
      <c r="AJ45" s="62"/>
      <c r="AK45" s="62"/>
      <c r="AL45" s="62"/>
      <c r="AM45" s="62"/>
      <c r="AN45" s="62"/>
    </row>
    <row r="46" spans="1:40" x14ac:dyDescent="0.3">
      <c r="A46" s="50"/>
      <c r="B46" s="50"/>
      <c r="C46" s="48" t="s">
        <v>89</v>
      </c>
      <c r="D46" s="45">
        <f t="shared" si="0"/>
        <v>0</v>
      </c>
      <c r="E46" s="54">
        <f t="shared" si="7"/>
        <v>0</v>
      </c>
      <c r="F46" s="55"/>
      <c r="G46" s="72"/>
      <c r="H46" s="55"/>
      <c r="I46" s="54">
        <f t="shared" si="8"/>
        <v>0</v>
      </c>
      <c r="J46" s="55"/>
      <c r="K46" s="55"/>
      <c r="L46" s="55"/>
      <c r="M46" s="55"/>
      <c r="N46" s="55"/>
      <c r="O46" s="55"/>
      <c r="P46" s="55"/>
      <c r="Q46" s="54">
        <f t="shared" si="9"/>
        <v>0</v>
      </c>
      <c r="R46" s="55"/>
      <c r="S46" s="62"/>
      <c r="T46" s="62"/>
      <c r="U46" s="62"/>
      <c r="V46" s="62"/>
      <c r="W46" s="62"/>
      <c r="X46" s="62"/>
      <c r="Y46" s="54">
        <f t="shared" si="10"/>
        <v>0</v>
      </c>
      <c r="Z46" s="62"/>
      <c r="AA46" s="62"/>
      <c r="AB46" s="62"/>
      <c r="AC46" s="62"/>
      <c r="AD46" s="62"/>
      <c r="AE46" s="62"/>
      <c r="AF46" s="62"/>
      <c r="AG46" s="54">
        <f t="shared" si="11"/>
        <v>0</v>
      </c>
      <c r="AH46" s="62"/>
      <c r="AI46" s="62"/>
      <c r="AJ46" s="62"/>
      <c r="AK46" s="62"/>
      <c r="AL46" s="62"/>
      <c r="AM46" s="62"/>
      <c r="AN46" s="62"/>
    </row>
    <row r="47" spans="1:40" x14ac:dyDescent="0.3">
      <c r="A47" s="50"/>
      <c r="B47" s="50"/>
      <c r="C47" s="48" t="s">
        <v>90</v>
      </c>
      <c r="D47" s="45">
        <f t="shared" si="0"/>
        <v>0</v>
      </c>
      <c r="E47" s="54">
        <f t="shared" si="7"/>
        <v>0</v>
      </c>
      <c r="F47" s="55"/>
      <c r="G47" s="72"/>
      <c r="H47" s="55"/>
      <c r="I47" s="54">
        <f t="shared" si="8"/>
        <v>0</v>
      </c>
      <c r="J47" s="55"/>
      <c r="K47" s="55"/>
      <c r="L47" s="55"/>
      <c r="M47" s="55"/>
      <c r="N47" s="55"/>
      <c r="O47" s="55"/>
      <c r="P47" s="55"/>
      <c r="Q47" s="54">
        <f t="shared" si="9"/>
        <v>0</v>
      </c>
      <c r="R47" s="55"/>
      <c r="S47" s="62"/>
      <c r="T47" s="62"/>
      <c r="U47" s="62"/>
      <c r="V47" s="62"/>
      <c r="W47" s="62"/>
      <c r="X47" s="62"/>
      <c r="Y47" s="54">
        <f t="shared" si="10"/>
        <v>0</v>
      </c>
      <c r="Z47" s="62"/>
      <c r="AA47" s="62"/>
      <c r="AB47" s="62"/>
      <c r="AC47" s="62"/>
      <c r="AD47" s="62"/>
      <c r="AE47" s="62"/>
      <c r="AF47" s="62"/>
      <c r="AG47" s="54">
        <f t="shared" si="11"/>
        <v>0</v>
      </c>
      <c r="AH47" s="62"/>
      <c r="AI47" s="62"/>
      <c r="AJ47" s="62"/>
      <c r="AK47" s="62"/>
      <c r="AL47" s="62"/>
      <c r="AM47" s="62"/>
      <c r="AN47" s="62"/>
    </row>
    <row r="48" spans="1:40" x14ac:dyDescent="0.3">
      <c r="A48" s="50"/>
      <c r="B48" s="50" t="s">
        <v>91</v>
      </c>
      <c r="C48" s="48" t="s">
        <v>92</v>
      </c>
      <c r="D48" s="45">
        <f t="shared" si="0"/>
        <v>0</v>
      </c>
      <c r="E48" s="54">
        <f t="shared" si="7"/>
        <v>0</v>
      </c>
      <c r="F48" s="55"/>
      <c r="G48" s="72"/>
      <c r="H48" s="55"/>
      <c r="I48" s="54">
        <f t="shared" si="8"/>
        <v>0</v>
      </c>
      <c r="J48" s="55"/>
      <c r="K48" s="55"/>
      <c r="L48" s="55"/>
      <c r="M48" s="55"/>
      <c r="N48" s="55"/>
      <c r="O48" s="55"/>
      <c r="P48" s="55"/>
      <c r="Q48" s="54">
        <f t="shared" si="9"/>
        <v>0</v>
      </c>
      <c r="R48" s="55"/>
      <c r="S48" s="62"/>
      <c r="T48" s="62"/>
      <c r="U48" s="62"/>
      <c r="V48" s="62"/>
      <c r="W48" s="62"/>
      <c r="X48" s="62"/>
      <c r="Y48" s="54">
        <f t="shared" si="10"/>
        <v>0</v>
      </c>
      <c r="Z48" s="62"/>
      <c r="AA48" s="62"/>
      <c r="AB48" s="62"/>
      <c r="AC48" s="62"/>
      <c r="AD48" s="62"/>
      <c r="AE48" s="62"/>
      <c r="AF48" s="62"/>
      <c r="AG48" s="54">
        <f t="shared" si="11"/>
        <v>0</v>
      </c>
      <c r="AH48" s="62"/>
      <c r="AI48" s="62"/>
      <c r="AJ48" s="62"/>
      <c r="AK48" s="62"/>
      <c r="AL48" s="62"/>
      <c r="AM48" s="62"/>
      <c r="AN48" s="62"/>
    </row>
    <row r="49" spans="1:40" x14ac:dyDescent="0.3">
      <c r="A49" s="50"/>
      <c r="B49" s="50"/>
      <c r="C49" s="48" t="s">
        <v>93</v>
      </c>
      <c r="D49" s="45">
        <f t="shared" si="0"/>
        <v>0</v>
      </c>
      <c r="E49" s="54">
        <f t="shared" si="7"/>
        <v>0</v>
      </c>
      <c r="F49" s="55"/>
      <c r="G49" s="72"/>
      <c r="H49" s="55"/>
      <c r="I49" s="54">
        <f t="shared" si="8"/>
        <v>0</v>
      </c>
      <c r="J49" s="55"/>
      <c r="K49" s="55"/>
      <c r="L49" s="55"/>
      <c r="M49" s="55"/>
      <c r="N49" s="55"/>
      <c r="O49" s="55"/>
      <c r="P49" s="55"/>
      <c r="Q49" s="54">
        <f t="shared" si="9"/>
        <v>0</v>
      </c>
      <c r="R49" s="55"/>
      <c r="S49" s="62"/>
      <c r="T49" s="62"/>
      <c r="U49" s="62"/>
      <c r="V49" s="62"/>
      <c r="W49" s="62"/>
      <c r="X49" s="62"/>
      <c r="Y49" s="54">
        <f t="shared" si="10"/>
        <v>0</v>
      </c>
      <c r="Z49" s="62"/>
      <c r="AA49" s="62"/>
      <c r="AB49" s="62"/>
      <c r="AC49" s="62"/>
      <c r="AD49" s="62"/>
      <c r="AE49" s="62"/>
      <c r="AF49" s="62"/>
      <c r="AG49" s="54">
        <f t="shared" si="11"/>
        <v>0</v>
      </c>
      <c r="AH49" s="62"/>
      <c r="AI49" s="62"/>
      <c r="AJ49" s="62"/>
      <c r="AK49" s="62"/>
      <c r="AL49" s="62"/>
      <c r="AM49" s="62"/>
      <c r="AN49" s="62"/>
    </row>
    <row r="50" spans="1:40" s="32" customFormat="1" ht="16.5" customHeight="1" x14ac:dyDescent="0.3">
      <c r="A50" s="41" t="s">
        <v>64</v>
      </c>
      <c r="B50" s="41"/>
      <c r="C50" s="41"/>
      <c r="D50" s="60">
        <f t="shared" si="0"/>
        <v>712881</v>
      </c>
      <c r="E50" s="60">
        <f t="shared" si="7"/>
        <v>88503</v>
      </c>
      <c r="F50" s="74">
        <v>7985</v>
      </c>
      <c r="G50" s="74">
        <f>SUM(G26:G49)</f>
        <v>44307</v>
      </c>
      <c r="H50" s="74">
        <v>36211</v>
      </c>
      <c r="I50" s="60">
        <f t="shared" ref="I50:Y50" si="12">SUM(I26:I49)</f>
        <v>224478</v>
      </c>
      <c r="J50" s="74">
        <v>8300</v>
      </c>
      <c r="K50" s="74">
        <v>5203</v>
      </c>
      <c r="L50" s="74">
        <v>7537</v>
      </c>
      <c r="M50" s="74">
        <v>13437</v>
      </c>
      <c r="N50" s="74">
        <v>64983</v>
      </c>
      <c r="O50" s="60">
        <v>41108</v>
      </c>
      <c r="P50" s="60">
        <v>83910</v>
      </c>
      <c r="Q50" s="60">
        <f>SUM(Q26:Q49)</f>
        <v>219602</v>
      </c>
      <c r="R50" s="60">
        <v>36378</v>
      </c>
      <c r="S50" s="60">
        <v>66770</v>
      </c>
      <c r="T50" s="60">
        <v>24160</v>
      </c>
      <c r="U50" s="60">
        <v>10643</v>
      </c>
      <c r="V50" s="60">
        <v>7633</v>
      </c>
      <c r="W50" s="60">
        <v>41108</v>
      </c>
      <c r="X50" s="60">
        <v>32910</v>
      </c>
      <c r="Y50" s="60">
        <f t="shared" si="12"/>
        <v>102147</v>
      </c>
      <c r="Z50" s="64">
        <v>6313</v>
      </c>
      <c r="AA50" s="64">
        <v>8420</v>
      </c>
      <c r="AB50" s="64">
        <v>7475</v>
      </c>
      <c r="AC50" s="64">
        <v>25228</v>
      </c>
      <c r="AD50" s="64">
        <v>6523</v>
      </c>
      <c r="AE50" s="64">
        <v>26393</v>
      </c>
      <c r="AF50" s="64">
        <v>21795</v>
      </c>
      <c r="AG50" s="60">
        <f>SUM(AG26:AG49)</f>
        <v>78151</v>
      </c>
      <c r="AH50" s="64">
        <v>6015</v>
      </c>
      <c r="AI50" s="64">
        <v>5373</v>
      </c>
      <c r="AJ50" s="64">
        <v>5828</v>
      </c>
      <c r="AK50" s="64">
        <v>6238</v>
      </c>
      <c r="AL50" s="64">
        <v>5606</v>
      </c>
      <c r="AM50" s="64">
        <v>28088</v>
      </c>
      <c r="AN50" s="64">
        <v>21003</v>
      </c>
    </row>
    <row r="51" spans="1:40" s="32" customFormat="1" ht="16.5" customHeight="1" x14ac:dyDescent="0.3">
      <c r="A51" s="65" t="s">
        <v>94</v>
      </c>
      <c r="B51" s="65"/>
      <c r="C51" s="65"/>
      <c r="D51" s="75">
        <f t="shared" si="0"/>
        <v>1783186</v>
      </c>
      <c r="E51" s="75">
        <f t="shared" si="7"/>
        <v>142547</v>
      </c>
      <c r="F51" s="66">
        <v>17711</v>
      </c>
      <c r="G51" s="66">
        <f>G25+G50</f>
        <v>66525</v>
      </c>
      <c r="H51" s="66">
        <v>58311</v>
      </c>
      <c r="I51" s="66">
        <f>SUM(J51:P51)</f>
        <v>514786</v>
      </c>
      <c r="J51" s="66">
        <v>19324</v>
      </c>
      <c r="K51" s="66">
        <v>9872</v>
      </c>
      <c r="L51" s="66">
        <v>12605</v>
      </c>
      <c r="M51" s="66">
        <v>24942</v>
      </c>
      <c r="N51" s="66">
        <v>109155</v>
      </c>
      <c r="O51" s="66">
        <v>182820</v>
      </c>
      <c r="P51" s="66">
        <v>156068</v>
      </c>
      <c r="Q51" s="69">
        <f>SUM(Q25,Q50)</f>
        <v>634803</v>
      </c>
      <c r="R51" s="69">
        <v>63242</v>
      </c>
      <c r="S51" s="69">
        <v>112997</v>
      </c>
      <c r="T51" s="69">
        <v>43466</v>
      </c>
      <c r="U51" s="69">
        <v>18565</v>
      </c>
      <c r="V51" s="69">
        <v>15243</v>
      </c>
      <c r="W51" s="69">
        <v>224170</v>
      </c>
      <c r="X51" s="69">
        <v>157120</v>
      </c>
      <c r="Y51" s="66">
        <f t="shared" ref="Y51" si="13">SUM(Y25,Y50)</f>
        <v>288991</v>
      </c>
      <c r="Z51" s="66">
        <v>13215</v>
      </c>
      <c r="AA51" s="66">
        <v>12085</v>
      </c>
      <c r="AB51" s="66">
        <v>13030</v>
      </c>
      <c r="AC51" s="66">
        <v>55879</v>
      </c>
      <c r="AD51" s="66">
        <v>13340</v>
      </c>
      <c r="AE51" s="66">
        <v>65317</v>
      </c>
      <c r="AF51" s="66">
        <v>116125</v>
      </c>
      <c r="AG51" s="66">
        <f>SUM(AG25,AG50)</f>
        <v>202059</v>
      </c>
      <c r="AH51" s="66">
        <v>12420</v>
      </c>
      <c r="AI51" s="66">
        <v>13255</v>
      </c>
      <c r="AJ51" s="66">
        <v>11020</v>
      </c>
      <c r="AK51" s="66">
        <v>11460</v>
      </c>
      <c r="AL51" s="66">
        <v>12506</v>
      </c>
      <c r="AM51" s="66">
        <v>70958</v>
      </c>
      <c r="AN51" s="66">
        <v>70440</v>
      </c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Y3:Y4"/>
    <mergeCell ref="AG3:AG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I3:I4"/>
    <mergeCell ref="Q3:Q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S51"/>
  <sheetViews>
    <sheetView zoomScaleNormal="100" workbookViewId="0">
      <pane xSplit="4" topLeftCell="E1" activePane="topRight" state="frozen"/>
      <selection pane="topRight" activeCell="G18" sqref="G18"/>
    </sheetView>
  </sheetViews>
  <sheetFormatPr defaultColWidth="9" defaultRowHeight="16.5" x14ac:dyDescent="0.3"/>
  <cols>
    <col min="1" max="1" width="20.25" style="31" bestFit="1" customWidth="1"/>
    <col min="2" max="2" width="7.375" style="31" customWidth="1"/>
    <col min="3" max="3" width="28.625" style="31" customWidth="1"/>
    <col min="4" max="4" width="12" style="32" customWidth="1"/>
    <col min="5" max="5" width="10.25" style="31" customWidth="1"/>
    <col min="6" max="7" width="9.125" style="32" customWidth="1"/>
    <col min="8" max="8" width="9.125" style="76" customWidth="1"/>
    <col min="9" max="10" width="9.125" style="32" customWidth="1"/>
    <col min="11" max="11" width="10.25" style="32" customWidth="1"/>
    <col min="12" max="13" width="9.125" style="32" customWidth="1"/>
    <col min="14" max="14" width="10.25" style="31" customWidth="1"/>
    <col min="15" max="15" width="9.125" style="32" customWidth="1"/>
    <col min="16" max="16" width="8" style="32" customWidth="1"/>
    <col min="17" max="18" width="9.125" style="32" customWidth="1"/>
    <col min="19" max="22" width="10.25" style="31" customWidth="1"/>
    <col min="23" max="23" width="9.125" style="32" customWidth="1"/>
    <col min="24" max="24" width="10.25" style="32" customWidth="1"/>
    <col min="25" max="27" width="9.125" style="32" customWidth="1"/>
    <col min="28" max="29" width="10.25" style="32" customWidth="1"/>
    <col min="30" max="30" width="10.25" style="31" customWidth="1"/>
    <col min="31" max="36" width="9.125" style="32" customWidth="1"/>
    <col min="37" max="37" width="10.25" style="32" customWidth="1"/>
    <col min="38" max="38" width="10.25" style="31" bestFit="1" customWidth="1"/>
    <col min="39" max="44" width="9.125" style="32" customWidth="1"/>
    <col min="45" max="45" width="9.125" style="32" bestFit="1" customWidth="1"/>
    <col min="46" max="16384" width="9" style="31"/>
  </cols>
  <sheetData>
    <row r="1" spans="1:45" ht="34.5" customHeight="1" x14ac:dyDescent="0.3">
      <c r="A1" s="30" t="s">
        <v>137</v>
      </c>
      <c r="B1" s="30"/>
      <c r="C1" s="30"/>
      <c r="D1" s="30"/>
      <c r="F1" s="33"/>
      <c r="G1" s="33"/>
      <c r="H1" s="70"/>
      <c r="I1" s="33"/>
      <c r="J1" s="33"/>
      <c r="K1" s="33"/>
      <c r="N1" s="34"/>
      <c r="O1" s="33"/>
      <c r="P1" s="33"/>
    </row>
    <row r="2" spans="1:45" ht="14.25" customHeight="1" x14ac:dyDescent="0.3">
      <c r="A2" s="35"/>
      <c r="B2" s="36"/>
      <c r="C2" s="36"/>
      <c r="D2" s="37"/>
      <c r="F2" s="38"/>
      <c r="G2" s="38"/>
      <c r="H2" s="71"/>
      <c r="I2" s="38"/>
      <c r="J2" s="38"/>
      <c r="K2" s="38"/>
      <c r="L2" s="37"/>
      <c r="M2" s="37"/>
      <c r="N2" s="39"/>
      <c r="O2" s="38"/>
      <c r="P2" s="38"/>
      <c r="Q2" s="37"/>
      <c r="R2" s="37"/>
      <c r="S2" s="36"/>
      <c r="T2" s="36"/>
      <c r="U2" s="36"/>
      <c r="W2" s="37"/>
    </row>
    <row r="3" spans="1:45" ht="16.5" customHeight="1" x14ac:dyDescent="0.3">
      <c r="A3" s="40" t="s">
        <v>0</v>
      </c>
      <c r="B3" s="40"/>
      <c r="C3" s="40"/>
      <c r="D3" s="41" t="s">
        <v>1</v>
      </c>
      <c r="E3" s="42" t="s">
        <v>131</v>
      </c>
      <c r="F3" s="45" t="s">
        <v>2</v>
      </c>
      <c r="G3" s="45" t="s">
        <v>3</v>
      </c>
      <c r="H3" s="67" t="s">
        <v>4</v>
      </c>
      <c r="I3" s="45" t="s">
        <v>5</v>
      </c>
      <c r="J3" s="45" t="s">
        <v>6</v>
      </c>
      <c r="K3" s="45" t="s">
        <v>7</v>
      </c>
      <c r="L3" s="45" t="s">
        <v>8</v>
      </c>
      <c r="M3" s="77">
        <v>8</v>
      </c>
      <c r="N3" s="78" t="s">
        <v>131</v>
      </c>
      <c r="O3" s="45" t="s">
        <v>10</v>
      </c>
      <c r="P3" s="45" t="s">
        <v>11</v>
      </c>
      <c r="Q3" s="45" t="s">
        <v>12</v>
      </c>
      <c r="R3" s="45" t="s">
        <v>13</v>
      </c>
      <c r="S3" s="43" t="s">
        <v>14</v>
      </c>
      <c r="T3" s="43" t="s">
        <v>15</v>
      </c>
      <c r="U3" s="43" t="s">
        <v>16</v>
      </c>
      <c r="V3" s="42" t="s">
        <v>131</v>
      </c>
      <c r="W3" s="67" t="s">
        <v>17</v>
      </c>
      <c r="X3" s="67" t="s">
        <v>18</v>
      </c>
      <c r="Y3" s="67" t="s">
        <v>19</v>
      </c>
      <c r="Z3" s="67" t="s">
        <v>20</v>
      </c>
      <c r="AA3" s="67" t="s">
        <v>21</v>
      </c>
      <c r="AB3" s="67" t="s">
        <v>22</v>
      </c>
      <c r="AC3" s="67" t="s">
        <v>23</v>
      </c>
      <c r="AD3" s="42" t="s">
        <v>131</v>
      </c>
      <c r="AE3" s="45" t="s">
        <v>24</v>
      </c>
      <c r="AF3" s="45" t="s">
        <v>25</v>
      </c>
      <c r="AG3" s="45" t="s">
        <v>26</v>
      </c>
      <c r="AH3" s="45" t="s">
        <v>27</v>
      </c>
      <c r="AI3" s="45" t="s">
        <v>28</v>
      </c>
      <c r="AJ3" s="67" t="s">
        <v>29</v>
      </c>
      <c r="AK3" s="67" t="s">
        <v>30</v>
      </c>
      <c r="AL3" s="42" t="s">
        <v>131</v>
      </c>
      <c r="AM3" s="45" t="s">
        <v>31</v>
      </c>
      <c r="AN3" s="45" t="s">
        <v>117</v>
      </c>
      <c r="AO3" s="45"/>
      <c r="AP3" s="45"/>
      <c r="AQ3" s="45"/>
      <c r="AR3" s="67"/>
      <c r="AS3" s="67"/>
    </row>
    <row r="4" spans="1:45" ht="16.5" customHeight="1" x14ac:dyDescent="0.3">
      <c r="A4" s="40" t="s">
        <v>32</v>
      </c>
      <c r="B4" s="40"/>
      <c r="C4" s="40"/>
      <c r="D4" s="41"/>
      <c r="E4" s="42"/>
      <c r="F4" s="49" t="s">
        <v>34</v>
      </c>
      <c r="G4" s="49" t="s">
        <v>35</v>
      </c>
      <c r="H4" s="49" t="s">
        <v>36</v>
      </c>
      <c r="I4" s="49" t="s">
        <v>37</v>
      </c>
      <c r="J4" s="49" t="s">
        <v>38</v>
      </c>
      <c r="K4" s="49" t="s">
        <v>39</v>
      </c>
      <c r="L4" s="49" t="s">
        <v>33</v>
      </c>
      <c r="M4" s="49" t="s">
        <v>138</v>
      </c>
      <c r="N4" s="79"/>
      <c r="O4" s="49" t="s">
        <v>35</v>
      </c>
      <c r="P4" s="49" t="s">
        <v>36</v>
      </c>
      <c r="Q4" s="49" t="s">
        <v>37</v>
      </c>
      <c r="R4" s="49" t="s">
        <v>38</v>
      </c>
      <c r="S4" s="49" t="s">
        <v>39</v>
      </c>
      <c r="T4" s="49" t="s">
        <v>33</v>
      </c>
      <c r="U4" s="48" t="s">
        <v>34</v>
      </c>
      <c r="V4" s="42"/>
      <c r="W4" s="68" t="s">
        <v>35</v>
      </c>
      <c r="X4" s="68" t="s">
        <v>36</v>
      </c>
      <c r="Y4" s="68" t="s">
        <v>37</v>
      </c>
      <c r="Z4" s="68" t="s">
        <v>38</v>
      </c>
      <c r="AA4" s="68" t="s">
        <v>39</v>
      </c>
      <c r="AB4" s="68" t="s">
        <v>33</v>
      </c>
      <c r="AC4" s="68" t="s">
        <v>34</v>
      </c>
      <c r="AD4" s="42"/>
      <c r="AE4" s="49" t="s">
        <v>35</v>
      </c>
      <c r="AF4" s="49" t="s">
        <v>36</v>
      </c>
      <c r="AG4" s="49" t="s">
        <v>37</v>
      </c>
      <c r="AH4" s="49" t="s">
        <v>38</v>
      </c>
      <c r="AI4" s="49" t="s">
        <v>39</v>
      </c>
      <c r="AJ4" s="68" t="s">
        <v>33</v>
      </c>
      <c r="AK4" s="68" t="s">
        <v>34</v>
      </c>
      <c r="AL4" s="42"/>
      <c r="AM4" s="49" t="s">
        <v>35</v>
      </c>
      <c r="AN4" s="49" t="s">
        <v>36</v>
      </c>
      <c r="AO4" s="49"/>
      <c r="AP4" s="49"/>
      <c r="AQ4" s="49"/>
      <c r="AR4" s="68"/>
      <c r="AS4" s="68"/>
    </row>
    <row r="5" spans="1:45" s="53" customFormat="1" x14ac:dyDescent="0.3">
      <c r="A5" s="50" t="s">
        <v>40</v>
      </c>
      <c r="B5" s="50" t="s">
        <v>41</v>
      </c>
      <c r="C5" s="50"/>
      <c r="D5" s="51"/>
      <c r="E5" s="52"/>
      <c r="F5" s="49" t="s">
        <v>42</v>
      </c>
      <c r="G5" s="49" t="s">
        <v>42</v>
      </c>
      <c r="H5" s="49" t="s">
        <v>42</v>
      </c>
      <c r="I5" s="49" t="s">
        <v>42</v>
      </c>
      <c r="J5" s="49" t="s">
        <v>42</v>
      </c>
      <c r="K5" s="49" t="s">
        <v>42</v>
      </c>
      <c r="L5" s="49" t="s">
        <v>42</v>
      </c>
      <c r="M5" s="49" t="s">
        <v>42</v>
      </c>
      <c r="N5" s="52"/>
      <c r="O5" s="49" t="s">
        <v>42</v>
      </c>
      <c r="P5" s="49" t="s">
        <v>42</v>
      </c>
      <c r="Q5" s="49" t="s">
        <v>42</v>
      </c>
      <c r="R5" s="49" t="s">
        <v>42</v>
      </c>
      <c r="S5" s="49" t="s">
        <v>44</v>
      </c>
      <c r="T5" s="49" t="s">
        <v>42</v>
      </c>
      <c r="U5" s="49" t="s">
        <v>42</v>
      </c>
      <c r="V5" s="52"/>
      <c r="W5" s="49" t="s">
        <v>42</v>
      </c>
      <c r="X5" s="49" t="s">
        <v>42</v>
      </c>
      <c r="Y5" s="49" t="s">
        <v>42</v>
      </c>
      <c r="Z5" s="49" t="s">
        <v>42</v>
      </c>
      <c r="AA5" s="49" t="s">
        <v>42</v>
      </c>
      <c r="AB5" s="49" t="s">
        <v>42</v>
      </c>
      <c r="AC5" s="49" t="s">
        <v>42</v>
      </c>
      <c r="AD5" s="52"/>
      <c r="AE5" s="49" t="s">
        <v>42</v>
      </c>
      <c r="AF5" s="49" t="s">
        <v>42</v>
      </c>
      <c r="AG5" s="49" t="s">
        <v>42</v>
      </c>
      <c r="AH5" s="49" t="s">
        <v>42</v>
      </c>
      <c r="AI5" s="49" t="s">
        <v>42</v>
      </c>
      <c r="AJ5" s="49" t="s">
        <v>42</v>
      </c>
      <c r="AK5" s="49" t="s">
        <v>42</v>
      </c>
      <c r="AL5" s="52"/>
      <c r="AM5" s="49" t="s">
        <v>44</v>
      </c>
      <c r="AN5" s="49" t="s">
        <v>44</v>
      </c>
      <c r="AO5" s="49"/>
      <c r="AP5" s="49"/>
      <c r="AQ5" s="49"/>
      <c r="AR5" s="49"/>
      <c r="AS5" s="49"/>
    </row>
    <row r="6" spans="1:45" ht="16.5" customHeight="1" x14ac:dyDescent="0.3">
      <c r="A6" s="50"/>
      <c r="B6" s="50" t="s">
        <v>48</v>
      </c>
      <c r="C6" s="50"/>
      <c r="D6" s="45">
        <f t="shared" ref="D6:D51" si="0">SUM(E6,N6,V6,AD6,AL6)</f>
        <v>9550</v>
      </c>
      <c r="E6" s="54">
        <f>SUM(F6:M6)</f>
        <v>1640</v>
      </c>
      <c r="F6" s="55">
        <v>140</v>
      </c>
      <c r="G6" s="55">
        <v>150</v>
      </c>
      <c r="H6" s="72">
        <v>250</v>
      </c>
      <c r="I6" s="55">
        <v>150</v>
      </c>
      <c r="J6" s="55">
        <v>350</v>
      </c>
      <c r="K6" s="55">
        <v>300</v>
      </c>
      <c r="L6" s="55">
        <v>120</v>
      </c>
      <c r="M6" s="55">
        <v>180</v>
      </c>
      <c r="N6" s="54">
        <f t="shared" ref="N6:N24" si="1">SUM(O6:U6)</f>
        <v>6600</v>
      </c>
      <c r="O6" s="55">
        <v>150</v>
      </c>
      <c r="P6" s="55">
        <v>150</v>
      </c>
      <c r="Q6" s="55">
        <v>250</v>
      </c>
      <c r="R6" s="55">
        <v>150</v>
      </c>
      <c r="S6" s="55">
        <v>200</v>
      </c>
      <c r="T6" s="55">
        <v>150</v>
      </c>
      <c r="U6" s="55">
        <v>5550</v>
      </c>
      <c r="V6" s="54">
        <f>SUM(W6:AC6)</f>
        <v>540</v>
      </c>
      <c r="W6" s="55">
        <v>80</v>
      </c>
      <c r="X6" s="55">
        <v>90</v>
      </c>
      <c r="Y6" s="55">
        <v>80</v>
      </c>
      <c r="Z6" s="55">
        <v>60</v>
      </c>
      <c r="AA6" s="55">
        <v>30</v>
      </c>
      <c r="AB6" s="55">
        <v>120</v>
      </c>
      <c r="AC6" s="55">
        <v>80</v>
      </c>
      <c r="AD6" s="54">
        <f t="shared" ref="AD6:AD24" si="2">SUM(AE6:AK6)</f>
        <v>470</v>
      </c>
      <c r="AE6" s="55">
        <v>200</v>
      </c>
      <c r="AF6" s="55">
        <v>30</v>
      </c>
      <c r="AG6" s="55">
        <v>40</v>
      </c>
      <c r="AH6" s="55">
        <v>80</v>
      </c>
      <c r="AI6" s="55">
        <v>60</v>
      </c>
      <c r="AJ6" s="55">
        <v>30</v>
      </c>
      <c r="AK6" s="55">
        <v>30</v>
      </c>
      <c r="AL6" s="54">
        <f>SUM(AM6:AS6)</f>
        <v>300</v>
      </c>
      <c r="AM6" s="55">
        <v>80</v>
      </c>
      <c r="AN6" s="55">
        <v>220</v>
      </c>
      <c r="AO6" s="55"/>
      <c r="AP6" s="55"/>
      <c r="AQ6" s="55"/>
      <c r="AR6" s="55"/>
      <c r="AS6" s="55"/>
    </row>
    <row r="7" spans="1:45" ht="16.5" customHeight="1" x14ac:dyDescent="0.3">
      <c r="A7" s="50"/>
      <c r="B7" s="56" t="s">
        <v>49</v>
      </c>
      <c r="C7" s="56"/>
      <c r="D7" s="45">
        <f t="shared" si="0"/>
        <v>262343</v>
      </c>
      <c r="E7" s="54">
        <f t="shared" ref="E7:E24" si="3">SUM(F7:M7)</f>
        <v>137180</v>
      </c>
      <c r="F7" s="55">
        <v>14100</v>
      </c>
      <c r="G7" s="55">
        <v>1550</v>
      </c>
      <c r="H7" s="72">
        <v>1800</v>
      </c>
      <c r="I7" s="55">
        <v>1430</v>
      </c>
      <c r="J7" s="57">
        <v>13100</v>
      </c>
      <c r="K7" s="57">
        <v>43000</v>
      </c>
      <c r="L7" s="57">
        <v>33200</v>
      </c>
      <c r="M7" s="57">
        <v>29000</v>
      </c>
      <c r="N7" s="54">
        <f t="shared" si="1"/>
        <v>22040</v>
      </c>
      <c r="O7" s="57">
        <v>1700</v>
      </c>
      <c r="P7" s="57">
        <v>1050</v>
      </c>
      <c r="Q7" s="57">
        <v>1800</v>
      </c>
      <c r="R7" s="57">
        <v>1290</v>
      </c>
      <c r="S7" s="57">
        <v>3700</v>
      </c>
      <c r="T7" s="57">
        <v>5900</v>
      </c>
      <c r="U7" s="57">
        <v>6600</v>
      </c>
      <c r="V7" s="54">
        <f t="shared" ref="V7:V24" si="4">SUM(W7:AC7)</f>
        <v>82053</v>
      </c>
      <c r="W7" s="55">
        <v>1330</v>
      </c>
      <c r="X7" s="55">
        <v>1290</v>
      </c>
      <c r="Y7" s="55">
        <v>43</v>
      </c>
      <c r="Z7" s="55">
        <v>2700</v>
      </c>
      <c r="AA7" s="55">
        <v>1290</v>
      </c>
      <c r="AB7" s="55">
        <v>38200</v>
      </c>
      <c r="AC7" s="55">
        <v>37200</v>
      </c>
      <c r="AD7" s="54">
        <f t="shared" si="2"/>
        <v>18070</v>
      </c>
      <c r="AE7" s="55">
        <v>2700</v>
      </c>
      <c r="AF7" s="55">
        <v>1230</v>
      </c>
      <c r="AG7" s="55">
        <v>2000</v>
      </c>
      <c r="AH7" s="55">
        <v>2300</v>
      </c>
      <c r="AI7" s="55">
        <v>3600</v>
      </c>
      <c r="AJ7" s="55">
        <v>2740</v>
      </c>
      <c r="AK7" s="55">
        <v>3500</v>
      </c>
      <c r="AL7" s="54">
        <f t="shared" ref="AL7:AL24" si="5">SUM(AM7:AS7)</f>
        <v>3000</v>
      </c>
      <c r="AM7" s="55">
        <v>1250</v>
      </c>
      <c r="AN7" s="55">
        <v>1750</v>
      </c>
      <c r="AO7" s="55"/>
      <c r="AP7" s="55"/>
      <c r="AQ7" s="55"/>
      <c r="AR7" s="55"/>
      <c r="AS7" s="55"/>
    </row>
    <row r="8" spans="1:45" ht="16.5" customHeight="1" x14ac:dyDescent="0.3">
      <c r="A8" s="50"/>
      <c r="B8" s="56" t="s">
        <v>50</v>
      </c>
      <c r="C8" s="56"/>
      <c r="D8" s="45">
        <f t="shared" si="0"/>
        <v>381480</v>
      </c>
      <c r="E8" s="54">
        <f t="shared" si="3"/>
        <v>127890</v>
      </c>
      <c r="F8" s="57">
        <v>29400</v>
      </c>
      <c r="G8" s="57">
        <v>2750</v>
      </c>
      <c r="H8" s="73">
        <v>2000</v>
      </c>
      <c r="I8" s="57">
        <v>2770</v>
      </c>
      <c r="J8" s="57">
        <v>15600</v>
      </c>
      <c r="K8" s="57">
        <v>42200</v>
      </c>
      <c r="L8" s="57">
        <v>25400</v>
      </c>
      <c r="M8" s="57">
        <v>7770</v>
      </c>
      <c r="N8" s="54">
        <f t="shared" si="1"/>
        <v>69330</v>
      </c>
      <c r="O8" s="57">
        <v>2750</v>
      </c>
      <c r="P8" s="57">
        <v>2250</v>
      </c>
      <c r="Q8" s="57">
        <v>2000</v>
      </c>
      <c r="R8" s="57">
        <v>2570</v>
      </c>
      <c r="S8" s="57">
        <v>3060</v>
      </c>
      <c r="T8" s="57">
        <v>23200</v>
      </c>
      <c r="U8" s="57">
        <v>33500</v>
      </c>
      <c r="V8" s="54">
        <f t="shared" si="4"/>
        <v>139910</v>
      </c>
      <c r="W8" s="57">
        <v>2080</v>
      </c>
      <c r="X8" s="57">
        <v>1820</v>
      </c>
      <c r="Y8" s="57">
        <v>33980</v>
      </c>
      <c r="Z8" s="57">
        <v>31820</v>
      </c>
      <c r="AA8" s="57">
        <v>4930</v>
      </c>
      <c r="AB8" s="57">
        <v>27900</v>
      </c>
      <c r="AC8" s="57">
        <v>37380</v>
      </c>
      <c r="AD8" s="54">
        <f t="shared" si="2"/>
        <v>40020</v>
      </c>
      <c r="AE8" s="57">
        <v>1600</v>
      </c>
      <c r="AF8" s="57">
        <v>7830</v>
      </c>
      <c r="AG8" s="57">
        <v>1010</v>
      </c>
      <c r="AH8" s="57">
        <v>2780</v>
      </c>
      <c r="AI8" s="57">
        <v>3250</v>
      </c>
      <c r="AJ8" s="55">
        <v>11000</v>
      </c>
      <c r="AK8" s="57">
        <v>12550</v>
      </c>
      <c r="AL8" s="54">
        <f t="shared" si="5"/>
        <v>4330</v>
      </c>
      <c r="AM8" s="57">
        <v>1080</v>
      </c>
      <c r="AN8" s="57">
        <v>3250</v>
      </c>
      <c r="AO8" s="57"/>
      <c r="AP8" s="57"/>
      <c r="AQ8" s="57"/>
      <c r="AR8" s="55"/>
      <c r="AS8" s="57"/>
    </row>
    <row r="9" spans="1:45" ht="16.5" customHeight="1" x14ac:dyDescent="0.3">
      <c r="A9" s="50"/>
      <c r="B9" s="56" t="s">
        <v>51</v>
      </c>
      <c r="C9" s="56"/>
      <c r="D9" s="45">
        <f t="shared" si="0"/>
        <v>23046</v>
      </c>
      <c r="E9" s="54">
        <f t="shared" si="3"/>
        <v>7790</v>
      </c>
      <c r="F9" s="57">
        <v>1375</v>
      </c>
      <c r="G9" s="57">
        <v>850</v>
      </c>
      <c r="H9" s="73">
        <v>830</v>
      </c>
      <c r="I9" s="57">
        <v>555</v>
      </c>
      <c r="J9" s="57">
        <v>980</v>
      </c>
      <c r="K9" s="57">
        <v>1220</v>
      </c>
      <c r="L9" s="57">
        <v>1170</v>
      </c>
      <c r="M9" s="57">
        <v>810</v>
      </c>
      <c r="N9" s="54">
        <f t="shared" si="1"/>
        <v>5550</v>
      </c>
      <c r="O9" s="57">
        <v>700</v>
      </c>
      <c r="P9" s="57">
        <v>970</v>
      </c>
      <c r="Q9" s="57">
        <v>830</v>
      </c>
      <c r="R9" s="57">
        <v>435</v>
      </c>
      <c r="S9" s="57">
        <v>860</v>
      </c>
      <c r="T9" s="57">
        <v>925</v>
      </c>
      <c r="U9" s="57">
        <v>830</v>
      </c>
      <c r="V9" s="54">
        <f t="shared" si="4"/>
        <v>4508</v>
      </c>
      <c r="W9" s="57">
        <v>480</v>
      </c>
      <c r="X9" s="57">
        <v>383</v>
      </c>
      <c r="Y9" s="57">
        <v>1080</v>
      </c>
      <c r="Z9" s="57">
        <v>665</v>
      </c>
      <c r="AA9" s="57">
        <v>340</v>
      </c>
      <c r="AB9" s="57">
        <v>990</v>
      </c>
      <c r="AC9" s="57">
        <v>570</v>
      </c>
      <c r="AD9" s="54">
        <f t="shared" si="2"/>
        <v>3763</v>
      </c>
      <c r="AE9" s="57">
        <v>680</v>
      </c>
      <c r="AF9" s="57">
        <v>375</v>
      </c>
      <c r="AG9" s="57">
        <v>403</v>
      </c>
      <c r="AH9" s="57">
        <v>800</v>
      </c>
      <c r="AI9" s="57">
        <v>660</v>
      </c>
      <c r="AJ9" s="57">
        <v>375</v>
      </c>
      <c r="AK9" s="57">
        <v>470</v>
      </c>
      <c r="AL9" s="54">
        <f t="shared" si="5"/>
        <v>1435</v>
      </c>
      <c r="AM9" s="57">
        <v>710</v>
      </c>
      <c r="AN9" s="57">
        <v>725</v>
      </c>
      <c r="AO9" s="57"/>
      <c r="AP9" s="57"/>
      <c r="AQ9" s="57"/>
      <c r="AR9" s="57"/>
      <c r="AS9" s="57"/>
    </row>
    <row r="10" spans="1:45" ht="16.5" customHeight="1" x14ac:dyDescent="0.3">
      <c r="A10" s="50"/>
      <c r="B10" s="56" t="s">
        <v>52</v>
      </c>
      <c r="C10" s="56"/>
      <c r="D10" s="45">
        <f t="shared" si="0"/>
        <v>0</v>
      </c>
      <c r="E10" s="54">
        <f t="shared" si="3"/>
        <v>0</v>
      </c>
      <c r="F10" s="57"/>
      <c r="G10" s="57"/>
      <c r="H10" s="73"/>
      <c r="I10" s="57"/>
      <c r="J10" s="57"/>
      <c r="K10" s="57"/>
      <c r="L10" s="57"/>
      <c r="M10" s="57"/>
      <c r="N10" s="54">
        <f t="shared" si="1"/>
        <v>0</v>
      </c>
      <c r="O10" s="57"/>
      <c r="P10" s="57"/>
      <c r="Q10" s="57"/>
      <c r="R10" s="57"/>
      <c r="S10" s="57"/>
      <c r="T10" s="57"/>
      <c r="U10" s="57"/>
      <c r="V10" s="54">
        <f t="shared" si="4"/>
        <v>0</v>
      </c>
      <c r="W10" s="57"/>
      <c r="X10" s="57"/>
      <c r="Y10" s="57"/>
      <c r="Z10" s="57"/>
      <c r="AA10" s="57"/>
      <c r="AB10" s="57"/>
      <c r="AC10" s="57"/>
      <c r="AD10" s="54">
        <f t="shared" si="2"/>
        <v>0</v>
      </c>
      <c r="AE10" s="57"/>
      <c r="AF10" s="57"/>
      <c r="AG10" s="57"/>
      <c r="AH10" s="57"/>
      <c r="AI10" s="57"/>
      <c r="AJ10" s="57"/>
      <c r="AK10" s="57"/>
      <c r="AL10" s="54">
        <f t="shared" si="5"/>
        <v>0</v>
      </c>
      <c r="AM10" s="57"/>
      <c r="AN10" s="57"/>
      <c r="AO10" s="57"/>
      <c r="AP10" s="57"/>
      <c r="AQ10" s="57"/>
      <c r="AR10" s="57"/>
      <c r="AS10" s="57"/>
    </row>
    <row r="11" spans="1:45" ht="16.5" customHeight="1" x14ac:dyDescent="0.3">
      <c r="A11" s="50"/>
      <c r="B11" s="56" t="s">
        <v>53</v>
      </c>
      <c r="C11" s="56"/>
      <c r="D11" s="45">
        <f t="shared" si="0"/>
        <v>0</v>
      </c>
      <c r="E11" s="54">
        <f t="shared" si="3"/>
        <v>0</v>
      </c>
      <c r="F11" s="57">
        <v>0</v>
      </c>
      <c r="G11" s="57">
        <v>0</v>
      </c>
      <c r="H11" s="73">
        <v>0</v>
      </c>
      <c r="I11" s="57">
        <v>0</v>
      </c>
      <c r="J11" s="57">
        <v>0</v>
      </c>
      <c r="K11" s="57">
        <v>0</v>
      </c>
      <c r="L11" s="57">
        <v>0</v>
      </c>
      <c r="M11" s="57"/>
      <c r="N11" s="54">
        <f t="shared" si="1"/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4">
        <f t="shared" si="4"/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4">
        <f t="shared" si="2"/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7">
        <v>0</v>
      </c>
      <c r="AL11" s="54">
        <f t="shared" si="5"/>
        <v>0</v>
      </c>
      <c r="AM11" s="57">
        <v>0</v>
      </c>
      <c r="AN11" s="57">
        <v>0</v>
      </c>
      <c r="AO11" s="57"/>
      <c r="AP11" s="57"/>
      <c r="AQ11" s="57"/>
      <c r="AR11" s="57"/>
      <c r="AS11" s="57"/>
    </row>
    <row r="12" spans="1:45" ht="16.5" customHeight="1" x14ac:dyDescent="0.3">
      <c r="A12" s="50"/>
      <c r="B12" s="56" t="s">
        <v>54</v>
      </c>
      <c r="C12" s="56"/>
      <c r="D12" s="45">
        <f t="shared" si="0"/>
        <v>0</v>
      </c>
      <c r="E12" s="54">
        <f t="shared" si="3"/>
        <v>0</v>
      </c>
      <c r="F12" s="57"/>
      <c r="G12" s="57"/>
      <c r="H12" s="73"/>
      <c r="I12" s="57"/>
      <c r="J12" s="57"/>
      <c r="K12" s="57"/>
      <c r="L12" s="57"/>
      <c r="M12" s="57"/>
      <c r="N12" s="54">
        <f t="shared" si="1"/>
        <v>0</v>
      </c>
      <c r="O12" s="57"/>
      <c r="P12" s="57"/>
      <c r="Q12" s="57"/>
      <c r="R12" s="57"/>
      <c r="S12" s="57"/>
      <c r="T12" s="57"/>
      <c r="U12" s="57"/>
      <c r="V12" s="54">
        <f t="shared" si="4"/>
        <v>0</v>
      </c>
      <c r="W12" s="57"/>
      <c r="X12" s="57"/>
      <c r="Y12" s="57"/>
      <c r="Z12" s="57"/>
      <c r="AA12" s="57"/>
      <c r="AB12" s="57"/>
      <c r="AC12" s="57"/>
      <c r="AD12" s="54">
        <f t="shared" si="2"/>
        <v>0</v>
      </c>
      <c r="AE12" s="57"/>
      <c r="AF12" s="57"/>
      <c r="AG12" s="57"/>
      <c r="AH12" s="57"/>
      <c r="AI12" s="57"/>
      <c r="AJ12" s="57"/>
      <c r="AK12" s="57"/>
      <c r="AL12" s="54">
        <f t="shared" si="5"/>
        <v>0</v>
      </c>
      <c r="AM12" s="57"/>
      <c r="AN12" s="57"/>
      <c r="AO12" s="57"/>
      <c r="AP12" s="57"/>
      <c r="AQ12" s="57"/>
      <c r="AR12" s="57"/>
      <c r="AS12" s="57"/>
    </row>
    <row r="13" spans="1:45" ht="16.5" customHeight="1" x14ac:dyDescent="0.3">
      <c r="A13" s="50"/>
      <c r="B13" s="56" t="s">
        <v>55</v>
      </c>
      <c r="C13" s="56"/>
      <c r="D13" s="45">
        <f t="shared" si="0"/>
        <v>0</v>
      </c>
      <c r="E13" s="54">
        <f t="shared" si="3"/>
        <v>0</v>
      </c>
      <c r="F13" s="57"/>
      <c r="G13" s="57"/>
      <c r="H13" s="73"/>
      <c r="I13" s="57"/>
      <c r="J13" s="57"/>
      <c r="K13" s="57"/>
      <c r="L13" s="57"/>
      <c r="M13" s="57"/>
      <c r="N13" s="54">
        <f t="shared" si="1"/>
        <v>0</v>
      </c>
      <c r="O13" s="57"/>
      <c r="P13" s="57"/>
      <c r="Q13" s="57"/>
      <c r="R13" s="57"/>
      <c r="S13" s="57"/>
      <c r="T13" s="57"/>
      <c r="U13" s="57"/>
      <c r="V13" s="54">
        <f t="shared" si="4"/>
        <v>0</v>
      </c>
      <c r="W13" s="57"/>
      <c r="X13" s="57"/>
      <c r="Y13" s="57"/>
      <c r="Z13" s="57"/>
      <c r="AA13" s="57"/>
      <c r="AB13" s="57"/>
      <c r="AC13" s="57"/>
      <c r="AD13" s="54">
        <f t="shared" si="2"/>
        <v>0</v>
      </c>
      <c r="AE13" s="57"/>
      <c r="AF13" s="57"/>
      <c r="AG13" s="57"/>
      <c r="AH13" s="57"/>
      <c r="AI13" s="57"/>
      <c r="AJ13" s="57"/>
      <c r="AK13" s="57"/>
      <c r="AL13" s="54">
        <f t="shared" si="5"/>
        <v>0</v>
      </c>
      <c r="AM13" s="57"/>
      <c r="AN13" s="57"/>
      <c r="AO13" s="57"/>
      <c r="AP13" s="57"/>
      <c r="AQ13" s="57"/>
      <c r="AR13" s="57"/>
      <c r="AS13" s="57"/>
    </row>
    <row r="14" spans="1:45" ht="16.5" customHeight="1" x14ac:dyDescent="0.3">
      <c r="A14" s="50"/>
      <c r="B14" s="56" t="s">
        <v>56</v>
      </c>
      <c r="C14" s="56"/>
      <c r="D14" s="45">
        <f t="shared" si="0"/>
        <v>0</v>
      </c>
      <c r="E14" s="54">
        <f t="shared" si="3"/>
        <v>0</v>
      </c>
      <c r="F14" s="57">
        <v>0</v>
      </c>
      <c r="G14" s="57">
        <v>0</v>
      </c>
      <c r="H14" s="73">
        <v>0</v>
      </c>
      <c r="I14" s="57">
        <v>0</v>
      </c>
      <c r="J14" s="57">
        <v>0</v>
      </c>
      <c r="K14" s="57">
        <v>0</v>
      </c>
      <c r="L14" s="57">
        <v>0</v>
      </c>
      <c r="M14" s="57"/>
      <c r="N14" s="54">
        <f t="shared" si="1"/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4">
        <f t="shared" si="4"/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4">
        <f t="shared" si="2"/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7">
        <v>0</v>
      </c>
      <c r="AL14" s="54">
        <f t="shared" si="5"/>
        <v>0</v>
      </c>
      <c r="AM14" s="57">
        <v>0</v>
      </c>
      <c r="AN14" s="57">
        <v>0</v>
      </c>
      <c r="AO14" s="57"/>
      <c r="AP14" s="57"/>
      <c r="AQ14" s="57"/>
      <c r="AR14" s="57"/>
      <c r="AS14" s="57"/>
    </row>
    <row r="15" spans="1:45" ht="16.5" customHeight="1" x14ac:dyDescent="0.3">
      <c r="A15" s="50"/>
      <c r="B15" s="56" t="s">
        <v>134</v>
      </c>
      <c r="C15" s="56"/>
      <c r="D15" s="45">
        <f t="shared" si="0"/>
        <v>0</v>
      </c>
      <c r="E15" s="54">
        <f t="shared" si="3"/>
        <v>0</v>
      </c>
      <c r="F15" s="57"/>
      <c r="G15" s="57"/>
      <c r="H15" s="73"/>
      <c r="I15" s="57"/>
      <c r="J15" s="57"/>
      <c r="K15" s="57"/>
      <c r="L15" s="57"/>
      <c r="M15" s="57"/>
      <c r="N15" s="54">
        <f t="shared" si="1"/>
        <v>0</v>
      </c>
      <c r="O15" s="57"/>
      <c r="P15" s="57"/>
      <c r="Q15" s="57"/>
      <c r="R15" s="57"/>
      <c r="S15" s="57"/>
      <c r="T15" s="57"/>
      <c r="U15" s="57"/>
      <c r="V15" s="54">
        <f t="shared" si="4"/>
        <v>0</v>
      </c>
      <c r="W15" s="57"/>
      <c r="X15" s="57"/>
      <c r="Y15" s="57"/>
      <c r="Z15" s="57"/>
      <c r="AA15" s="57"/>
      <c r="AB15" s="57"/>
      <c r="AC15" s="57"/>
      <c r="AD15" s="54">
        <f t="shared" si="2"/>
        <v>0</v>
      </c>
      <c r="AE15" s="57"/>
      <c r="AF15" s="57"/>
      <c r="AG15" s="57"/>
      <c r="AH15" s="57"/>
      <c r="AI15" s="57"/>
      <c r="AJ15" s="57"/>
      <c r="AK15" s="57"/>
      <c r="AL15" s="54">
        <f t="shared" si="5"/>
        <v>0</v>
      </c>
      <c r="AM15" s="57"/>
      <c r="AN15" s="57"/>
      <c r="AO15" s="57"/>
      <c r="AP15" s="57"/>
      <c r="AQ15" s="57"/>
      <c r="AR15" s="57"/>
      <c r="AS15" s="57"/>
    </row>
    <row r="16" spans="1:45" ht="16.5" customHeight="1" x14ac:dyDescent="0.3">
      <c r="A16" s="50"/>
      <c r="B16" s="56" t="s">
        <v>57</v>
      </c>
      <c r="C16" s="56"/>
      <c r="D16" s="45">
        <f t="shared" si="0"/>
        <v>0</v>
      </c>
      <c r="E16" s="54">
        <f t="shared" si="3"/>
        <v>0</v>
      </c>
      <c r="F16" s="57"/>
      <c r="G16" s="57"/>
      <c r="H16" s="73"/>
      <c r="I16" s="57"/>
      <c r="J16" s="57"/>
      <c r="K16" s="57"/>
      <c r="L16" s="57"/>
      <c r="M16" s="57"/>
      <c r="N16" s="54">
        <f t="shared" si="1"/>
        <v>0</v>
      </c>
      <c r="O16" s="57"/>
      <c r="P16" s="57"/>
      <c r="Q16" s="57"/>
      <c r="R16" s="57"/>
      <c r="S16" s="57"/>
      <c r="T16" s="57"/>
      <c r="U16" s="57"/>
      <c r="V16" s="54">
        <f t="shared" si="4"/>
        <v>0</v>
      </c>
      <c r="W16" s="57"/>
      <c r="X16" s="57"/>
      <c r="Y16" s="57"/>
      <c r="Z16" s="57"/>
      <c r="AA16" s="57"/>
      <c r="AB16" s="57"/>
      <c r="AC16" s="57"/>
      <c r="AD16" s="54">
        <f t="shared" si="2"/>
        <v>0</v>
      </c>
      <c r="AE16" s="57"/>
      <c r="AF16" s="57"/>
      <c r="AG16" s="57"/>
      <c r="AH16" s="57"/>
      <c r="AI16" s="57"/>
      <c r="AJ16" s="57"/>
      <c r="AK16" s="57"/>
      <c r="AL16" s="54">
        <f t="shared" si="5"/>
        <v>0</v>
      </c>
      <c r="AM16" s="57"/>
      <c r="AN16" s="57"/>
      <c r="AO16" s="57"/>
      <c r="AP16" s="57"/>
      <c r="AQ16" s="57"/>
      <c r="AR16" s="57"/>
      <c r="AS16" s="57"/>
    </row>
    <row r="17" spans="1:45" ht="16.5" customHeight="1" x14ac:dyDescent="0.3">
      <c r="A17" s="50"/>
      <c r="B17" s="56" t="s">
        <v>58</v>
      </c>
      <c r="C17" s="56"/>
      <c r="D17" s="45">
        <f t="shared" si="0"/>
        <v>0</v>
      </c>
      <c r="E17" s="54">
        <f t="shared" si="3"/>
        <v>0</v>
      </c>
      <c r="F17" s="57"/>
      <c r="G17" s="57"/>
      <c r="H17" s="73"/>
      <c r="I17" s="57"/>
      <c r="J17" s="57"/>
      <c r="K17" s="57"/>
      <c r="L17" s="57"/>
      <c r="M17" s="57"/>
      <c r="N17" s="54">
        <f t="shared" si="1"/>
        <v>0</v>
      </c>
      <c r="O17" s="57"/>
      <c r="P17" s="57"/>
      <c r="Q17" s="57"/>
      <c r="R17" s="57"/>
      <c r="S17" s="57"/>
      <c r="T17" s="57"/>
      <c r="U17" s="57"/>
      <c r="V17" s="54">
        <f t="shared" si="4"/>
        <v>0</v>
      </c>
      <c r="W17" s="57"/>
      <c r="X17" s="57"/>
      <c r="Y17" s="57"/>
      <c r="Z17" s="57"/>
      <c r="AA17" s="57"/>
      <c r="AB17" s="57"/>
      <c r="AC17" s="57"/>
      <c r="AD17" s="54">
        <f t="shared" si="2"/>
        <v>0</v>
      </c>
      <c r="AE17" s="57"/>
      <c r="AF17" s="57"/>
      <c r="AG17" s="57"/>
      <c r="AH17" s="57"/>
      <c r="AI17" s="57"/>
      <c r="AJ17" s="57"/>
      <c r="AK17" s="57"/>
      <c r="AL17" s="54">
        <f t="shared" si="5"/>
        <v>0</v>
      </c>
      <c r="AM17" s="57"/>
      <c r="AN17" s="57"/>
      <c r="AO17" s="57"/>
      <c r="AP17" s="57"/>
      <c r="AQ17" s="57"/>
      <c r="AR17" s="57"/>
      <c r="AS17" s="57"/>
    </row>
    <row r="18" spans="1:45" ht="16.5" customHeight="1" x14ac:dyDescent="0.3">
      <c r="A18" s="50"/>
      <c r="B18" s="56" t="s">
        <v>59</v>
      </c>
      <c r="C18" s="56"/>
      <c r="D18" s="45">
        <f t="shared" si="0"/>
        <v>0</v>
      </c>
      <c r="E18" s="54">
        <f t="shared" si="3"/>
        <v>0</v>
      </c>
      <c r="F18" s="57"/>
      <c r="G18" s="57"/>
      <c r="H18" s="73"/>
      <c r="I18" s="57"/>
      <c r="J18" s="57"/>
      <c r="K18" s="57"/>
      <c r="L18" s="57"/>
      <c r="M18" s="57"/>
      <c r="N18" s="54">
        <f t="shared" si="1"/>
        <v>0</v>
      </c>
      <c r="O18" s="57"/>
      <c r="P18" s="57"/>
      <c r="Q18" s="57"/>
      <c r="R18" s="57"/>
      <c r="S18" s="57"/>
      <c r="T18" s="57"/>
      <c r="U18" s="57"/>
      <c r="V18" s="54">
        <f t="shared" si="4"/>
        <v>0</v>
      </c>
      <c r="W18" s="57"/>
      <c r="X18" s="57"/>
      <c r="Y18" s="57"/>
      <c r="Z18" s="57"/>
      <c r="AA18" s="57"/>
      <c r="AB18" s="57"/>
      <c r="AC18" s="57"/>
      <c r="AD18" s="54">
        <f t="shared" si="2"/>
        <v>0</v>
      </c>
      <c r="AE18" s="57"/>
      <c r="AF18" s="57"/>
      <c r="AG18" s="57"/>
      <c r="AH18" s="57"/>
      <c r="AI18" s="57"/>
      <c r="AJ18" s="57"/>
      <c r="AK18" s="57"/>
      <c r="AL18" s="54">
        <f t="shared" si="5"/>
        <v>0</v>
      </c>
      <c r="AM18" s="57"/>
      <c r="AN18" s="57"/>
      <c r="AO18" s="57"/>
      <c r="AP18" s="57"/>
      <c r="AQ18" s="57"/>
      <c r="AR18" s="57"/>
      <c r="AS18" s="57"/>
    </row>
    <row r="19" spans="1:45" ht="16.5" customHeight="1" x14ac:dyDescent="0.3">
      <c r="A19" s="50"/>
      <c r="B19" s="56" t="s">
        <v>60</v>
      </c>
      <c r="C19" s="56"/>
      <c r="D19" s="45">
        <f t="shared" si="0"/>
        <v>60720</v>
      </c>
      <c r="E19" s="54">
        <f t="shared" si="3"/>
        <v>18885</v>
      </c>
      <c r="F19" s="57">
        <v>2655</v>
      </c>
      <c r="G19" s="57">
        <v>1570</v>
      </c>
      <c r="H19" s="73">
        <v>2910</v>
      </c>
      <c r="I19" s="57">
        <v>2305</v>
      </c>
      <c r="J19" s="57">
        <v>2190</v>
      </c>
      <c r="K19" s="57">
        <v>2550</v>
      </c>
      <c r="L19" s="57">
        <v>3265</v>
      </c>
      <c r="M19" s="57">
        <v>1440</v>
      </c>
      <c r="N19" s="54">
        <f t="shared" si="1"/>
        <v>13585</v>
      </c>
      <c r="O19" s="57">
        <v>1050</v>
      </c>
      <c r="P19" s="57">
        <v>765</v>
      </c>
      <c r="Q19" s="57">
        <v>2910</v>
      </c>
      <c r="R19" s="57">
        <v>1615</v>
      </c>
      <c r="S19" s="57">
        <v>1610</v>
      </c>
      <c r="T19" s="57">
        <v>2325</v>
      </c>
      <c r="U19" s="57">
        <v>3310</v>
      </c>
      <c r="V19" s="54">
        <f t="shared" si="4"/>
        <v>11555</v>
      </c>
      <c r="W19" s="57">
        <v>1320</v>
      </c>
      <c r="X19" s="57">
        <v>1650</v>
      </c>
      <c r="Y19" s="57">
        <v>1640</v>
      </c>
      <c r="Z19" s="57">
        <v>1640</v>
      </c>
      <c r="AA19" s="57">
        <v>1665</v>
      </c>
      <c r="AB19" s="57">
        <v>2150</v>
      </c>
      <c r="AC19" s="57">
        <v>1490</v>
      </c>
      <c r="AD19" s="54">
        <f t="shared" si="2"/>
        <v>14235</v>
      </c>
      <c r="AE19" s="57">
        <v>3410</v>
      </c>
      <c r="AF19" s="57">
        <v>1620</v>
      </c>
      <c r="AG19" s="57">
        <v>1145</v>
      </c>
      <c r="AH19" s="57">
        <v>1910</v>
      </c>
      <c r="AI19" s="57">
        <v>2270</v>
      </c>
      <c r="AJ19" s="57">
        <v>1960</v>
      </c>
      <c r="AK19" s="57">
        <v>1920</v>
      </c>
      <c r="AL19" s="54">
        <f t="shared" si="5"/>
        <v>2460</v>
      </c>
      <c r="AM19" s="57">
        <v>650</v>
      </c>
      <c r="AN19" s="57">
        <v>1810</v>
      </c>
      <c r="AO19" s="57"/>
      <c r="AP19" s="57"/>
      <c r="AQ19" s="57"/>
      <c r="AR19" s="57"/>
      <c r="AS19" s="57"/>
    </row>
    <row r="20" spans="1:45" ht="16.5" customHeight="1" x14ac:dyDescent="0.3">
      <c r="A20" s="50"/>
      <c r="B20" s="56" t="s">
        <v>135</v>
      </c>
      <c r="C20" s="56"/>
      <c r="D20" s="45">
        <f t="shared" si="0"/>
        <v>3186</v>
      </c>
      <c r="E20" s="54">
        <f t="shared" si="3"/>
        <v>1808</v>
      </c>
      <c r="F20" s="57">
        <v>410</v>
      </c>
      <c r="G20" s="57">
        <v>140</v>
      </c>
      <c r="H20" s="73">
        <v>0</v>
      </c>
      <c r="I20" s="57">
        <v>360</v>
      </c>
      <c r="J20" s="57">
        <v>378</v>
      </c>
      <c r="K20" s="57">
        <v>180</v>
      </c>
      <c r="L20" s="57">
        <v>150</v>
      </c>
      <c r="M20" s="57">
        <v>190</v>
      </c>
      <c r="N20" s="54">
        <f t="shared" si="1"/>
        <v>390</v>
      </c>
      <c r="O20" s="57">
        <v>0</v>
      </c>
      <c r="P20" s="57">
        <v>50</v>
      </c>
      <c r="Q20" s="57">
        <v>0</v>
      </c>
      <c r="R20" s="57">
        <v>10</v>
      </c>
      <c r="S20" s="57">
        <v>0</v>
      </c>
      <c r="T20" s="57">
        <v>330</v>
      </c>
      <c r="U20" s="57">
        <v>0</v>
      </c>
      <c r="V20" s="54">
        <f t="shared" si="4"/>
        <v>778</v>
      </c>
      <c r="W20" s="57">
        <v>0</v>
      </c>
      <c r="X20" s="57">
        <v>198</v>
      </c>
      <c r="Y20" s="57">
        <v>180</v>
      </c>
      <c r="Z20" s="57">
        <v>160</v>
      </c>
      <c r="AA20" s="57">
        <v>0</v>
      </c>
      <c r="AB20" s="57">
        <v>0</v>
      </c>
      <c r="AC20" s="57">
        <v>240</v>
      </c>
      <c r="AD20" s="54">
        <f t="shared" si="2"/>
        <v>130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60</v>
      </c>
      <c r="AK20" s="57">
        <v>70</v>
      </c>
      <c r="AL20" s="54">
        <f t="shared" si="5"/>
        <v>80</v>
      </c>
      <c r="AM20" s="57">
        <v>80</v>
      </c>
      <c r="AN20" s="57">
        <v>0</v>
      </c>
      <c r="AO20" s="57"/>
      <c r="AP20" s="57"/>
      <c r="AQ20" s="57"/>
      <c r="AR20" s="57"/>
      <c r="AS20" s="57"/>
    </row>
    <row r="21" spans="1:45" ht="16.5" customHeight="1" x14ac:dyDescent="0.3">
      <c r="A21" s="50"/>
      <c r="B21" s="58" t="s">
        <v>139</v>
      </c>
      <c r="C21" s="59"/>
      <c r="D21" s="45">
        <f t="shared" si="0"/>
        <v>0</v>
      </c>
      <c r="E21" s="54">
        <f t="shared" si="3"/>
        <v>0</v>
      </c>
      <c r="F21" s="57"/>
      <c r="G21" s="57"/>
      <c r="H21" s="73"/>
      <c r="I21" s="57"/>
      <c r="J21" s="57"/>
      <c r="K21" s="57"/>
      <c r="L21" s="57"/>
      <c r="M21" s="57"/>
      <c r="N21" s="54">
        <f t="shared" si="1"/>
        <v>0</v>
      </c>
      <c r="O21" s="57"/>
      <c r="P21" s="57"/>
      <c r="Q21" s="57"/>
      <c r="R21" s="57"/>
      <c r="S21" s="57"/>
      <c r="T21" s="57"/>
      <c r="U21" s="57"/>
      <c r="V21" s="54">
        <f t="shared" si="4"/>
        <v>0</v>
      </c>
      <c r="W21" s="57"/>
      <c r="X21" s="57"/>
      <c r="Y21" s="57"/>
      <c r="Z21" s="57"/>
      <c r="AA21" s="57"/>
      <c r="AB21" s="57"/>
      <c r="AC21" s="57"/>
      <c r="AD21" s="54">
        <f t="shared" si="2"/>
        <v>0</v>
      </c>
      <c r="AE21" s="57"/>
      <c r="AF21" s="57"/>
      <c r="AG21" s="57"/>
      <c r="AH21" s="57"/>
      <c r="AI21" s="57"/>
      <c r="AJ21" s="57"/>
      <c r="AK21" s="57"/>
      <c r="AL21" s="54">
        <f t="shared" si="5"/>
        <v>0</v>
      </c>
      <c r="AM21" s="57"/>
      <c r="AN21" s="57"/>
      <c r="AO21" s="57"/>
      <c r="AP21" s="57"/>
      <c r="AQ21" s="57"/>
      <c r="AR21" s="57"/>
      <c r="AS21" s="57"/>
    </row>
    <row r="22" spans="1:45" ht="16.5" customHeight="1" x14ac:dyDescent="0.3">
      <c r="A22" s="50"/>
      <c r="B22" s="50" t="s">
        <v>61</v>
      </c>
      <c r="C22" s="50"/>
      <c r="D22" s="45">
        <f t="shared" si="0"/>
        <v>26435</v>
      </c>
      <c r="E22" s="54">
        <f t="shared" si="3"/>
        <v>7702</v>
      </c>
      <c r="F22" s="57">
        <v>1150</v>
      </c>
      <c r="G22" s="57">
        <v>1080</v>
      </c>
      <c r="H22" s="73">
        <v>1250</v>
      </c>
      <c r="I22" s="57">
        <v>645</v>
      </c>
      <c r="J22" s="57">
        <v>720</v>
      </c>
      <c r="K22" s="57">
        <v>930</v>
      </c>
      <c r="L22" s="57">
        <v>1142</v>
      </c>
      <c r="M22" s="57">
        <v>785</v>
      </c>
      <c r="N22" s="54">
        <f t="shared" si="1"/>
        <v>5627</v>
      </c>
      <c r="O22" s="57">
        <v>540</v>
      </c>
      <c r="P22" s="57">
        <v>410</v>
      </c>
      <c r="Q22" s="57">
        <v>1250</v>
      </c>
      <c r="R22" s="57">
        <v>675</v>
      </c>
      <c r="S22" s="57">
        <v>507</v>
      </c>
      <c r="T22" s="57">
        <v>895</v>
      </c>
      <c r="U22" s="57">
        <v>1350</v>
      </c>
      <c r="V22" s="54">
        <f t="shared" si="4"/>
        <v>5380</v>
      </c>
      <c r="W22" s="57">
        <v>900</v>
      </c>
      <c r="X22" s="57">
        <v>650</v>
      </c>
      <c r="Y22" s="57">
        <v>630</v>
      </c>
      <c r="Z22" s="57">
        <v>610</v>
      </c>
      <c r="AA22" s="57">
        <v>960</v>
      </c>
      <c r="AB22" s="57">
        <v>820</v>
      </c>
      <c r="AC22" s="57">
        <v>810</v>
      </c>
      <c r="AD22" s="54">
        <f t="shared" si="2"/>
        <v>6406</v>
      </c>
      <c r="AE22" s="55">
        <v>990</v>
      </c>
      <c r="AF22" s="55">
        <v>960</v>
      </c>
      <c r="AG22" s="55">
        <v>316</v>
      </c>
      <c r="AH22" s="55">
        <v>850</v>
      </c>
      <c r="AI22" s="55">
        <v>1240</v>
      </c>
      <c r="AJ22" s="55">
        <v>960</v>
      </c>
      <c r="AK22" s="55">
        <v>1090</v>
      </c>
      <c r="AL22" s="54">
        <f t="shared" si="5"/>
        <v>1320</v>
      </c>
      <c r="AM22" s="55">
        <v>260</v>
      </c>
      <c r="AN22" s="55">
        <v>1060</v>
      </c>
      <c r="AO22" s="55"/>
      <c r="AP22" s="55"/>
      <c r="AQ22" s="55"/>
      <c r="AR22" s="55"/>
      <c r="AS22" s="55"/>
    </row>
    <row r="23" spans="1:45" ht="16.5" customHeight="1" x14ac:dyDescent="0.3">
      <c r="A23" s="50"/>
      <c r="B23" s="50" t="s">
        <v>62</v>
      </c>
      <c r="C23" s="50"/>
      <c r="D23" s="45">
        <f t="shared" si="0"/>
        <v>4545</v>
      </c>
      <c r="E23" s="54">
        <f t="shared" si="3"/>
        <v>1557</v>
      </c>
      <c r="F23" s="55">
        <v>207</v>
      </c>
      <c r="G23" s="55">
        <v>80</v>
      </c>
      <c r="H23" s="72">
        <v>330</v>
      </c>
      <c r="I23" s="55">
        <v>57</v>
      </c>
      <c r="J23" s="55">
        <v>143</v>
      </c>
      <c r="K23" s="55">
        <v>450</v>
      </c>
      <c r="L23" s="55">
        <v>215</v>
      </c>
      <c r="M23" s="55">
        <v>75</v>
      </c>
      <c r="N23" s="54">
        <f t="shared" si="1"/>
        <v>1276</v>
      </c>
      <c r="O23" s="55">
        <v>70</v>
      </c>
      <c r="P23" s="55">
        <v>224</v>
      </c>
      <c r="Q23" s="55">
        <v>330</v>
      </c>
      <c r="R23" s="55">
        <v>62</v>
      </c>
      <c r="S23" s="55">
        <v>145</v>
      </c>
      <c r="T23" s="55">
        <v>115</v>
      </c>
      <c r="U23" s="55">
        <v>330</v>
      </c>
      <c r="V23" s="54">
        <f t="shared" si="4"/>
        <v>637</v>
      </c>
      <c r="W23" s="55">
        <v>137</v>
      </c>
      <c r="X23" s="55">
        <v>118</v>
      </c>
      <c r="Y23" s="55">
        <v>85</v>
      </c>
      <c r="Z23" s="55">
        <v>85</v>
      </c>
      <c r="AA23" s="55">
        <v>32</v>
      </c>
      <c r="AB23" s="55">
        <v>0</v>
      </c>
      <c r="AC23" s="55">
        <v>180</v>
      </c>
      <c r="AD23" s="54">
        <f t="shared" si="2"/>
        <v>883</v>
      </c>
      <c r="AE23" s="55">
        <v>330</v>
      </c>
      <c r="AF23" s="55">
        <v>93</v>
      </c>
      <c r="AG23" s="55">
        <v>0</v>
      </c>
      <c r="AH23" s="55">
        <v>160</v>
      </c>
      <c r="AI23" s="55">
        <v>62</v>
      </c>
      <c r="AJ23" s="55">
        <v>153</v>
      </c>
      <c r="AK23" s="55">
        <v>85</v>
      </c>
      <c r="AL23" s="54">
        <f t="shared" si="5"/>
        <v>192</v>
      </c>
      <c r="AM23" s="55">
        <v>130</v>
      </c>
      <c r="AN23" s="55">
        <v>62</v>
      </c>
      <c r="AO23" s="55"/>
      <c r="AP23" s="55"/>
      <c r="AQ23" s="55"/>
      <c r="AR23" s="55"/>
      <c r="AS23" s="55"/>
    </row>
    <row r="24" spans="1:45" ht="16.5" customHeight="1" x14ac:dyDescent="0.3">
      <c r="A24" s="50"/>
      <c r="B24" s="50" t="s">
        <v>63</v>
      </c>
      <c r="C24" s="50"/>
      <c r="D24" s="45">
        <f t="shared" si="0"/>
        <v>0</v>
      </c>
      <c r="E24" s="54">
        <f t="shared" si="3"/>
        <v>0</v>
      </c>
      <c r="F24" s="55"/>
      <c r="G24" s="55"/>
      <c r="H24" s="72"/>
      <c r="I24" s="55"/>
      <c r="J24" s="55"/>
      <c r="K24" s="55"/>
      <c r="L24" s="55"/>
      <c r="M24" s="55"/>
      <c r="N24" s="54">
        <f t="shared" si="1"/>
        <v>0</v>
      </c>
      <c r="O24" s="55"/>
      <c r="P24" s="55"/>
      <c r="Q24" s="55"/>
      <c r="R24" s="55"/>
      <c r="S24" s="55"/>
      <c r="T24" s="55"/>
      <c r="U24" s="55"/>
      <c r="V24" s="54">
        <f t="shared" si="4"/>
        <v>0</v>
      </c>
      <c r="W24" s="55"/>
      <c r="X24" s="55"/>
      <c r="Y24" s="55"/>
      <c r="Z24" s="55"/>
      <c r="AA24" s="55"/>
      <c r="AB24" s="55"/>
      <c r="AC24" s="55"/>
      <c r="AD24" s="54">
        <f t="shared" si="2"/>
        <v>0</v>
      </c>
      <c r="AE24" s="55"/>
      <c r="AF24" s="55"/>
      <c r="AG24" s="55"/>
      <c r="AH24" s="55"/>
      <c r="AI24" s="55"/>
      <c r="AJ24" s="55"/>
      <c r="AK24" s="55"/>
      <c r="AL24" s="54">
        <f t="shared" si="5"/>
        <v>0</v>
      </c>
      <c r="AM24" s="55"/>
      <c r="AN24" s="55"/>
      <c r="AO24" s="55"/>
      <c r="AP24" s="55"/>
      <c r="AQ24" s="55"/>
      <c r="AR24" s="55"/>
      <c r="AS24" s="55"/>
    </row>
    <row r="25" spans="1:45" ht="16.5" customHeight="1" x14ac:dyDescent="0.3">
      <c r="A25" s="40" t="s">
        <v>64</v>
      </c>
      <c r="B25" s="40"/>
      <c r="C25" s="40"/>
      <c r="D25" s="60">
        <f t="shared" si="0"/>
        <v>771305</v>
      </c>
      <c r="E25" s="60">
        <f>SUM(E6:E24)</f>
        <v>304452</v>
      </c>
      <c r="F25" s="60">
        <v>49437</v>
      </c>
      <c r="G25" s="60">
        <v>8170</v>
      </c>
      <c r="H25" s="60">
        <v>9370</v>
      </c>
      <c r="I25" s="60">
        <v>8272</v>
      </c>
      <c r="J25" s="60">
        <v>33461</v>
      </c>
      <c r="K25" s="60">
        <v>90830</v>
      </c>
      <c r="L25" s="60">
        <v>64662</v>
      </c>
      <c r="M25" s="60">
        <f>SUM(M6:M24)</f>
        <v>40250</v>
      </c>
      <c r="N25" s="60">
        <f>SUM(N6:N24)</f>
        <v>124398</v>
      </c>
      <c r="O25" s="60">
        <v>6960</v>
      </c>
      <c r="P25" s="60">
        <v>5869</v>
      </c>
      <c r="Q25" s="60">
        <v>9370</v>
      </c>
      <c r="R25" s="60">
        <v>6807</v>
      </c>
      <c r="S25" s="60">
        <v>10082</v>
      </c>
      <c r="T25" s="60">
        <v>33840</v>
      </c>
      <c r="U25" s="60">
        <v>51470</v>
      </c>
      <c r="V25" s="60">
        <f>SUM(V6:V24)</f>
        <v>245361</v>
      </c>
      <c r="W25" s="60">
        <v>6327</v>
      </c>
      <c r="X25" s="60">
        <v>6199</v>
      </c>
      <c r="Y25" s="60">
        <v>37718</v>
      </c>
      <c r="Z25" s="60">
        <v>37740</v>
      </c>
      <c r="AA25" s="60">
        <v>9247</v>
      </c>
      <c r="AB25" s="60">
        <v>70180</v>
      </c>
      <c r="AC25" s="60">
        <v>77950</v>
      </c>
      <c r="AD25" s="60">
        <f t="shared" ref="AD25" si="6">SUM(AD6:AD24)</f>
        <v>83977</v>
      </c>
      <c r="AE25" s="60">
        <v>9910</v>
      </c>
      <c r="AF25" s="60">
        <v>12138</v>
      </c>
      <c r="AG25" s="60">
        <v>4914</v>
      </c>
      <c r="AH25" s="60">
        <v>8880</v>
      </c>
      <c r="AI25" s="60">
        <v>11142</v>
      </c>
      <c r="AJ25" s="60">
        <v>17278</v>
      </c>
      <c r="AK25" s="60">
        <v>19715</v>
      </c>
      <c r="AL25" s="60">
        <f>SUM(AL6:AL24)</f>
        <v>13117</v>
      </c>
      <c r="AM25" s="60">
        <v>4240</v>
      </c>
      <c r="AN25" s="60">
        <v>8877</v>
      </c>
      <c r="AO25" s="60"/>
      <c r="AP25" s="60"/>
      <c r="AQ25" s="60"/>
      <c r="AR25" s="60"/>
      <c r="AS25" s="60"/>
    </row>
    <row r="26" spans="1:45" x14ac:dyDescent="0.3">
      <c r="A26" s="50" t="s">
        <v>65</v>
      </c>
      <c r="B26" s="50" t="s">
        <v>66</v>
      </c>
      <c r="C26" s="48" t="s">
        <v>67</v>
      </c>
      <c r="D26" s="45">
        <f t="shared" si="0"/>
        <v>0</v>
      </c>
      <c r="E26" s="54">
        <f>SUM(F26:M26)</f>
        <v>0</v>
      </c>
      <c r="F26" s="55">
        <v>0</v>
      </c>
      <c r="G26" s="55">
        <v>0</v>
      </c>
      <c r="H26" s="72">
        <v>0</v>
      </c>
      <c r="I26" s="55">
        <v>0</v>
      </c>
      <c r="J26" s="55">
        <v>0</v>
      </c>
      <c r="K26" s="55">
        <v>0</v>
      </c>
      <c r="L26" s="55">
        <v>0</v>
      </c>
      <c r="M26" s="55"/>
      <c r="N26" s="54">
        <f t="shared" ref="N26:N49" si="7">SUM(O26:U26)</f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4">
        <f>SUM(W26:AC26)</f>
        <v>0</v>
      </c>
      <c r="W26" s="55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54">
        <f t="shared" ref="AD26:AD49" si="8">SUM(AE26:AK26)</f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54">
        <f t="shared" ref="AL26:AL49" si="9">SUM(AM26:AS26)</f>
        <v>0</v>
      </c>
      <c r="AM26" s="62">
        <v>0</v>
      </c>
      <c r="AN26" s="62">
        <v>0</v>
      </c>
      <c r="AO26" s="62"/>
      <c r="AP26" s="62"/>
      <c r="AQ26" s="62"/>
      <c r="AR26" s="62"/>
      <c r="AS26" s="62"/>
    </row>
    <row r="27" spans="1:45" x14ac:dyDescent="0.3">
      <c r="A27" s="50"/>
      <c r="B27" s="50"/>
      <c r="C27" s="48" t="s">
        <v>68</v>
      </c>
      <c r="D27" s="45">
        <f t="shared" si="0"/>
        <v>28023</v>
      </c>
      <c r="E27" s="54">
        <f t="shared" ref="E27:E49" si="10">SUM(F27:M27)</f>
        <v>8140</v>
      </c>
      <c r="F27" s="55">
        <v>370</v>
      </c>
      <c r="G27" s="55">
        <v>705</v>
      </c>
      <c r="H27" s="72">
        <v>1500</v>
      </c>
      <c r="I27" s="55">
        <v>1090</v>
      </c>
      <c r="J27" s="55">
        <v>1180</v>
      </c>
      <c r="K27" s="55">
        <v>1640</v>
      </c>
      <c r="L27" s="55">
        <v>760</v>
      </c>
      <c r="M27" s="55">
        <v>895</v>
      </c>
      <c r="N27" s="54">
        <f t="shared" si="7"/>
        <v>7653</v>
      </c>
      <c r="O27" s="55">
        <v>410</v>
      </c>
      <c r="P27" s="55">
        <v>1430</v>
      </c>
      <c r="Q27" s="55">
        <v>1500</v>
      </c>
      <c r="R27" s="55">
        <v>393</v>
      </c>
      <c r="S27" s="55">
        <v>750</v>
      </c>
      <c r="T27" s="55">
        <v>1510</v>
      </c>
      <c r="U27" s="55">
        <v>1660</v>
      </c>
      <c r="V27" s="54">
        <f t="shared" ref="V27:V49" si="11">SUM(W27:AC27)</f>
        <v>3909</v>
      </c>
      <c r="W27" s="55">
        <v>268</v>
      </c>
      <c r="X27" s="62">
        <v>313</v>
      </c>
      <c r="Y27" s="62">
        <v>1295</v>
      </c>
      <c r="Z27" s="62">
        <v>450</v>
      </c>
      <c r="AA27" s="62">
        <v>178</v>
      </c>
      <c r="AB27" s="62">
        <v>740</v>
      </c>
      <c r="AC27" s="62">
        <v>665</v>
      </c>
      <c r="AD27" s="54">
        <f t="shared" si="8"/>
        <v>7246</v>
      </c>
      <c r="AE27" s="62">
        <v>1320</v>
      </c>
      <c r="AF27" s="62">
        <v>178</v>
      </c>
      <c r="AG27" s="62">
        <v>400</v>
      </c>
      <c r="AH27" s="62">
        <v>715</v>
      </c>
      <c r="AI27" s="62">
        <v>460</v>
      </c>
      <c r="AJ27" s="62">
        <v>1473</v>
      </c>
      <c r="AK27" s="62">
        <v>2700</v>
      </c>
      <c r="AL27" s="54">
        <f t="shared" si="9"/>
        <v>1075</v>
      </c>
      <c r="AM27" s="62">
        <v>615</v>
      </c>
      <c r="AN27" s="62">
        <v>460</v>
      </c>
      <c r="AO27" s="62"/>
      <c r="AP27" s="62"/>
      <c r="AQ27" s="62"/>
      <c r="AR27" s="62"/>
      <c r="AS27" s="62"/>
    </row>
    <row r="28" spans="1:45" x14ac:dyDescent="0.3">
      <c r="A28" s="50"/>
      <c r="B28" s="50"/>
      <c r="C28" s="48" t="s">
        <v>69</v>
      </c>
      <c r="D28" s="45">
        <f t="shared" si="0"/>
        <v>175995</v>
      </c>
      <c r="E28" s="54">
        <f t="shared" si="10"/>
        <v>65925</v>
      </c>
      <c r="F28" s="55">
        <v>10520</v>
      </c>
      <c r="G28" s="55">
        <v>2865</v>
      </c>
      <c r="H28" s="72">
        <v>10800</v>
      </c>
      <c r="I28" s="55">
        <v>7950</v>
      </c>
      <c r="J28" s="55">
        <v>10380</v>
      </c>
      <c r="K28" s="55">
        <v>8300</v>
      </c>
      <c r="L28" s="55">
        <v>10360</v>
      </c>
      <c r="M28" s="55">
        <v>4750</v>
      </c>
      <c r="N28" s="54">
        <f t="shared" si="7"/>
        <v>46325</v>
      </c>
      <c r="O28" s="55">
        <v>2005</v>
      </c>
      <c r="P28" s="55">
        <v>9060</v>
      </c>
      <c r="Q28" s="55">
        <v>9800</v>
      </c>
      <c r="R28" s="55">
        <v>2150</v>
      </c>
      <c r="S28" s="55">
        <v>2960</v>
      </c>
      <c r="T28" s="55">
        <v>6050</v>
      </c>
      <c r="U28" s="55">
        <v>14300</v>
      </c>
      <c r="V28" s="54">
        <f t="shared" si="11"/>
        <v>32620</v>
      </c>
      <c r="W28" s="55">
        <v>3750</v>
      </c>
      <c r="X28" s="62">
        <v>2190</v>
      </c>
      <c r="Y28" s="62">
        <v>6760</v>
      </c>
      <c r="Z28" s="62">
        <v>4010</v>
      </c>
      <c r="AA28" s="62">
        <v>3290</v>
      </c>
      <c r="AB28" s="62">
        <v>7910</v>
      </c>
      <c r="AC28" s="62">
        <v>4710</v>
      </c>
      <c r="AD28" s="54">
        <f t="shared" si="8"/>
        <v>27365</v>
      </c>
      <c r="AE28" s="62">
        <v>7480</v>
      </c>
      <c r="AF28" s="62">
        <v>2890</v>
      </c>
      <c r="AG28" s="62">
        <v>1945</v>
      </c>
      <c r="AH28" s="62">
        <v>2810</v>
      </c>
      <c r="AI28" s="62">
        <v>4000</v>
      </c>
      <c r="AJ28" s="62">
        <v>3240</v>
      </c>
      <c r="AK28" s="62">
        <v>5000</v>
      </c>
      <c r="AL28" s="54">
        <f t="shared" si="9"/>
        <v>3760</v>
      </c>
      <c r="AM28" s="62">
        <v>1160</v>
      </c>
      <c r="AN28" s="62">
        <v>2600</v>
      </c>
      <c r="AO28" s="62"/>
      <c r="AP28" s="62"/>
      <c r="AQ28" s="62"/>
      <c r="AR28" s="62"/>
      <c r="AS28" s="62"/>
    </row>
    <row r="29" spans="1:45" x14ac:dyDescent="0.3">
      <c r="A29" s="50"/>
      <c r="B29" s="50"/>
      <c r="C29" s="48" t="s">
        <v>70</v>
      </c>
      <c r="D29" s="45">
        <f t="shared" si="0"/>
        <v>6070</v>
      </c>
      <c r="E29" s="54">
        <f t="shared" si="10"/>
        <v>1790</v>
      </c>
      <c r="F29" s="55">
        <v>0</v>
      </c>
      <c r="G29" s="55">
        <v>0</v>
      </c>
      <c r="H29" s="72">
        <v>860</v>
      </c>
      <c r="I29" s="55">
        <v>0</v>
      </c>
      <c r="J29" s="55">
        <v>0</v>
      </c>
      <c r="K29" s="55">
        <v>460</v>
      </c>
      <c r="L29" s="55">
        <v>0</v>
      </c>
      <c r="M29" s="55">
        <v>470</v>
      </c>
      <c r="N29" s="54">
        <f t="shared" si="7"/>
        <v>2490</v>
      </c>
      <c r="O29" s="55">
        <v>0</v>
      </c>
      <c r="P29" s="55">
        <v>0</v>
      </c>
      <c r="Q29" s="55">
        <v>860</v>
      </c>
      <c r="R29" s="55">
        <v>0</v>
      </c>
      <c r="S29" s="55">
        <v>0</v>
      </c>
      <c r="T29" s="55">
        <v>770</v>
      </c>
      <c r="U29" s="55">
        <v>860</v>
      </c>
      <c r="V29" s="54">
        <f t="shared" si="11"/>
        <v>160</v>
      </c>
      <c r="W29" s="55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160</v>
      </c>
      <c r="AD29" s="54">
        <f t="shared" si="8"/>
        <v>1630</v>
      </c>
      <c r="AE29" s="62">
        <v>860</v>
      </c>
      <c r="AF29" s="62">
        <v>0</v>
      </c>
      <c r="AG29" s="62">
        <v>0</v>
      </c>
      <c r="AH29" s="62">
        <v>770</v>
      </c>
      <c r="AI29" s="62">
        <v>0</v>
      </c>
      <c r="AJ29" s="62">
        <v>0</v>
      </c>
      <c r="AK29" s="62">
        <v>0</v>
      </c>
      <c r="AL29" s="54">
        <f t="shared" si="9"/>
        <v>0</v>
      </c>
      <c r="AM29" s="62">
        <v>0</v>
      </c>
      <c r="AN29" s="62">
        <v>0</v>
      </c>
      <c r="AO29" s="62"/>
      <c r="AP29" s="62"/>
      <c r="AQ29" s="62"/>
      <c r="AR29" s="62"/>
      <c r="AS29" s="62"/>
    </row>
    <row r="30" spans="1:45" x14ac:dyDescent="0.3">
      <c r="A30" s="50"/>
      <c r="B30" s="50"/>
      <c r="C30" s="48" t="s">
        <v>71</v>
      </c>
      <c r="D30" s="45">
        <f t="shared" si="0"/>
        <v>148310</v>
      </c>
      <c r="E30" s="54">
        <f t="shared" si="10"/>
        <v>42610</v>
      </c>
      <c r="F30" s="55">
        <v>4660</v>
      </c>
      <c r="G30" s="55">
        <v>4485</v>
      </c>
      <c r="H30" s="72">
        <v>3370</v>
      </c>
      <c r="I30" s="55">
        <v>6830</v>
      </c>
      <c r="J30" s="55">
        <v>4210</v>
      </c>
      <c r="K30" s="55">
        <v>4880</v>
      </c>
      <c r="L30" s="55">
        <v>7810</v>
      </c>
      <c r="M30" s="55">
        <v>6365</v>
      </c>
      <c r="N30" s="54">
        <f t="shared" si="7"/>
        <v>31175</v>
      </c>
      <c r="O30" s="55">
        <v>1980</v>
      </c>
      <c r="P30" s="55">
        <v>4710</v>
      </c>
      <c r="Q30" s="55">
        <v>2870</v>
      </c>
      <c r="R30" s="55">
        <v>1175</v>
      </c>
      <c r="S30" s="55">
        <v>3390</v>
      </c>
      <c r="T30" s="55">
        <v>13020</v>
      </c>
      <c r="U30" s="55">
        <v>4030</v>
      </c>
      <c r="V30" s="54">
        <f t="shared" si="11"/>
        <v>38715</v>
      </c>
      <c r="W30" s="55">
        <v>1895</v>
      </c>
      <c r="X30" s="62">
        <v>965</v>
      </c>
      <c r="Y30" s="62">
        <v>7690</v>
      </c>
      <c r="Z30" s="62">
        <v>8770</v>
      </c>
      <c r="AA30" s="62">
        <v>4025</v>
      </c>
      <c r="AB30" s="62">
        <v>8030</v>
      </c>
      <c r="AC30" s="62">
        <v>7340</v>
      </c>
      <c r="AD30" s="54">
        <f t="shared" si="8"/>
        <v>32310</v>
      </c>
      <c r="AE30" s="62">
        <v>2630</v>
      </c>
      <c r="AF30" s="62">
        <v>2355</v>
      </c>
      <c r="AG30" s="62">
        <v>1450</v>
      </c>
      <c r="AH30" s="62">
        <v>2790</v>
      </c>
      <c r="AI30" s="62">
        <v>2950</v>
      </c>
      <c r="AJ30" s="62">
        <v>10005</v>
      </c>
      <c r="AK30" s="62">
        <v>10130</v>
      </c>
      <c r="AL30" s="54">
        <f>SUM(AM30:AS30)</f>
        <v>3500</v>
      </c>
      <c r="AM30" s="62">
        <v>1150</v>
      </c>
      <c r="AN30" s="62">
        <v>2350</v>
      </c>
      <c r="AO30" s="62"/>
      <c r="AP30" s="62"/>
      <c r="AQ30" s="62"/>
      <c r="AR30" s="62"/>
      <c r="AS30" s="62"/>
    </row>
    <row r="31" spans="1:45" x14ac:dyDescent="0.3">
      <c r="A31" s="50"/>
      <c r="B31" s="50"/>
      <c r="C31" s="48" t="s">
        <v>72</v>
      </c>
      <c r="D31" s="45">
        <f t="shared" si="0"/>
        <v>10500</v>
      </c>
      <c r="E31" s="54">
        <f t="shared" si="10"/>
        <v>3364</v>
      </c>
      <c r="F31" s="55">
        <v>505</v>
      </c>
      <c r="G31" s="55">
        <v>408</v>
      </c>
      <c r="H31" s="72">
        <v>565</v>
      </c>
      <c r="I31" s="55">
        <v>118</v>
      </c>
      <c r="J31" s="55">
        <v>538</v>
      </c>
      <c r="K31" s="55">
        <v>295</v>
      </c>
      <c r="L31" s="55">
        <v>495</v>
      </c>
      <c r="M31" s="55">
        <v>440</v>
      </c>
      <c r="N31" s="54">
        <f t="shared" si="7"/>
        <v>2919</v>
      </c>
      <c r="O31" s="55">
        <v>570</v>
      </c>
      <c r="P31" s="55">
        <v>513</v>
      </c>
      <c r="Q31" s="55">
        <v>565</v>
      </c>
      <c r="R31" s="55">
        <v>118</v>
      </c>
      <c r="S31" s="55">
        <v>185</v>
      </c>
      <c r="T31" s="55">
        <v>323</v>
      </c>
      <c r="U31" s="55">
        <v>645</v>
      </c>
      <c r="V31" s="54">
        <f t="shared" si="11"/>
        <v>1855</v>
      </c>
      <c r="W31" s="55">
        <v>308</v>
      </c>
      <c r="X31" s="62">
        <v>91</v>
      </c>
      <c r="Y31" s="62">
        <v>238</v>
      </c>
      <c r="Z31" s="62">
        <v>335</v>
      </c>
      <c r="AA31" s="62">
        <v>105</v>
      </c>
      <c r="AB31" s="62">
        <v>455</v>
      </c>
      <c r="AC31" s="62">
        <v>323</v>
      </c>
      <c r="AD31" s="54">
        <f t="shared" si="8"/>
        <v>2029</v>
      </c>
      <c r="AE31" s="62">
        <v>625</v>
      </c>
      <c r="AF31" s="62">
        <v>105</v>
      </c>
      <c r="AG31" s="62">
        <v>256</v>
      </c>
      <c r="AH31" s="62">
        <v>443</v>
      </c>
      <c r="AI31" s="62">
        <v>240</v>
      </c>
      <c r="AJ31" s="62">
        <v>105</v>
      </c>
      <c r="AK31" s="62">
        <v>255</v>
      </c>
      <c r="AL31" s="54">
        <f t="shared" si="9"/>
        <v>333</v>
      </c>
      <c r="AM31" s="62">
        <v>143</v>
      </c>
      <c r="AN31" s="62">
        <v>190</v>
      </c>
      <c r="AO31" s="62"/>
      <c r="AP31" s="62"/>
      <c r="AQ31" s="62"/>
      <c r="AR31" s="62"/>
      <c r="AS31" s="62"/>
    </row>
    <row r="32" spans="1:45" x14ac:dyDescent="0.3">
      <c r="A32" s="50"/>
      <c r="B32" s="50"/>
      <c r="C32" s="48" t="s">
        <v>73</v>
      </c>
      <c r="D32" s="45">
        <f t="shared" si="0"/>
        <v>24805</v>
      </c>
      <c r="E32" s="54">
        <f t="shared" si="10"/>
        <v>5576</v>
      </c>
      <c r="F32" s="55">
        <v>540</v>
      </c>
      <c r="G32" s="55">
        <v>572</v>
      </c>
      <c r="H32" s="72">
        <v>710</v>
      </c>
      <c r="I32" s="55">
        <v>482</v>
      </c>
      <c r="J32" s="55">
        <v>1180</v>
      </c>
      <c r="K32" s="55">
        <v>590</v>
      </c>
      <c r="L32" s="55">
        <v>730</v>
      </c>
      <c r="M32" s="55">
        <v>772</v>
      </c>
      <c r="N32" s="54">
        <f t="shared" si="7"/>
        <v>5844</v>
      </c>
      <c r="O32" s="55">
        <v>510</v>
      </c>
      <c r="P32" s="55">
        <v>1090</v>
      </c>
      <c r="Q32" s="55">
        <v>710</v>
      </c>
      <c r="R32" s="55">
        <v>502</v>
      </c>
      <c r="S32" s="55">
        <v>610</v>
      </c>
      <c r="T32" s="55">
        <v>1602</v>
      </c>
      <c r="U32" s="55">
        <v>820</v>
      </c>
      <c r="V32" s="54">
        <f t="shared" si="11"/>
        <v>5760</v>
      </c>
      <c r="W32" s="55">
        <v>935</v>
      </c>
      <c r="X32" s="62">
        <v>590</v>
      </c>
      <c r="Y32" s="62">
        <v>990</v>
      </c>
      <c r="Z32" s="62">
        <v>650</v>
      </c>
      <c r="AA32" s="62">
        <v>370</v>
      </c>
      <c r="AB32" s="62">
        <v>1070</v>
      </c>
      <c r="AC32" s="62">
        <v>1155</v>
      </c>
      <c r="AD32" s="54">
        <f t="shared" si="8"/>
        <v>6515</v>
      </c>
      <c r="AE32" s="62">
        <v>550</v>
      </c>
      <c r="AF32" s="62">
        <v>370</v>
      </c>
      <c r="AG32" s="62">
        <v>405</v>
      </c>
      <c r="AH32" s="62">
        <v>1190</v>
      </c>
      <c r="AI32" s="62">
        <v>600</v>
      </c>
      <c r="AJ32" s="62">
        <v>1360</v>
      </c>
      <c r="AK32" s="62">
        <v>2040</v>
      </c>
      <c r="AL32" s="54">
        <f t="shared" si="9"/>
        <v>1110</v>
      </c>
      <c r="AM32" s="62">
        <v>610</v>
      </c>
      <c r="AN32" s="62">
        <v>500</v>
      </c>
      <c r="AO32" s="62"/>
      <c r="AP32" s="62"/>
      <c r="AQ32" s="62"/>
      <c r="AR32" s="62"/>
      <c r="AS32" s="62"/>
    </row>
    <row r="33" spans="1:45" x14ac:dyDescent="0.3">
      <c r="A33" s="50"/>
      <c r="B33" s="50"/>
      <c r="C33" s="48" t="s">
        <v>74</v>
      </c>
      <c r="D33" s="45">
        <f t="shared" si="0"/>
        <v>42997</v>
      </c>
      <c r="E33" s="54">
        <f t="shared" si="10"/>
        <v>16595</v>
      </c>
      <c r="F33" s="55">
        <v>2660</v>
      </c>
      <c r="G33" s="55">
        <v>1240</v>
      </c>
      <c r="H33" s="72">
        <v>455</v>
      </c>
      <c r="I33" s="55">
        <v>1720</v>
      </c>
      <c r="J33" s="55">
        <v>2540</v>
      </c>
      <c r="K33" s="55">
        <v>1080</v>
      </c>
      <c r="L33" s="55">
        <v>3815</v>
      </c>
      <c r="M33" s="55">
        <v>3085</v>
      </c>
      <c r="N33" s="54">
        <f t="shared" si="7"/>
        <v>11572</v>
      </c>
      <c r="O33" s="55">
        <v>965</v>
      </c>
      <c r="P33" s="55">
        <v>458</v>
      </c>
      <c r="Q33" s="55">
        <v>455</v>
      </c>
      <c r="R33" s="55">
        <v>205</v>
      </c>
      <c r="S33" s="55">
        <v>374</v>
      </c>
      <c r="T33" s="55">
        <v>7860</v>
      </c>
      <c r="U33" s="55">
        <v>1255</v>
      </c>
      <c r="V33" s="54">
        <f t="shared" si="11"/>
        <v>6640</v>
      </c>
      <c r="W33" s="55">
        <v>415</v>
      </c>
      <c r="X33" s="62">
        <v>110</v>
      </c>
      <c r="Y33" s="62">
        <v>795</v>
      </c>
      <c r="Z33" s="62">
        <v>795</v>
      </c>
      <c r="AA33" s="62">
        <v>185</v>
      </c>
      <c r="AB33" s="62">
        <v>2775</v>
      </c>
      <c r="AC33" s="62">
        <v>1565</v>
      </c>
      <c r="AD33" s="54">
        <f t="shared" si="8"/>
        <v>7350</v>
      </c>
      <c r="AE33" s="62">
        <v>505</v>
      </c>
      <c r="AF33" s="62">
        <v>185</v>
      </c>
      <c r="AG33" s="62">
        <v>500</v>
      </c>
      <c r="AH33" s="62">
        <v>685</v>
      </c>
      <c r="AI33" s="62">
        <v>835</v>
      </c>
      <c r="AJ33" s="62">
        <v>1885</v>
      </c>
      <c r="AK33" s="62">
        <v>2755</v>
      </c>
      <c r="AL33" s="54">
        <f t="shared" si="9"/>
        <v>840</v>
      </c>
      <c r="AM33" s="62">
        <v>355</v>
      </c>
      <c r="AN33" s="62">
        <v>485</v>
      </c>
      <c r="AO33" s="62"/>
      <c r="AP33" s="62"/>
      <c r="AQ33" s="62"/>
      <c r="AR33" s="62"/>
      <c r="AS33" s="62"/>
    </row>
    <row r="34" spans="1:45" x14ac:dyDescent="0.3">
      <c r="A34" s="50"/>
      <c r="B34" s="50"/>
      <c r="C34" s="48" t="s">
        <v>75</v>
      </c>
      <c r="D34" s="45">
        <f t="shared" si="0"/>
        <v>6770</v>
      </c>
      <c r="E34" s="54">
        <f t="shared" si="10"/>
        <v>2210</v>
      </c>
      <c r="F34" s="55">
        <v>310</v>
      </c>
      <c r="G34" s="55">
        <v>70</v>
      </c>
      <c r="H34" s="72">
        <v>150</v>
      </c>
      <c r="I34" s="55">
        <v>270</v>
      </c>
      <c r="J34" s="55">
        <v>320</v>
      </c>
      <c r="K34" s="55">
        <v>230</v>
      </c>
      <c r="L34" s="55">
        <v>260</v>
      </c>
      <c r="M34" s="55">
        <v>600</v>
      </c>
      <c r="N34" s="54">
        <f t="shared" si="7"/>
        <v>1870</v>
      </c>
      <c r="O34" s="55">
        <v>180</v>
      </c>
      <c r="P34" s="55">
        <v>460</v>
      </c>
      <c r="Q34" s="55">
        <v>150</v>
      </c>
      <c r="R34" s="55">
        <v>60</v>
      </c>
      <c r="S34" s="55">
        <v>360</v>
      </c>
      <c r="T34" s="55">
        <v>400</v>
      </c>
      <c r="U34" s="55">
        <v>260</v>
      </c>
      <c r="V34" s="54">
        <f t="shared" si="11"/>
        <v>1210</v>
      </c>
      <c r="W34" s="55">
        <v>0</v>
      </c>
      <c r="X34" s="62">
        <v>0</v>
      </c>
      <c r="Y34" s="62">
        <v>230</v>
      </c>
      <c r="Z34" s="62">
        <v>260</v>
      </c>
      <c r="AA34" s="62">
        <v>0</v>
      </c>
      <c r="AB34" s="62">
        <v>370</v>
      </c>
      <c r="AC34" s="62">
        <v>350</v>
      </c>
      <c r="AD34" s="54">
        <f t="shared" si="8"/>
        <v>1460</v>
      </c>
      <c r="AE34" s="62">
        <v>0</v>
      </c>
      <c r="AF34" s="62">
        <v>0</v>
      </c>
      <c r="AG34" s="62">
        <v>415</v>
      </c>
      <c r="AH34" s="62">
        <v>340</v>
      </c>
      <c r="AI34" s="62">
        <v>315</v>
      </c>
      <c r="AJ34" s="62">
        <v>50</v>
      </c>
      <c r="AK34" s="62">
        <v>340</v>
      </c>
      <c r="AL34" s="54">
        <f t="shared" si="9"/>
        <v>20</v>
      </c>
      <c r="AM34" s="62">
        <v>0</v>
      </c>
      <c r="AN34" s="62">
        <v>20</v>
      </c>
      <c r="AO34" s="62"/>
      <c r="AP34" s="62"/>
      <c r="AQ34" s="62"/>
      <c r="AR34" s="62"/>
      <c r="AS34" s="62"/>
    </row>
    <row r="35" spans="1:45" x14ac:dyDescent="0.3">
      <c r="A35" s="50"/>
      <c r="B35" s="50"/>
      <c r="C35" s="48" t="s">
        <v>76</v>
      </c>
      <c r="D35" s="45">
        <f t="shared" si="0"/>
        <v>60250</v>
      </c>
      <c r="E35" s="54">
        <f t="shared" si="10"/>
        <v>18210</v>
      </c>
      <c r="F35" s="55">
        <v>1420</v>
      </c>
      <c r="G35" s="55">
        <v>2050</v>
      </c>
      <c r="H35" s="72">
        <v>4005</v>
      </c>
      <c r="I35" s="55">
        <v>1760</v>
      </c>
      <c r="J35" s="55">
        <v>2770</v>
      </c>
      <c r="K35" s="55">
        <v>2770</v>
      </c>
      <c r="L35" s="55">
        <v>1780</v>
      </c>
      <c r="M35" s="55">
        <v>1655</v>
      </c>
      <c r="N35" s="54">
        <f t="shared" si="7"/>
        <v>16850</v>
      </c>
      <c r="O35" s="55">
        <v>1370</v>
      </c>
      <c r="P35" s="55">
        <v>890</v>
      </c>
      <c r="Q35" s="55">
        <v>3805</v>
      </c>
      <c r="R35" s="55">
        <v>2250</v>
      </c>
      <c r="S35" s="55">
        <v>2030</v>
      </c>
      <c r="T35" s="55">
        <v>2500</v>
      </c>
      <c r="U35" s="55">
        <v>4005</v>
      </c>
      <c r="V35" s="54">
        <f t="shared" si="11"/>
        <v>11025</v>
      </c>
      <c r="W35" s="55">
        <v>1610</v>
      </c>
      <c r="X35" s="62">
        <v>2150</v>
      </c>
      <c r="Y35" s="62">
        <v>1710</v>
      </c>
      <c r="Z35" s="62">
        <v>1420</v>
      </c>
      <c r="AA35" s="62">
        <v>1745</v>
      </c>
      <c r="AB35" s="62">
        <v>1170</v>
      </c>
      <c r="AC35" s="62">
        <v>1220</v>
      </c>
      <c r="AD35" s="54">
        <f t="shared" si="8"/>
        <v>12805</v>
      </c>
      <c r="AE35" s="62">
        <v>2405</v>
      </c>
      <c r="AF35" s="62">
        <v>1635</v>
      </c>
      <c r="AG35" s="62">
        <v>1050</v>
      </c>
      <c r="AH35" s="62">
        <v>1360</v>
      </c>
      <c r="AI35" s="62">
        <v>1790</v>
      </c>
      <c r="AJ35" s="62">
        <v>2265</v>
      </c>
      <c r="AK35" s="62">
        <v>2300</v>
      </c>
      <c r="AL35" s="54">
        <f t="shared" si="9"/>
        <v>1360</v>
      </c>
      <c r="AM35" s="62">
        <v>490</v>
      </c>
      <c r="AN35" s="62">
        <v>870</v>
      </c>
      <c r="AO35" s="62"/>
      <c r="AP35" s="62"/>
      <c r="AQ35" s="62"/>
      <c r="AR35" s="62"/>
      <c r="AS35" s="62"/>
    </row>
    <row r="36" spans="1:45" x14ac:dyDescent="0.3">
      <c r="A36" s="50"/>
      <c r="B36" s="50"/>
      <c r="C36" s="48" t="s">
        <v>77</v>
      </c>
      <c r="D36" s="45">
        <f t="shared" si="0"/>
        <v>3644</v>
      </c>
      <c r="E36" s="54">
        <f t="shared" si="10"/>
        <v>1924</v>
      </c>
      <c r="F36" s="55">
        <v>18</v>
      </c>
      <c r="G36" s="55">
        <v>0</v>
      </c>
      <c r="H36" s="72">
        <v>440</v>
      </c>
      <c r="I36" s="55">
        <v>518</v>
      </c>
      <c r="J36" s="55">
        <v>383</v>
      </c>
      <c r="K36" s="55">
        <v>440</v>
      </c>
      <c r="L36" s="55">
        <v>0</v>
      </c>
      <c r="M36" s="55">
        <v>125</v>
      </c>
      <c r="N36" s="54">
        <f t="shared" si="7"/>
        <v>1230</v>
      </c>
      <c r="O36" s="55">
        <v>0</v>
      </c>
      <c r="P36" s="55">
        <v>225</v>
      </c>
      <c r="Q36" s="55">
        <v>440</v>
      </c>
      <c r="R36" s="55">
        <v>0</v>
      </c>
      <c r="S36" s="55">
        <v>0</v>
      </c>
      <c r="T36" s="55">
        <v>125</v>
      </c>
      <c r="U36" s="55">
        <v>440</v>
      </c>
      <c r="V36" s="54">
        <f t="shared" si="11"/>
        <v>50</v>
      </c>
      <c r="W36" s="55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50</v>
      </c>
      <c r="AD36" s="54">
        <f t="shared" si="8"/>
        <v>440</v>
      </c>
      <c r="AE36" s="62">
        <v>440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62">
        <v>0</v>
      </c>
      <c r="AL36" s="54">
        <f t="shared" si="9"/>
        <v>0</v>
      </c>
      <c r="AM36" s="62">
        <v>0</v>
      </c>
      <c r="AN36" s="62">
        <v>0</v>
      </c>
      <c r="AO36" s="62"/>
      <c r="AP36" s="62"/>
      <c r="AQ36" s="62"/>
      <c r="AR36" s="62"/>
      <c r="AS36" s="62"/>
    </row>
    <row r="37" spans="1:45" x14ac:dyDescent="0.3">
      <c r="A37" s="50"/>
      <c r="B37" s="50" t="s">
        <v>78</v>
      </c>
      <c r="C37" s="48" t="s">
        <v>79</v>
      </c>
      <c r="D37" s="45">
        <f t="shared" si="0"/>
        <v>0</v>
      </c>
      <c r="E37" s="54">
        <f t="shared" si="10"/>
        <v>0</v>
      </c>
      <c r="F37" s="55"/>
      <c r="G37" s="55"/>
      <c r="H37" s="72"/>
      <c r="I37" s="55"/>
      <c r="J37" s="55"/>
      <c r="K37" s="55"/>
      <c r="L37" s="55"/>
      <c r="M37" s="55"/>
      <c r="N37" s="54">
        <f t="shared" si="7"/>
        <v>0</v>
      </c>
      <c r="O37" s="55"/>
      <c r="P37" s="55"/>
      <c r="Q37" s="55"/>
      <c r="R37" s="55"/>
      <c r="S37" s="55"/>
      <c r="T37" s="55"/>
      <c r="U37" s="55"/>
      <c r="V37" s="54">
        <f t="shared" si="11"/>
        <v>0</v>
      </c>
      <c r="W37" s="55"/>
      <c r="X37" s="62"/>
      <c r="Y37" s="62"/>
      <c r="Z37" s="62"/>
      <c r="AA37" s="62"/>
      <c r="AB37" s="62"/>
      <c r="AC37" s="62"/>
      <c r="AD37" s="54">
        <f t="shared" si="8"/>
        <v>0</v>
      </c>
      <c r="AE37" s="62"/>
      <c r="AF37" s="62"/>
      <c r="AG37" s="62"/>
      <c r="AH37" s="62"/>
      <c r="AI37" s="62"/>
      <c r="AJ37" s="62"/>
      <c r="AK37" s="62"/>
      <c r="AL37" s="54">
        <f t="shared" si="9"/>
        <v>0</v>
      </c>
      <c r="AM37" s="62"/>
      <c r="AN37" s="62"/>
      <c r="AO37" s="62"/>
      <c r="AP37" s="62"/>
      <c r="AQ37" s="62"/>
      <c r="AR37" s="62"/>
      <c r="AS37" s="62"/>
    </row>
    <row r="38" spans="1:45" x14ac:dyDescent="0.3">
      <c r="A38" s="50"/>
      <c r="B38" s="50"/>
      <c r="C38" s="48" t="s">
        <v>80</v>
      </c>
      <c r="D38" s="45">
        <f t="shared" si="0"/>
        <v>0</v>
      </c>
      <c r="E38" s="54">
        <f t="shared" si="10"/>
        <v>0</v>
      </c>
      <c r="F38" s="55"/>
      <c r="G38" s="55"/>
      <c r="H38" s="72"/>
      <c r="I38" s="55"/>
      <c r="J38" s="55"/>
      <c r="K38" s="55"/>
      <c r="L38" s="55"/>
      <c r="M38" s="55"/>
      <c r="N38" s="54">
        <f t="shared" si="7"/>
        <v>0</v>
      </c>
      <c r="O38" s="55"/>
      <c r="P38" s="55"/>
      <c r="Q38" s="55"/>
      <c r="R38" s="55"/>
      <c r="S38" s="55"/>
      <c r="T38" s="55"/>
      <c r="U38" s="55"/>
      <c r="V38" s="54">
        <f t="shared" si="11"/>
        <v>0</v>
      </c>
      <c r="W38" s="55"/>
      <c r="X38" s="62"/>
      <c r="Y38" s="62"/>
      <c r="Z38" s="62"/>
      <c r="AA38" s="62"/>
      <c r="AB38" s="62"/>
      <c r="AC38" s="62"/>
      <c r="AD38" s="54">
        <f t="shared" si="8"/>
        <v>0</v>
      </c>
      <c r="AE38" s="62"/>
      <c r="AF38" s="62"/>
      <c r="AG38" s="62"/>
      <c r="AH38" s="62"/>
      <c r="AI38" s="62"/>
      <c r="AJ38" s="62"/>
      <c r="AK38" s="62"/>
      <c r="AL38" s="54">
        <f t="shared" si="9"/>
        <v>0</v>
      </c>
      <c r="AM38" s="62"/>
      <c r="AN38" s="62"/>
      <c r="AO38" s="62"/>
      <c r="AP38" s="62"/>
      <c r="AQ38" s="62"/>
      <c r="AR38" s="62"/>
      <c r="AS38" s="62"/>
    </row>
    <row r="39" spans="1:45" x14ac:dyDescent="0.3">
      <c r="A39" s="50"/>
      <c r="B39" s="50"/>
      <c r="C39" s="48" t="s">
        <v>81</v>
      </c>
      <c r="D39" s="45">
        <f t="shared" si="0"/>
        <v>0</v>
      </c>
      <c r="E39" s="54">
        <f t="shared" si="10"/>
        <v>0</v>
      </c>
      <c r="F39" s="55"/>
      <c r="G39" s="55"/>
      <c r="H39" s="72"/>
      <c r="I39" s="55"/>
      <c r="J39" s="55"/>
      <c r="K39" s="55"/>
      <c r="L39" s="55"/>
      <c r="M39" s="55"/>
      <c r="N39" s="54">
        <f t="shared" si="7"/>
        <v>0</v>
      </c>
      <c r="O39" s="55"/>
      <c r="P39" s="55"/>
      <c r="Q39" s="55"/>
      <c r="R39" s="55"/>
      <c r="S39" s="55"/>
      <c r="T39" s="55"/>
      <c r="U39" s="55"/>
      <c r="V39" s="54">
        <f t="shared" si="11"/>
        <v>0</v>
      </c>
      <c r="W39" s="55"/>
      <c r="X39" s="62"/>
      <c r="Y39" s="62"/>
      <c r="Z39" s="62"/>
      <c r="AA39" s="62"/>
      <c r="AB39" s="62"/>
      <c r="AC39" s="62"/>
      <c r="AD39" s="54">
        <f t="shared" si="8"/>
        <v>0</v>
      </c>
      <c r="AE39" s="62"/>
      <c r="AF39" s="62"/>
      <c r="AG39" s="62"/>
      <c r="AH39" s="62"/>
      <c r="AI39" s="62"/>
      <c r="AJ39" s="62"/>
      <c r="AK39" s="62"/>
      <c r="AL39" s="54">
        <f t="shared" si="9"/>
        <v>0</v>
      </c>
      <c r="AM39" s="62"/>
      <c r="AN39" s="62"/>
      <c r="AO39" s="62"/>
      <c r="AP39" s="62"/>
      <c r="AQ39" s="62"/>
      <c r="AR39" s="62"/>
      <c r="AS39" s="62"/>
    </row>
    <row r="40" spans="1:45" x14ac:dyDescent="0.3">
      <c r="A40" s="50"/>
      <c r="B40" s="50"/>
      <c r="C40" s="48" t="s">
        <v>82</v>
      </c>
      <c r="D40" s="45">
        <f t="shared" si="0"/>
        <v>0</v>
      </c>
      <c r="E40" s="54">
        <f t="shared" si="10"/>
        <v>0</v>
      </c>
      <c r="F40" s="55"/>
      <c r="G40" s="55"/>
      <c r="H40" s="72"/>
      <c r="I40" s="55"/>
      <c r="J40" s="55"/>
      <c r="K40" s="55"/>
      <c r="L40" s="55"/>
      <c r="M40" s="55"/>
      <c r="N40" s="54">
        <f t="shared" si="7"/>
        <v>0</v>
      </c>
      <c r="O40" s="55"/>
      <c r="P40" s="55"/>
      <c r="Q40" s="55"/>
      <c r="R40" s="55"/>
      <c r="S40" s="55"/>
      <c r="T40" s="55"/>
      <c r="U40" s="55"/>
      <c r="V40" s="54">
        <f t="shared" si="11"/>
        <v>0</v>
      </c>
      <c r="W40" s="55"/>
      <c r="X40" s="62"/>
      <c r="Y40" s="62"/>
      <c r="Z40" s="62"/>
      <c r="AA40" s="62"/>
      <c r="AB40" s="62"/>
      <c r="AC40" s="62"/>
      <c r="AD40" s="54">
        <f t="shared" si="8"/>
        <v>0</v>
      </c>
      <c r="AE40" s="62"/>
      <c r="AF40" s="62"/>
      <c r="AG40" s="62"/>
      <c r="AH40" s="62"/>
      <c r="AI40" s="62"/>
      <c r="AJ40" s="62"/>
      <c r="AK40" s="62"/>
      <c r="AL40" s="54">
        <f t="shared" si="9"/>
        <v>0</v>
      </c>
      <c r="AM40" s="62"/>
      <c r="AN40" s="62"/>
      <c r="AO40" s="62"/>
      <c r="AP40" s="62"/>
      <c r="AQ40" s="62"/>
      <c r="AR40" s="62"/>
      <c r="AS40" s="62"/>
    </row>
    <row r="41" spans="1:45" x14ac:dyDescent="0.3">
      <c r="A41" s="50"/>
      <c r="B41" s="50"/>
      <c r="C41" s="48" t="s">
        <v>83</v>
      </c>
      <c r="D41" s="45">
        <f t="shared" si="0"/>
        <v>0</v>
      </c>
      <c r="E41" s="54">
        <f t="shared" si="10"/>
        <v>0</v>
      </c>
      <c r="F41" s="55"/>
      <c r="G41" s="55"/>
      <c r="H41" s="72"/>
      <c r="I41" s="55"/>
      <c r="J41" s="55"/>
      <c r="K41" s="55"/>
      <c r="L41" s="55"/>
      <c r="M41" s="55"/>
      <c r="N41" s="54">
        <f t="shared" si="7"/>
        <v>0</v>
      </c>
      <c r="O41" s="55"/>
      <c r="P41" s="55"/>
      <c r="Q41" s="55"/>
      <c r="R41" s="55"/>
      <c r="S41" s="55"/>
      <c r="T41" s="55"/>
      <c r="U41" s="55"/>
      <c r="V41" s="54">
        <f t="shared" si="11"/>
        <v>0</v>
      </c>
      <c r="W41" s="55"/>
      <c r="X41" s="62"/>
      <c r="Y41" s="62"/>
      <c r="Z41" s="62"/>
      <c r="AA41" s="62"/>
      <c r="AB41" s="62"/>
      <c r="AC41" s="62"/>
      <c r="AD41" s="54">
        <f t="shared" si="8"/>
        <v>0</v>
      </c>
      <c r="AE41" s="62"/>
      <c r="AF41" s="62"/>
      <c r="AG41" s="62"/>
      <c r="AH41" s="62"/>
      <c r="AI41" s="62"/>
      <c r="AJ41" s="62"/>
      <c r="AK41" s="62"/>
      <c r="AL41" s="54">
        <f t="shared" si="9"/>
        <v>0</v>
      </c>
      <c r="AM41" s="62"/>
      <c r="AN41" s="62"/>
      <c r="AO41" s="62"/>
      <c r="AP41" s="62"/>
      <c r="AQ41" s="62"/>
      <c r="AR41" s="62"/>
      <c r="AS41" s="62"/>
    </row>
    <row r="42" spans="1:45" x14ac:dyDescent="0.3">
      <c r="A42" s="50"/>
      <c r="B42" s="50" t="s">
        <v>84</v>
      </c>
      <c r="C42" s="48" t="s">
        <v>85</v>
      </c>
      <c r="D42" s="45">
        <f t="shared" si="0"/>
        <v>0</v>
      </c>
      <c r="E42" s="54">
        <f t="shared" si="10"/>
        <v>0</v>
      </c>
      <c r="F42" s="55"/>
      <c r="G42" s="55"/>
      <c r="H42" s="72"/>
      <c r="I42" s="55"/>
      <c r="J42" s="55"/>
      <c r="K42" s="55"/>
      <c r="L42" s="55"/>
      <c r="M42" s="55"/>
      <c r="N42" s="54">
        <f t="shared" si="7"/>
        <v>0</v>
      </c>
      <c r="O42" s="55"/>
      <c r="P42" s="55"/>
      <c r="Q42" s="55"/>
      <c r="R42" s="55"/>
      <c r="S42" s="55"/>
      <c r="T42" s="55"/>
      <c r="U42" s="55"/>
      <c r="V42" s="54">
        <f t="shared" si="11"/>
        <v>0</v>
      </c>
      <c r="W42" s="55"/>
      <c r="X42" s="62"/>
      <c r="Y42" s="62"/>
      <c r="Z42" s="62"/>
      <c r="AA42" s="62"/>
      <c r="AB42" s="62"/>
      <c r="AC42" s="62"/>
      <c r="AD42" s="54">
        <f t="shared" si="8"/>
        <v>0</v>
      </c>
      <c r="AE42" s="62"/>
      <c r="AF42" s="62"/>
      <c r="AG42" s="62"/>
      <c r="AH42" s="62"/>
      <c r="AI42" s="62"/>
      <c r="AJ42" s="62"/>
      <c r="AK42" s="62"/>
      <c r="AL42" s="54">
        <f t="shared" si="9"/>
        <v>0</v>
      </c>
      <c r="AM42" s="62"/>
      <c r="AN42" s="62"/>
      <c r="AO42" s="62"/>
      <c r="AP42" s="62"/>
      <c r="AQ42" s="62"/>
      <c r="AR42" s="62"/>
      <c r="AS42" s="62"/>
    </row>
    <row r="43" spans="1:45" x14ac:dyDescent="0.3">
      <c r="A43" s="50"/>
      <c r="B43" s="50"/>
      <c r="C43" s="48" t="s">
        <v>86</v>
      </c>
      <c r="D43" s="45">
        <f t="shared" si="0"/>
        <v>0</v>
      </c>
      <c r="E43" s="54">
        <f t="shared" si="10"/>
        <v>0</v>
      </c>
      <c r="F43" s="55"/>
      <c r="G43" s="55"/>
      <c r="H43" s="72"/>
      <c r="I43" s="55"/>
      <c r="J43" s="55"/>
      <c r="K43" s="55"/>
      <c r="L43" s="55"/>
      <c r="M43" s="55"/>
      <c r="N43" s="54">
        <f t="shared" si="7"/>
        <v>0</v>
      </c>
      <c r="O43" s="55"/>
      <c r="P43" s="55"/>
      <c r="Q43" s="55"/>
      <c r="R43" s="55"/>
      <c r="S43" s="55"/>
      <c r="T43" s="55"/>
      <c r="U43" s="55"/>
      <c r="V43" s="54">
        <f t="shared" si="11"/>
        <v>0</v>
      </c>
      <c r="W43" s="55"/>
      <c r="X43" s="62"/>
      <c r="Y43" s="62"/>
      <c r="Z43" s="62"/>
      <c r="AA43" s="62"/>
      <c r="AB43" s="62"/>
      <c r="AC43" s="62"/>
      <c r="AD43" s="54">
        <f t="shared" si="8"/>
        <v>0</v>
      </c>
      <c r="AE43" s="62"/>
      <c r="AF43" s="62"/>
      <c r="AG43" s="62"/>
      <c r="AH43" s="62"/>
      <c r="AI43" s="62"/>
      <c r="AJ43" s="62"/>
      <c r="AK43" s="62"/>
      <c r="AL43" s="54">
        <f t="shared" si="9"/>
        <v>0</v>
      </c>
      <c r="AM43" s="62"/>
      <c r="AN43" s="62"/>
      <c r="AO43" s="62"/>
      <c r="AP43" s="62"/>
      <c r="AQ43" s="62"/>
      <c r="AR43" s="62"/>
      <c r="AS43" s="62"/>
    </row>
    <row r="44" spans="1:45" x14ac:dyDescent="0.3">
      <c r="A44" s="50"/>
      <c r="B44" s="50"/>
      <c r="C44" s="48" t="s">
        <v>87</v>
      </c>
      <c r="D44" s="45">
        <f t="shared" si="0"/>
        <v>0</v>
      </c>
      <c r="E44" s="54">
        <f t="shared" si="10"/>
        <v>0</v>
      </c>
      <c r="F44" s="55"/>
      <c r="G44" s="55"/>
      <c r="H44" s="72"/>
      <c r="I44" s="55"/>
      <c r="J44" s="55"/>
      <c r="K44" s="55"/>
      <c r="L44" s="55"/>
      <c r="M44" s="55"/>
      <c r="N44" s="54">
        <f t="shared" si="7"/>
        <v>0</v>
      </c>
      <c r="O44" s="55"/>
      <c r="P44" s="55"/>
      <c r="Q44" s="55"/>
      <c r="R44" s="55"/>
      <c r="S44" s="55"/>
      <c r="T44" s="55"/>
      <c r="U44" s="55"/>
      <c r="V44" s="54">
        <f t="shared" si="11"/>
        <v>0</v>
      </c>
      <c r="W44" s="55"/>
      <c r="X44" s="62"/>
      <c r="Y44" s="62"/>
      <c r="Z44" s="62"/>
      <c r="AA44" s="62"/>
      <c r="AB44" s="62"/>
      <c r="AC44" s="62"/>
      <c r="AD44" s="54">
        <f t="shared" si="8"/>
        <v>0</v>
      </c>
      <c r="AE44" s="62"/>
      <c r="AF44" s="62"/>
      <c r="AG44" s="62"/>
      <c r="AH44" s="62"/>
      <c r="AI44" s="62"/>
      <c r="AJ44" s="62"/>
      <c r="AK44" s="62"/>
      <c r="AL44" s="54">
        <f t="shared" si="9"/>
        <v>0</v>
      </c>
      <c r="AM44" s="62"/>
      <c r="AN44" s="62"/>
      <c r="AO44" s="62"/>
      <c r="AP44" s="62"/>
      <c r="AQ44" s="62"/>
      <c r="AR44" s="62"/>
      <c r="AS44" s="62"/>
    </row>
    <row r="45" spans="1:45" x14ac:dyDescent="0.3">
      <c r="A45" s="50"/>
      <c r="B45" s="50"/>
      <c r="C45" s="48" t="s">
        <v>88</v>
      </c>
      <c r="D45" s="45">
        <f t="shared" si="0"/>
        <v>0</v>
      </c>
      <c r="E45" s="54">
        <f t="shared" si="10"/>
        <v>0</v>
      </c>
      <c r="F45" s="55"/>
      <c r="G45" s="55"/>
      <c r="H45" s="72"/>
      <c r="I45" s="55"/>
      <c r="J45" s="55"/>
      <c r="K45" s="55"/>
      <c r="L45" s="55"/>
      <c r="M45" s="55"/>
      <c r="N45" s="54">
        <f t="shared" si="7"/>
        <v>0</v>
      </c>
      <c r="O45" s="55"/>
      <c r="P45" s="55"/>
      <c r="Q45" s="55"/>
      <c r="R45" s="55"/>
      <c r="S45" s="55"/>
      <c r="T45" s="55"/>
      <c r="U45" s="55"/>
      <c r="V45" s="54">
        <f t="shared" si="11"/>
        <v>0</v>
      </c>
      <c r="W45" s="55"/>
      <c r="X45" s="62"/>
      <c r="Y45" s="62"/>
      <c r="Z45" s="62"/>
      <c r="AA45" s="62"/>
      <c r="AB45" s="62"/>
      <c r="AC45" s="62"/>
      <c r="AD45" s="54">
        <f t="shared" si="8"/>
        <v>0</v>
      </c>
      <c r="AE45" s="62"/>
      <c r="AF45" s="62"/>
      <c r="AG45" s="62"/>
      <c r="AH45" s="62"/>
      <c r="AI45" s="62"/>
      <c r="AJ45" s="62"/>
      <c r="AK45" s="62"/>
      <c r="AL45" s="54">
        <f t="shared" si="9"/>
        <v>0</v>
      </c>
      <c r="AM45" s="62"/>
      <c r="AN45" s="62"/>
      <c r="AO45" s="62"/>
      <c r="AP45" s="62"/>
      <c r="AQ45" s="62"/>
      <c r="AR45" s="62"/>
      <c r="AS45" s="62"/>
    </row>
    <row r="46" spans="1:45" x14ac:dyDescent="0.3">
      <c r="A46" s="50"/>
      <c r="B46" s="50"/>
      <c r="C46" s="48" t="s">
        <v>89</v>
      </c>
      <c r="D46" s="45">
        <f t="shared" si="0"/>
        <v>0</v>
      </c>
      <c r="E46" s="54">
        <f t="shared" si="10"/>
        <v>0</v>
      </c>
      <c r="F46" s="55"/>
      <c r="G46" s="55"/>
      <c r="H46" s="72"/>
      <c r="I46" s="55"/>
      <c r="J46" s="55"/>
      <c r="K46" s="55"/>
      <c r="L46" s="55"/>
      <c r="M46" s="55"/>
      <c r="N46" s="54">
        <f t="shared" si="7"/>
        <v>0</v>
      </c>
      <c r="O46" s="55"/>
      <c r="P46" s="55"/>
      <c r="Q46" s="55"/>
      <c r="R46" s="55"/>
      <c r="S46" s="55"/>
      <c r="T46" s="55"/>
      <c r="U46" s="55"/>
      <c r="V46" s="54">
        <f t="shared" si="11"/>
        <v>0</v>
      </c>
      <c r="W46" s="55"/>
      <c r="X46" s="62"/>
      <c r="Y46" s="62"/>
      <c r="Z46" s="62"/>
      <c r="AA46" s="62"/>
      <c r="AB46" s="62"/>
      <c r="AC46" s="62"/>
      <c r="AD46" s="54">
        <f t="shared" si="8"/>
        <v>0</v>
      </c>
      <c r="AE46" s="62"/>
      <c r="AF46" s="62"/>
      <c r="AG46" s="62"/>
      <c r="AH46" s="62"/>
      <c r="AI46" s="62"/>
      <c r="AJ46" s="62"/>
      <c r="AK46" s="62"/>
      <c r="AL46" s="54">
        <f t="shared" si="9"/>
        <v>0</v>
      </c>
      <c r="AM46" s="62"/>
      <c r="AN46" s="62"/>
      <c r="AO46" s="62"/>
      <c r="AP46" s="62"/>
      <c r="AQ46" s="62"/>
      <c r="AR46" s="62"/>
      <c r="AS46" s="62"/>
    </row>
    <row r="47" spans="1:45" x14ac:dyDescent="0.3">
      <c r="A47" s="50"/>
      <c r="B47" s="50"/>
      <c r="C47" s="48" t="s">
        <v>90</v>
      </c>
      <c r="D47" s="45">
        <f t="shared" si="0"/>
        <v>0</v>
      </c>
      <c r="E47" s="54">
        <f t="shared" si="10"/>
        <v>0</v>
      </c>
      <c r="F47" s="55"/>
      <c r="G47" s="55"/>
      <c r="H47" s="72"/>
      <c r="I47" s="55"/>
      <c r="J47" s="55"/>
      <c r="K47" s="55"/>
      <c r="L47" s="55"/>
      <c r="M47" s="55"/>
      <c r="N47" s="54">
        <f t="shared" si="7"/>
        <v>0</v>
      </c>
      <c r="O47" s="55"/>
      <c r="P47" s="55"/>
      <c r="Q47" s="55"/>
      <c r="R47" s="55"/>
      <c r="S47" s="55"/>
      <c r="T47" s="55"/>
      <c r="U47" s="55"/>
      <c r="V47" s="54">
        <f t="shared" si="11"/>
        <v>0</v>
      </c>
      <c r="W47" s="55"/>
      <c r="X47" s="62"/>
      <c r="Y47" s="62"/>
      <c r="Z47" s="62"/>
      <c r="AA47" s="62"/>
      <c r="AB47" s="62"/>
      <c r="AC47" s="62"/>
      <c r="AD47" s="54">
        <f t="shared" si="8"/>
        <v>0</v>
      </c>
      <c r="AE47" s="62"/>
      <c r="AF47" s="62"/>
      <c r="AG47" s="62"/>
      <c r="AH47" s="62"/>
      <c r="AI47" s="62"/>
      <c r="AJ47" s="62"/>
      <c r="AK47" s="62"/>
      <c r="AL47" s="54">
        <f t="shared" si="9"/>
        <v>0</v>
      </c>
      <c r="AM47" s="62"/>
      <c r="AN47" s="62"/>
      <c r="AO47" s="62"/>
      <c r="AP47" s="62"/>
      <c r="AQ47" s="62"/>
      <c r="AR47" s="62"/>
      <c r="AS47" s="62"/>
    </row>
    <row r="48" spans="1:45" x14ac:dyDescent="0.3">
      <c r="A48" s="50"/>
      <c r="B48" s="50" t="s">
        <v>91</v>
      </c>
      <c r="C48" s="48" t="s">
        <v>92</v>
      </c>
      <c r="D48" s="45">
        <f t="shared" si="0"/>
        <v>0</v>
      </c>
      <c r="E48" s="54">
        <f t="shared" si="10"/>
        <v>0</v>
      </c>
      <c r="F48" s="55"/>
      <c r="G48" s="55"/>
      <c r="H48" s="72"/>
      <c r="I48" s="55"/>
      <c r="J48" s="55"/>
      <c r="K48" s="55"/>
      <c r="L48" s="55"/>
      <c r="M48" s="55"/>
      <c r="N48" s="54">
        <f t="shared" si="7"/>
        <v>0</v>
      </c>
      <c r="O48" s="55"/>
      <c r="P48" s="55"/>
      <c r="Q48" s="55"/>
      <c r="R48" s="55"/>
      <c r="S48" s="55"/>
      <c r="T48" s="55"/>
      <c r="U48" s="55"/>
      <c r="V48" s="54">
        <f t="shared" si="11"/>
        <v>0</v>
      </c>
      <c r="W48" s="55"/>
      <c r="X48" s="62"/>
      <c r="Y48" s="62"/>
      <c r="Z48" s="62"/>
      <c r="AA48" s="62"/>
      <c r="AB48" s="62"/>
      <c r="AC48" s="62"/>
      <c r="AD48" s="54">
        <f t="shared" si="8"/>
        <v>0</v>
      </c>
      <c r="AE48" s="62"/>
      <c r="AF48" s="62"/>
      <c r="AG48" s="62"/>
      <c r="AH48" s="62"/>
      <c r="AI48" s="62"/>
      <c r="AJ48" s="62"/>
      <c r="AK48" s="62"/>
      <c r="AL48" s="54">
        <f t="shared" si="9"/>
        <v>0</v>
      </c>
      <c r="AM48" s="62"/>
      <c r="AN48" s="62"/>
      <c r="AO48" s="62"/>
      <c r="AP48" s="62"/>
      <c r="AQ48" s="62"/>
      <c r="AR48" s="62"/>
      <c r="AS48" s="62"/>
    </row>
    <row r="49" spans="1:45" x14ac:dyDescent="0.3">
      <c r="A49" s="50"/>
      <c r="B49" s="50"/>
      <c r="C49" s="48" t="s">
        <v>93</v>
      </c>
      <c r="D49" s="45">
        <f t="shared" si="0"/>
        <v>0</v>
      </c>
      <c r="E49" s="54">
        <f t="shared" si="10"/>
        <v>0</v>
      </c>
      <c r="F49" s="55"/>
      <c r="G49" s="55"/>
      <c r="H49" s="72"/>
      <c r="I49" s="55"/>
      <c r="J49" s="55"/>
      <c r="K49" s="55"/>
      <c r="L49" s="55"/>
      <c r="M49" s="55"/>
      <c r="N49" s="54">
        <f t="shared" si="7"/>
        <v>0</v>
      </c>
      <c r="O49" s="55"/>
      <c r="P49" s="55"/>
      <c r="Q49" s="55"/>
      <c r="R49" s="55"/>
      <c r="S49" s="55"/>
      <c r="T49" s="55"/>
      <c r="U49" s="55"/>
      <c r="V49" s="54">
        <f t="shared" si="11"/>
        <v>0</v>
      </c>
      <c r="W49" s="55"/>
      <c r="X49" s="62"/>
      <c r="Y49" s="62"/>
      <c r="Z49" s="62"/>
      <c r="AA49" s="62"/>
      <c r="AB49" s="62"/>
      <c r="AC49" s="62"/>
      <c r="AD49" s="54">
        <f t="shared" si="8"/>
        <v>0</v>
      </c>
      <c r="AE49" s="62"/>
      <c r="AF49" s="62"/>
      <c r="AG49" s="62"/>
      <c r="AH49" s="62"/>
      <c r="AI49" s="62"/>
      <c r="AJ49" s="62"/>
      <c r="AK49" s="62"/>
      <c r="AL49" s="54">
        <f t="shared" si="9"/>
        <v>0</v>
      </c>
      <c r="AM49" s="62"/>
      <c r="AN49" s="62"/>
      <c r="AO49" s="62"/>
      <c r="AP49" s="62"/>
      <c r="AQ49" s="62"/>
      <c r="AR49" s="62"/>
      <c r="AS49" s="62"/>
    </row>
    <row r="50" spans="1:45" s="32" customFormat="1" ht="16.5" customHeight="1" x14ac:dyDescent="0.3">
      <c r="A50" s="41" t="s">
        <v>64</v>
      </c>
      <c r="B50" s="41"/>
      <c r="C50" s="41"/>
      <c r="D50" s="60">
        <f t="shared" si="0"/>
        <v>507364</v>
      </c>
      <c r="E50" s="60">
        <f>SUM(F50:M50)</f>
        <v>166344</v>
      </c>
      <c r="F50" s="74">
        <v>21003</v>
      </c>
      <c r="G50" s="74">
        <v>12395</v>
      </c>
      <c r="H50" s="74">
        <v>22855</v>
      </c>
      <c r="I50" s="74">
        <v>20738</v>
      </c>
      <c r="J50" s="74">
        <v>23501</v>
      </c>
      <c r="K50" s="74">
        <v>20685</v>
      </c>
      <c r="L50" s="74">
        <v>26010</v>
      </c>
      <c r="M50" s="74">
        <f>SUM(M26:M49)</f>
        <v>19157</v>
      </c>
      <c r="N50" s="60">
        <f t="shared" ref="N50:AD50" si="12">SUM(N26:N49)</f>
        <v>127928</v>
      </c>
      <c r="O50" s="74">
        <v>7990</v>
      </c>
      <c r="P50" s="74">
        <v>18836</v>
      </c>
      <c r="Q50" s="74">
        <v>21155</v>
      </c>
      <c r="R50" s="74">
        <v>6853</v>
      </c>
      <c r="S50" s="74">
        <v>10659</v>
      </c>
      <c r="T50" s="60">
        <v>34160</v>
      </c>
      <c r="U50" s="60">
        <v>28275</v>
      </c>
      <c r="V50" s="60">
        <f>SUM(V26:V49)</f>
        <v>101944</v>
      </c>
      <c r="W50" s="60">
        <v>9181</v>
      </c>
      <c r="X50" s="60">
        <v>6409</v>
      </c>
      <c r="Y50" s="60">
        <v>19708</v>
      </c>
      <c r="Z50" s="60">
        <v>16690</v>
      </c>
      <c r="AA50" s="60">
        <v>9898</v>
      </c>
      <c r="AB50" s="60">
        <v>22520</v>
      </c>
      <c r="AC50" s="60">
        <v>17538</v>
      </c>
      <c r="AD50" s="60">
        <f t="shared" si="12"/>
        <v>99150</v>
      </c>
      <c r="AE50" s="64">
        <v>16815</v>
      </c>
      <c r="AF50" s="64">
        <v>7718</v>
      </c>
      <c r="AG50" s="64">
        <v>6421</v>
      </c>
      <c r="AH50" s="64">
        <v>11103</v>
      </c>
      <c r="AI50" s="64">
        <v>11190</v>
      </c>
      <c r="AJ50" s="64">
        <v>20383</v>
      </c>
      <c r="AK50" s="64">
        <v>25520</v>
      </c>
      <c r="AL50" s="60">
        <f>SUM(AL26:AL49)</f>
        <v>11998</v>
      </c>
      <c r="AM50" s="64">
        <v>4523</v>
      </c>
      <c r="AN50" s="64">
        <v>7475</v>
      </c>
      <c r="AO50" s="64"/>
      <c r="AP50" s="64"/>
      <c r="AQ50" s="64"/>
      <c r="AR50" s="64"/>
      <c r="AS50" s="64"/>
    </row>
    <row r="51" spans="1:45" s="32" customFormat="1" ht="16.5" customHeight="1" x14ac:dyDescent="0.3">
      <c r="A51" s="65" t="s">
        <v>94</v>
      </c>
      <c r="B51" s="65"/>
      <c r="C51" s="65"/>
      <c r="D51" s="75">
        <f t="shared" si="0"/>
        <v>1278669</v>
      </c>
      <c r="E51" s="75">
        <f>SUM(F51:M51)</f>
        <v>470796</v>
      </c>
      <c r="F51" s="66">
        <v>70440</v>
      </c>
      <c r="G51" s="66">
        <v>20565</v>
      </c>
      <c r="H51" s="66">
        <v>32225</v>
      </c>
      <c r="I51" s="66">
        <v>29010</v>
      </c>
      <c r="J51" s="66">
        <v>56962</v>
      </c>
      <c r="K51" s="66">
        <v>111515</v>
      </c>
      <c r="L51" s="66">
        <v>90672</v>
      </c>
      <c r="M51" s="66">
        <f>M25+M50</f>
        <v>59407</v>
      </c>
      <c r="N51" s="66">
        <f>SUM(O51:U51)</f>
        <v>252326</v>
      </c>
      <c r="O51" s="66">
        <v>14950</v>
      </c>
      <c r="P51" s="66">
        <v>24705</v>
      </c>
      <c r="Q51" s="66">
        <v>30525</v>
      </c>
      <c r="R51" s="66">
        <v>13660</v>
      </c>
      <c r="S51" s="66">
        <v>20741</v>
      </c>
      <c r="T51" s="66">
        <v>68000</v>
      </c>
      <c r="U51" s="66">
        <v>79745</v>
      </c>
      <c r="V51" s="69">
        <f>SUM(V25,V50)</f>
        <v>347305</v>
      </c>
      <c r="W51" s="69">
        <v>15508</v>
      </c>
      <c r="X51" s="69">
        <v>12608</v>
      </c>
      <c r="Y51" s="69">
        <v>57426</v>
      </c>
      <c r="Z51" s="69">
        <v>54430</v>
      </c>
      <c r="AA51" s="69">
        <v>19145</v>
      </c>
      <c r="AB51" s="69">
        <v>92700</v>
      </c>
      <c r="AC51" s="69">
        <v>95488</v>
      </c>
      <c r="AD51" s="66">
        <f t="shared" ref="AD51" si="13">SUM(AD25,AD50)</f>
        <v>183127</v>
      </c>
      <c r="AE51" s="66">
        <v>26725</v>
      </c>
      <c r="AF51" s="66">
        <v>19856</v>
      </c>
      <c r="AG51" s="66">
        <v>11335</v>
      </c>
      <c r="AH51" s="66">
        <v>19983</v>
      </c>
      <c r="AI51" s="66">
        <v>22332</v>
      </c>
      <c r="AJ51" s="66">
        <v>37661</v>
      </c>
      <c r="AK51" s="66">
        <v>45235</v>
      </c>
      <c r="AL51" s="66">
        <f>SUM(AL25,AL50)</f>
        <v>25115</v>
      </c>
      <c r="AM51" s="66">
        <v>8763</v>
      </c>
      <c r="AN51" s="66">
        <v>16352</v>
      </c>
      <c r="AO51" s="66"/>
      <c r="AP51" s="66"/>
      <c r="AQ51" s="66"/>
      <c r="AR51" s="66"/>
      <c r="AS51" s="66"/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D3:AD4"/>
    <mergeCell ref="AL3:AL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N3:N4"/>
    <mergeCell ref="V3:V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R51"/>
  <sheetViews>
    <sheetView topLeftCell="A19" zoomScaleNormal="100" workbookViewId="0">
      <pane xSplit="4" topLeftCell="E1" activePane="topRight" state="frozen"/>
      <selection pane="topRight" activeCell="I52" sqref="I52"/>
    </sheetView>
  </sheetViews>
  <sheetFormatPr defaultColWidth="9" defaultRowHeight="16.5" x14ac:dyDescent="0.3"/>
  <cols>
    <col min="1" max="1" width="20.25" style="31" bestFit="1" customWidth="1"/>
    <col min="2" max="2" width="7.375" style="31" customWidth="1"/>
    <col min="3" max="3" width="28.625" style="31" customWidth="1"/>
    <col min="4" max="4" width="12" style="32" customWidth="1"/>
    <col min="5" max="5" width="10.25" style="31" customWidth="1"/>
    <col min="6" max="7" width="9.125" style="32" customWidth="1"/>
    <col min="8" max="8" width="10.25" style="76" bestFit="1" customWidth="1"/>
    <col min="9" max="10" width="9.125" style="32" customWidth="1"/>
    <col min="11" max="11" width="10.25" style="32" customWidth="1"/>
    <col min="12" max="12" width="9.125" style="32" customWidth="1"/>
    <col min="13" max="13" width="10.25" style="31" customWidth="1"/>
    <col min="14" max="14" width="9.125" style="32" customWidth="1"/>
    <col min="15" max="15" width="8" style="32" customWidth="1"/>
    <col min="16" max="17" width="9.125" style="32" customWidth="1"/>
    <col min="18" max="21" width="10.25" style="31" customWidth="1"/>
    <col min="22" max="22" width="9.125" style="32" customWidth="1"/>
    <col min="23" max="23" width="10.25" style="32" customWidth="1"/>
    <col min="24" max="26" width="9.125" style="32" customWidth="1"/>
    <col min="27" max="28" width="10.25" style="32" customWidth="1"/>
    <col min="29" max="29" width="10.25" style="31" customWidth="1"/>
    <col min="30" max="35" width="9.125" style="32" customWidth="1"/>
    <col min="36" max="36" width="10.25" style="32" customWidth="1"/>
    <col min="37" max="37" width="10.25" style="31" bestFit="1" customWidth="1"/>
    <col min="38" max="43" width="9.125" style="32" customWidth="1"/>
    <col min="44" max="44" width="9.125" style="32" bestFit="1" customWidth="1"/>
    <col min="45" max="16384" width="9" style="31"/>
  </cols>
  <sheetData>
    <row r="1" spans="1:44" ht="34.5" customHeight="1" x14ac:dyDescent="0.3">
      <c r="A1" s="30" t="s">
        <v>140</v>
      </c>
      <c r="B1" s="30"/>
      <c r="C1" s="30"/>
      <c r="D1" s="30"/>
      <c r="F1" s="33"/>
      <c r="G1" s="33"/>
      <c r="H1" s="70"/>
      <c r="I1" s="33"/>
      <c r="J1" s="33"/>
      <c r="K1" s="33"/>
      <c r="M1" s="34"/>
      <c r="N1" s="33"/>
      <c r="O1" s="33"/>
    </row>
    <row r="2" spans="1:44" ht="14.25" customHeight="1" x14ac:dyDescent="0.3">
      <c r="A2" s="35"/>
      <c r="B2" s="36"/>
      <c r="C2" s="36"/>
      <c r="D2" s="37"/>
      <c r="F2" s="38"/>
      <c r="G2" s="38"/>
      <c r="H2" s="71"/>
      <c r="I2" s="38"/>
      <c r="J2" s="38"/>
      <c r="K2" s="38"/>
      <c r="L2" s="37"/>
      <c r="M2" s="39"/>
      <c r="N2" s="38"/>
      <c r="O2" s="38"/>
      <c r="P2" s="37"/>
      <c r="Q2" s="37"/>
      <c r="R2" s="36"/>
      <c r="S2" s="36"/>
      <c r="T2" s="36"/>
      <c r="V2" s="37"/>
    </row>
    <row r="3" spans="1:44" ht="16.5" customHeight="1" x14ac:dyDescent="0.3">
      <c r="A3" s="40" t="s">
        <v>0</v>
      </c>
      <c r="B3" s="40"/>
      <c r="C3" s="40"/>
      <c r="D3" s="41" t="s">
        <v>1</v>
      </c>
      <c r="E3" s="42" t="s">
        <v>141</v>
      </c>
      <c r="F3" s="45" t="s">
        <v>2</v>
      </c>
      <c r="G3" s="45" t="s">
        <v>3</v>
      </c>
      <c r="H3" s="67" t="s">
        <v>4</v>
      </c>
      <c r="I3" s="45" t="s">
        <v>5</v>
      </c>
      <c r="J3" s="45" t="s">
        <v>6</v>
      </c>
      <c r="K3" s="45" t="s">
        <v>7</v>
      </c>
      <c r="L3" s="45" t="s">
        <v>8</v>
      </c>
      <c r="M3" s="78" t="s">
        <v>116</v>
      </c>
      <c r="N3" s="45" t="s">
        <v>9</v>
      </c>
      <c r="O3" s="45" t="s">
        <v>10</v>
      </c>
      <c r="P3" s="45" t="s">
        <v>11</v>
      </c>
      <c r="Q3" s="45" t="s">
        <v>12</v>
      </c>
      <c r="R3" s="43" t="s">
        <v>13</v>
      </c>
      <c r="S3" s="43" t="s">
        <v>14</v>
      </c>
      <c r="T3" s="43" t="s">
        <v>15</v>
      </c>
      <c r="U3" s="42" t="s">
        <v>141</v>
      </c>
      <c r="V3" s="67" t="s">
        <v>16</v>
      </c>
      <c r="W3" s="67" t="s">
        <v>17</v>
      </c>
      <c r="X3" s="67" t="s">
        <v>18</v>
      </c>
      <c r="Y3" s="67" t="s">
        <v>19</v>
      </c>
      <c r="Z3" s="67" t="s">
        <v>20</v>
      </c>
      <c r="AA3" s="67" t="s">
        <v>21</v>
      </c>
      <c r="AB3" s="67" t="s">
        <v>22</v>
      </c>
      <c r="AC3" s="42" t="s">
        <v>141</v>
      </c>
      <c r="AD3" s="45" t="s">
        <v>23</v>
      </c>
      <c r="AE3" s="45" t="s">
        <v>24</v>
      </c>
      <c r="AF3" s="45" t="s">
        <v>25</v>
      </c>
      <c r="AG3" s="45" t="s">
        <v>26</v>
      </c>
      <c r="AH3" s="45" t="s">
        <v>27</v>
      </c>
      <c r="AI3" s="67" t="s">
        <v>28</v>
      </c>
      <c r="AJ3" s="67" t="s">
        <v>29</v>
      </c>
      <c r="AK3" s="42" t="s">
        <v>141</v>
      </c>
      <c r="AL3" s="45" t="s">
        <v>30</v>
      </c>
      <c r="AM3" s="45" t="s">
        <v>31</v>
      </c>
      <c r="AN3" s="45"/>
      <c r="AO3" s="45"/>
      <c r="AP3" s="45"/>
      <c r="AQ3" s="67"/>
      <c r="AR3" s="67"/>
    </row>
    <row r="4" spans="1:44" ht="16.5" customHeight="1" x14ac:dyDescent="0.3">
      <c r="A4" s="40" t="s">
        <v>32</v>
      </c>
      <c r="B4" s="40"/>
      <c r="C4" s="40"/>
      <c r="D4" s="41"/>
      <c r="E4" s="42"/>
      <c r="F4" s="49" t="s">
        <v>142</v>
      </c>
      <c r="G4" s="49" t="s">
        <v>38</v>
      </c>
      <c r="H4" s="49" t="s">
        <v>39</v>
      </c>
      <c r="I4" s="49" t="s">
        <v>33</v>
      </c>
      <c r="J4" s="49" t="s">
        <v>143</v>
      </c>
      <c r="K4" s="49" t="s">
        <v>35</v>
      </c>
      <c r="L4" s="49" t="s">
        <v>36</v>
      </c>
      <c r="M4" s="79"/>
      <c r="N4" s="49" t="s">
        <v>37</v>
      </c>
      <c r="O4" s="49" t="s">
        <v>38</v>
      </c>
      <c r="P4" s="49" t="s">
        <v>39</v>
      </c>
      <c r="Q4" s="49" t="s">
        <v>33</v>
      </c>
      <c r="R4" s="49" t="s">
        <v>34</v>
      </c>
      <c r="S4" s="49" t="s">
        <v>35</v>
      </c>
      <c r="T4" s="48" t="s">
        <v>36</v>
      </c>
      <c r="U4" s="42"/>
      <c r="V4" s="68" t="s">
        <v>37</v>
      </c>
      <c r="W4" s="68" t="s">
        <v>38</v>
      </c>
      <c r="X4" s="68" t="s">
        <v>39</v>
      </c>
      <c r="Y4" s="68" t="s">
        <v>33</v>
      </c>
      <c r="Z4" s="68" t="s">
        <v>34</v>
      </c>
      <c r="AA4" s="68" t="s">
        <v>35</v>
      </c>
      <c r="AB4" s="68" t="s">
        <v>36</v>
      </c>
      <c r="AC4" s="42"/>
      <c r="AD4" s="49" t="s">
        <v>37</v>
      </c>
      <c r="AE4" s="49" t="s">
        <v>38</v>
      </c>
      <c r="AF4" s="49" t="s">
        <v>39</v>
      </c>
      <c r="AG4" s="49" t="s">
        <v>33</v>
      </c>
      <c r="AH4" s="49" t="s">
        <v>34</v>
      </c>
      <c r="AI4" s="68" t="s">
        <v>35</v>
      </c>
      <c r="AJ4" s="68" t="s">
        <v>36</v>
      </c>
      <c r="AK4" s="42"/>
      <c r="AL4" s="49" t="s">
        <v>37</v>
      </c>
      <c r="AM4" s="49" t="s">
        <v>38</v>
      </c>
      <c r="AN4" s="49"/>
      <c r="AO4" s="49"/>
      <c r="AP4" s="49"/>
      <c r="AQ4" s="68"/>
      <c r="AR4" s="68"/>
    </row>
    <row r="5" spans="1:44" s="53" customFormat="1" ht="33" x14ac:dyDescent="0.3">
      <c r="A5" s="50" t="s">
        <v>40</v>
      </c>
      <c r="B5" s="50" t="s">
        <v>41</v>
      </c>
      <c r="C5" s="50"/>
      <c r="D5" s="51"/>
      <c r="E5" s="52"/>
      <c r="F5" s="49" t="s">
        <v>42</v>
      </c>
      <c r="G5" s="49" t="s">
        <v>42</v>
      </c>
      <c r="H5" s="49" t="s">
        <v>42</v>
      </c>
      <c r="I5" s="49" t="s">
        <v>42</v>
      </c>
      <c r="J5" s="49" t="s">
        <v>144</v>
      </c>
      <c r="K5" s="49" t="s">
        <v>42</v>
      </c>
      <c r="L5" s="49" t="s">
        <v>42</v>
      </c>
      <c r="M5" s="52"/>
      <c r="N5" s="49" t="s">
        <v>42</v>
      </c>
      <c r="O5" s="49" t="s">
        <v>145</v>
      </c>
      <c r="P5" s="49" t="s">
        <v>42</v>
      </c>
      <c r="Q5" s="49" t="s">
        <v>42</v>
      </c>
      <c r="R5" s="49" t="s">
        <v>42</v>
      </c>
      <c r="S5" s="49" t="s">
        <v>146</v>
      </c>
      <c r="T5" s="49" t="s">
        <v>44</v>
      </c>
      <c r="U5" s="52"/>
      <c r="V5" s="49" t="s">
        <v>44</v>
      </c>
      <c r="W5" s="49" t="s">
        <v>42</v>
      </c>
      <c r="X5" s="49" t="s">
        <v>44</v>
      </c>
      <c r="Y5" s="49" t="s">
        <v>44</v>
      </c>
      <c r="Z5" s="49" t="s">
        <v>44</v>
      </c>
      <c r="AA5" s="49" t="s">
        <v>42</v>
      </c>
      <c r="AB5" s="49" t="s">
        <v>42</v>
      </c>
      <c r="AC5" s="52"/>
      <c r="AD5" s="49" t="s">
        <v>42</v>
      </c>
      <c r="AE5" s="49" t="s">
        <v>126</v>
      </c>
      <c r="AF5" s="49" t="s">
        <v>44</v>
      </c>
      <c r="AG5" s="49" t="s">
        <v>42</v>
      </c>
      <c r="AH5" s="49" t="s">
        <v>44</v>
      </c>
      <c r="AI5" s="49" t="s">
        <v>44</v>
      </c>
      <c r="AJ5" s="49" t="s">
        <v>126</v>
      </c>
      <c r="AK5" s="52"/>
      <c r="AL5" s="49" t="s">
        <v>126</v>
      </c>
      <c r="AM5" s="49" t="s">
        <v>144</v>
      </c>
      <c r="AN5" s="49"/>
      <c r="AO5" s="49"/>
      <c r="AP5" s="49"/>
      <c r="AQ5" s="49"/>
      <c r="AR5" s="49"/>
    </row>
    <row r="6" spans="1:44" ht="16.5" customHeight="1" x14ac:dyDescent="0.3">
      <c r="A6" s="50"/>
      <c r="B6" s="50" t="s">
        <v>48</v>
      </c>
      <c r="C6" s="50"/>
      <c r="D6" s="45">
        <f t="shared" ref="D6:D51" si="0">SUM(E6,M6,U6,AC6,AK6)</f>
        <v>3294</v>
      </c>
      <c r="E6" s="54">
        <f t="shared" ref="E6:E24" si="1">SUM(F6:L6)</f>
        <v>1050</v>
      </c>
      <c r="F6" s="55">
        <v>30</v>
      </c>
      <c r="G6" s="55">
        <v>90</v>
      </c>
      <c r="H6" s="72">
        <v>500</v>
      </c>
      <c r="I6" s="55">
        <v>120</v>
      </c>
      <c r="J6" s="55">
        <v>30</v>
      </c>
      <c r="K6" s="55">
        <v>130</v>
      </c>
      <c r="L6" s="55">
        <v>150</v>
      </c>
      <c r="M6" s="54">
        <f t="shared" ref="M6:M24" si="2">SUM(N6:T6)</f>
        <v>800</v>
      </c>
      <c r="N6" s="55">
        <v>200</v>
      </c>
      <c r="O6" s="55">
        <v>30</v>
      </c>
      <c r="P6" s="55">
        <v>90</v>
      </c>
      <c r="Q6" s="55">
        <v>150</v>
      </c>
      <c r="R6" s="55">
        <v>30</v>
      </c>
      <c r="S6" s="55">
        <v>300</v>
      </c>
      <c r="T6" s="55">
        <v>0</v>
      </c>
      <c r="U6" s="54">
        <f>SUM(V6:AB6)</f>
        <v>790</v>
      </c>
      <c r="V6" s="55">
        <v>150</v>
      </c>
      <c r="W6" s="55">
        <v>220</v>
      </c>
      <c r="X6" s="55">
        <v>60</v>
      </c>
      <c r="Y6" s="55">
        <v>90</v>
      </c>
      <c r="Z6" s="55">
        <v>150</v>
      </c>
      <c r="AA6" s="55">
        <v>40</v>
      </c>
      <c r="AB6" s="55">
        <v>80</v>
      </c>
      <c r="AC6" s="54">
        <f t="shared" ref="AC6:AC24" si="3">SUM(AD6:AJ6)</f>
        <v>630</v>
      </c>
      <c r="AD6" s="55">
        <v>50</v>
      </c>
      <c r="AE6" s="55">
        <v>70</v>
      </c>
      <c r="AF6" s="55">
        <v>70</v>
      </c>
      <c r="AG6" s="55">
        <v>150</v>
      </c>
      <c r="AH6" s="55">
        <v>90</v>
      </c>
      <c r="AI6" s="55">
        <v>150</v>
      </c>
      <c r="AJ6" s="55">
        <v>50</v>
      </c>
      <c r="AK6" s="54">
        <f>SUM(AL6:AR6)</f>
        <v>24</v>
      </c>
      <c r="AL6" s="55">
        <v>24</v>
      </c>
      <c r="AM6" s="55">
        <v>0</v>
      </c>
      <c r="AN6" s="55"/>
      <c r="AO6" s="55"/>
      <c r="AP6" s="55"/>
      <c r="AQ6" s="55"/>
      <c r="AR6" s="55"/>
    </row>
    <row r="7" spans="1:44" ht="16.5" customHeight="1" x14ac:dyDescent="0.3">
      <c r="A7" s="50"/>
      <c r="B7" s="56" t="s">
        <v>49</v>
      </c>
      <c r="C7" s="56"/>
      <c r="D7" s="45">
        <f t="shared" si="0"/>
        <v>136666</v>
      </c>
      <c r="E7" s="54">
        <f t="shared" si="1"/>
        <v>54990</v>
      </c>
      <c r="F7" s="55">
        <v>2800</v>
      </c>
      <c r="G7" s="55">
        <v>1300</v>
      </c>
      <c r="H7" s="72">
        <v>33000</v>
      </c>
      <c r="I7" s="55">
        <v>10000</v>
      </c>
      <c r="J7" s="57">
        <v>1840</v>
      </c>
      <c r="K7" s="57">
        <v>4050</v>
      </c>
      <c r="L7" s="57">
        <v>2000</v>
      </c>
      <c r="M7" s="54">
        <f t="shared" si="2"/>
        <v>23490</v>
      </c>
      <c r="N7" s="57">
        <v>2200</v>
      </c>
      <c r="O7" s="57">
        <v>1090</v>
      </c>
      <c r="P7" s="57">
        <v>1050</v>
      </c>
      <c r="Q7" s="57">
        <v>10600</v>
      </c>
      <c r="R7" s="57">
        <v>5500</v>
      </c>
      <c r="S7" s="57">
        <v>1200</v>
      </c>
      <c r="T7" s="57">
        <v>1850</v>
      </c>
      <c r="U7" s="54">
        <f t="shared" ref="U7:U24" si="4">SUM(V7:AB7)</f>
        <v>49870</v>
      </c>
      <c r="V7" s="55">
        <v>240</v>
      </c>
      <c r="W7" s="55">
        <v>650</v>
      </c>
      <c r="X7" s="55">
        <v>2300</v>
      </c>
      <c r="Y7" s="55">
        <v>15300</v>
      </c>
      <c r="Z7" s="55">
        <v>29000</v>
      </c>
      <c r="AA7" s="55">
        <v>1140</v>
      </c>
      <c r="AB7" s="55">
        <v>1240</v>
      </c>
      <c r="AC7" s="54">
        <f t="shared" si="3"/>
        <v>7896</v>
      </c>
      <c r="AD7" s="55">
        <v>2400</v>
      </c>
      <c r="AE7" s="55">
        <v>370</v>
      </c>
      <c r="AF7" s="55">
        <v>730</v>
      </c>
      <c r="AG7" s="55">
        <v>2100</v>
      </c>
      <c r="AH7" s="55">
        <v>1430</v>
      </c>
      <c r="AI7" s="55">
        <v>206</v>
      </c>
      <c r="AJ7" s="55">
        <v>660</v>
      </c>
      <c r="AK7" s="54">
        <f t="shared" ref="AK7:AK24" si="5">SUM(AL7:AR7)</f>
        <v>420</v>
      </c>
      <c r="AL7" s="55">
        <v>220</v>
      </c>
      <c r="AM7" s="55">
        <v>200</v>
      </c>
      <c r="AN7" s="55"/>
      <c r="AO7" s="55"/>
      <c r="AP7" s="55"/>
      <c r="AQ7" s="55"/>
      <c r="AR7" s="55"/>
    </row>
    <row r="8" spans="1:44" ht="16.5" customHeight="1" x14ac:dyDescent="0.3">
      <c r="A8" s="50"/>
      <c r="B8" s="56" t="s">
        <v>50</v>
      </c>
      <c r="C8" s="56"/>
      <c r="D8" s="45">
        <f t="shared" si="0"/>
        <v>193995</v>
      </c>
      <c r="E8" s="54">
        <f t="shared" si="1"/>
        <v>88900</v>
      </c>
      <c r="F8" s="57">
        <v>6230</v>
      </c>
      <c r="G8" s="57">
        <v>1820</v>
      </c>
      <c r="H8" s="73">
        <v>49500</v>
      </c>
      <c r="I8" s="57">
        <v>10250</v>
      </c>
      <c r="J8" s="57">
        <v>10900</v>
      </c>
      <c r="K8" s="57">
        <v>6500</v>
      </c>
      <c r="L8" s="57">
        <v>3700</v>
      </c>
      <c r="M8" s="54">
        <f t="shared" si="2"/>
        <v>37730</v>
      </c>
      <c r="N8" s="57">
        <v>3300</v>
      </c>
      <c r="O8" s="57">
        <v>1310</v>
      </c>
      <c r="P8" s="57">
        <v>1570</v>
      </c>
      <c r="Q8" s="57">
        <v>17200</v>
      </c>
      <c r="R8" s="57">
        <v>11100</v>
      </c>
      <c r="S8" s="57">
        <v>1550</v>
      </c>
      <c r="T8" s="57">
        <v>1700</v>
      </c>
      <c r="U8" s="54">
        <f t="shared" si="4"/>
        <v>46350</v>
      </c>
      <c r="V8" s="57">
        <v>500</v>
      </c>
      <c r="W8" s="57">
        <v>1900</v>
      </c>
      <c r="X8" s="57">
        <v>7900</v>
      </c>
      <c r="Y8" s="57">
        <v>14000</v>
      </c>
      <c r="Z8" s="57">
        <v>16430</v>
      </c>
      <c r="AA8" s="57">
        <v>1620</v>
      </c>
      <c r="AB8" s="57">
        <v>4000</v>
      </c>
      <c r="AC8" s="54">
        <f t="shared" si="3"/>
        <v>20570</v>
      </c>
      <c r="AD8" s="57">
        <v>4110</v>
      </c>
      <c r="AE8" s="57">
        <v>210</v>
      </c>
      <c r="AF8" s="57">
        <v>5100</v>
      </c>
      <c r="AG8" s="57">
        <v>8510</v>
      </c>
      <c r="AH8" s="57">
        <v>2150</v>
      </c>
      <c r="AI8" s="55">
        <v>270</v>
      </c>
      <c r="AJ8" s="57">
        <v>220</v>
      </c>
      <c r="AK8" s="54">
        <f t="shared" si="5"/>
        <v>445</v>
      </c>
      <c r="AL8" s="57">
        <v>285</v>
      </c>
      <c r="AM8" s="57">
        <v>160</v>
      </c>
      <c r="AN8" s="57"/>
      <c r="AO8" s="57"/>
      <c r="AP8" s="57"/>
      <c r="AQ8" s="55"/>
      <c r="AR8" s="57"/>
    </row>
    <row r="9" spans="1:44" ht="16.5" customHeight="1" x14ac:dyDescent="0.3">
      <c r="A9" s="50"/>
      <c r="B9" s="56" t="s">
        <v>51</v>
      </c>
      <c r="C9" s="56"/>
      <c r="D9" s="45">
        <f t="shared" si="0"/>
        <v>15967</v>
      </c>
      <c r="E9" s="54">
        <f t="shared" si="1"/>
        <v>5048</v>
      </c>
      <c r="F9" s="57">
        <v>410</v>
      </c>
      <c r="G9" s="57">
        <v>443</v>
      </c>
      <c r="H9" s="73">
        <v>1590</v>
      </c>
      <c r="I9" s="57">
        <v>1330</v>
      </c>
      <c r="J9" s="57">
        <v>355</v>
      </c>
      <c r="K9" s="57">
        <v>370</v>
      </c>
      <c r="L9" s="57">
        <v>550</v>
      </c>
      <c r="M9" s="54">
        <f t="shared" si="2"/>
        <v>3698</v>
      </c>
      <c r="N9" s="57">
        <v>700</v>
      </c>
      <c r="O9" s="57">
        <v>345</v>
      </c>
      <c r="P9" s="57">
        <v>473</v>
      </c>
      <c r="Q9" s="57">
        <v>760</v>
      </c>
      <c r="R9" s="57">
        <v>485</v>
      </c>
      <c r="S9" s="57">
        <v>415</v>
      </c>
      <c r="T9" s="57">
        <v>520</v>
      </c>
      <c r="U9" s="54">
        <f t="shared" si="4"/>
        <v>4003</v>
      </c>
      <c r="V9" s="57">
        <v>510</v>
      </c>
      <c r="W9" s="57">
        <v>475</v>
      </c>
      <c r="X9" s="57">
        <v>505</v>
      </c>
      <c r="Y9" s="57">
        <v>423</v>
      </c>
      <c r="Z9" s="57">
        <v>1090</v>
      </c>
      <c r="AA9" s="57">
        <v>560</v>
      </c>
      <c r="AB9" s="57">
        <v>440</v>
      </c>
      <c r="AC9" s="54">
        <f t="shared" si="3"/>
        <v>3025</v>
      </c>
      <c r="AD9" s="57">
        <v>520</v>
      </c>
      <c r="AE9" s="57">
        <v>295</v>
      </c>
      <c r="AF9" s="57">
        <v>365</v>
      </c>
      <c r="AG9" s="57">
        <v>680</v>
      </c>
      <c r="AH9" s="57">
        <v>503</v>
      </c>
      <c r="AI9" s="57">
        <v>490</v>
      </c>
      <c r="AJ9" s="57">
        <v>172</v>
      </c>
      <c r="AK9" s="54">
        <f t="shared" si="5"/>
        <v>193</v>
      </c>
      <c r="AL9" s="57">
        <v>102</v>
      </c>
      <c r="AM9" s="57">
        <v>91</v>
      </c>
      <c r="AN9" s="57"/>
      <c r="AO9" s="57"/>
      <c r="AP9" s="57"/>
      <c r="AQ9" s="57"/>
      <c r="AR9" s="57"/>
    </row>
    <row r="10" spans="1:44" ht="16.5" customHeight="1" x14ac:dyDescent="0.3">
      <c r="A10" s="50"/>
      <c r="B10" s="56" t="s">
        <v>52</v>
      </c>
      <c r="C10" s="56"/>
      <c r="D10" s="45">
        <f t="shared" si="0"/>
        <v>0</v>
      </c>
      <c r="E10" s="54">
        <f t="shared" si="1"/>
        <v>0</v>
      </c>
      <c r="F10" s="57"/>
      <c r="G10" s="57"/>
      <c r="H10" s="73"/>
      <c r="I10" s="57"/>
      <c r="J10" s="57"/>
      <c r="K10" s="57"/>
      <c r="L10" s="57"/>
      <c r="M10" s="54">
        <f t="shared" si="2"/>
        <v>0</v>
      </c>
      <c r="N10" s="57"/>
      <c r="O10" s="57"/>
      <c r="P10" s="57"/>
      <c r="Q10" s="57"/>
      <c r="R10" s="57"/>
      <c r="S10" s="57"/>
      <c r="T10" s="57"/>
      <c r="U10" s="54">
        <f t="shared" si="4"/>
        <v>0</v>
      </c>
      <c r="V10" s="57"/>
      <c r="W10" s="57"/>
      <c r="X10" s="57"/>
      <c r="Y10" s="57"/>
      <c r="Z10" s="57"/>
      <c r="AA10" s="57"/>
      <c r="AB10" s="57"/>
      <c r="AC10" s="54">
        <f t="shared" si="3"/>
        <v>0</v>
      </c>
      <c r="AD10" s="57"/>
      <c r="AE10" s="57"/>
      <c r="AF10" s="57"/>
      <c r="AG10" s="57"/>
      <c r="AH10" s="57"/>
      <c r="AI10" s="57"/>
      <c r="AJ10" s="57"/>
      <c r="AK10" s="54">
        <f t="shared" si="5"/>
        <v>0</v>
      </c>
      <c r="AL10" s="57"/>
      <c r="AM10" s="57"/>
      <c r="AN10" s="57"/>
      <c r="AO10" s="57"/>
      <c r="AP10" s="57"/>
      <c r="AQ10" s="57"/>
      <c r="AR10" s="57"/>
    </row>
    <row r="11" spans="1:44" ht="16.5" customHeight="1" x14ac:dyDescent="0.3">
      <c r="A11" s="50"/>
      <c r="B11" s="56" t="s">
        <v>53</v>
      </c>
      <c r="C11" s="56"/>
      <c r="D11" s="45">
        <f t="shared" si="0"/>
        <v>0</v>
      </c>
      <c r="E11" s="54">
        <f t="shared" si="1"/>
        <v>0</v>
      </c>
      <c r="F11" s="57">
        <v>0</v>
      </c>
      <c r="G11" s="57">
        <v>0</v>
      </c>
      <c r="H11" s="73">
        <v>0</v>
      </c>
      <c r="I11" s="57">
        <v>0</v>
      </c>
      <c r="J11" s="57">
        <v>0</v>
      </c>
      <c r="K11" s="57">
        <v>0</v>
      </c>
      <c r="L11" s="57">
        <v>0</v>
      </c>
      <c r="M11" s="54">
        <f t="shared" si="2"/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4">
        <f t="shared" si="4"/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4">
        <f t="shared" si="3"/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4">
        <f t="shared" si="5"/>
        <v>0</v>
      </c>
      <c r="AL11" s="57">
        <v>0</v>
      </c>
      <c r="AM11" s="57">
        <v>0</v>
      </c>
      <c r="AN11" s="57"/>
      <c r="AO11" s="57"/>
      <c r="AP11" s="57"/>
      <c r="AQ11" s="57"/>
      <c r="AR11" s="57"/>
    </row>
    <row r="12" spans="1:44" ht="16.5" customHeight="1" x14ac:dyDescent="0.3">
      <c r="A12" s="50"/>
      <c r="B12" s="56" t="s">
        <v>54</v>
      </c>
      <c r="C12" s="56"/>
      <c r="D12" s="45">
        <f t="shared" si="0"/>
        <v>0</v>
      </c>
      <c r="E12" s="54">
        <f t="shared" si="1"/>
        <v>0</v>
      </c>
      <c r="F12" s="57"/>
      <c r="G12" s="57"/>
      <c r="H12" s="73"/>
      <c r="I12" s="57"/>
      <c r="J12" s="57"/>
      <c r="K12" s="57"/>
      <c r="L12" s="57"/>
      <c r="M12" s="54">
        <f t="shared" si="2"/>
        <v>0</v>
      </c>
      <c r="N12" s="57"/>
      <c r="O12" s="57"/>
      <c r="P12" s="57"/>
      <c r="Q12" s="57"/>
      <c r="R12" s="57"/>
      <c r="S12" s="57"/>
      <c r="T12" s="57"/>
      <c r="U12" s="54">
        <f t="shared" si="4"/>
        <v>0</v>
      </c>
      <c r="V12" s="57"/>
      <c r="W12" s="57"/>
      <c r="X12" s="57"/>
      <c r="Y12" s="57"/>
      <c r="Z12" s="57"/>
      <c r="AA12" s="57"/>
      <c r="AB12" s="57"/>
      <c r="AC12" s="54">
        <f t="shared" si="3"/>
        <v>0</v>
      </c>
      <c r="AD12" s="57"/>
      <c r="AE12" s="57"/>
      <c r="AF12" s="57"/>
      <c r="AG12" s="57"/>
      <c r="AH12" s="57"/>
      <c r="AI12" s="57"/>
      <c r="AJ12" s="57"/>
      <c r="AK12" s="54">
        <f t="shared" si="5"/>
        <v>0</v>
      </c>
      <c r="AL12" s="57"/>
      <c r="AM12" s="57"/>
      <c r="AN12" s="57"/>
      <c r="AO12" s="57"/>
      <c r="AP12" s="57"/>
      <c r="AQ12" s="57"/>
      <c r="AR12" s="57"/>
    </row>
    <row r="13" spans="1:44" ht="16.5" customHeight="1" x14ac:dyDescent="0.3">
      <c r="A13" s="50"/>
      <c r="B13" s="56" t="s">
        <v>55</v>
      </c>
      <c r="C13" s="56"/>
      <c r="D13" s="45">
        <f t="shared" si="0"/>
        <v>0</v>
      </c>
      <c r="E13" s="54">
        <f t="shared" si="1"/>
        <v>0</v>
      </c>
      <c r="F13" s="57"/>
      <c r="G13" s="57"/>
      <c r="H13" s="73"/>
      <c r="I13" s="57"/>
      <c r="J13" s="57"/>
      <c r="K13" s="57"/>
      <c r="L13" s="57"/>
      <c r="M13" s="54">
        <f t="shared" si="2"/>
        <v>0</v>
      </c>
      <c r="N13" s="57"/>
      <c r="O13" s="57"/>
      <c r="P13" s="57"/>
      <c r="Q13" s="57"/>
      <c r="R13" s="57"/>
      <c r="S13" s="57"/>
      <c r="T13" s="57"/>
      <c r="U13" s="54">
        <f t="shared" si="4"/>
        <v>0</v>
      </c>
      <c r="V13" s="57"/>
      <c r="W13" s="57"/>
      <c r="X13" s="57"/>
      <c r="Y13" s="57"/>
      <c r="Z13" s="57"/>
      <c r="AA13" s="57"/>
      <c r="AB13" s="57"/>
      <c r="AC13" s="54">
        <f t="shared" si="3"/>
        <v>0</v>
      </c>
      <c r="AD13" s="57"/>
      <c r="AE13" s="57"/>
      <c r="AF13" s="57"/>
      <c r="AG13" s="57"/>
      <c r="AH13" s="57"/>
      <c r="AI13" s="57"/>
      <c r="AJ13" s="57"/>
      <c r="AK13" s="54">
        <f t="shared" si="5"/>
        <v>0</v>
      </c>
      <c r="AL13" s="57"/>
      <c r="AM13" s="57"/>
      <c r="AN13" s="57"/>
      <c r="AO13" s="57"/>
      <c r="AP13" s="57"/>
      <c r="AQ13" s="57"/>
      <c r="AR13" s="57"/>
    </row>
    <row r="14" spans="1:44" ht="16.5" customHeight="1" x14ac:dyDescent="0.3">
      <c r="A14" s="50"/>
      <c r="B14" s="56" t="s">
        <v>56</v>
      </c>
      <c r="C14" s="56"/>
      <c r="D14" s="45">
        <f t="shared" si="0"/>
        <v>700</v>
      </c>
      <c r="E14" s="54">
        <f t="shared" si="1"/>
        <v>0</v>
      </c>
      <c r="F14" s="57">
        <v>0</v>
      </c>
      <c r="G14" s="57">
        <v>0</v>
      </c>
      <c r="H14" s="73">
        <v>0</v>
      </c>
      <c r="I14" s="57">
        <v>0</v>
      </c>
      <c r="J14" s="57">
        <v>0</v>
      </c>
      <c r="K14" s="57">
        <v>0</v>
      </c>
      <c r="L14" s="57">
        <v>0</v>
      </c>
      <c r="M14" s="54">
        <f t="shared" si="2"/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4">
        <f t="shared" si="4"/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4">
        <f t="shared" si="3"/>
        <v>700</v>
      </c>
      <c r="AD14" s="57">
        <v>0</v>
      </c>
      <c r="AE14" s="57">
        <v>0</v>
      </c>
      <c r="AF14" s="57">
        <v>0</v>
      </c>
      <c r="AG14" s="57">
        <v>0</v>
      </c>
      <c r="AH14" s="57">
        <v>700</v>
      </c>
      <c r="AI14" s="57">
        <v>0</v>
      </c>
      <c r="AJ14" s="57">
        <v>0</v>
      </c>
      <c r="AK14" s="54">
        <f t="shared" si="5"/>
        <v>0</v>
      </c>
      <c r="AL14" s="57">
        <v>0</v>
      </c>
      <c r="AM14" s="57">
        <v>0</v>
      </c>
      <c r="AN14" s="57"/>
      <c r="AO14" s="57"/>
      <c r="AP14" s="57"/>
      <c r="AQ14" s="57"/>
      <c r="AR14" s="57"/>
    </row>
    <row r="15" spans="1:44" ht="16.5" customHeight="1" x14ac:dyDescent="0.3">
      <c r="A15" s="50"/>
      <c r="B15" s="56" t="s">
        <v>147</v>
      </c>
      <c r="C15" s="56"/>
      <c r="D15" s="45">
        <f t="shared" si="0"/>
        <v>0</v>
      </c>
      <c r="E15" s="54">
        <f t="shared" si="1"/>
        <v>0</v>
      </c>
      <c r="F15" s="57"/>
      <c r="G15" s="57"/>
      <c r="H15" s="73"/>
      <c r="I15" s="57"/>
      <c r="J15" s="57"/>
      <c r="K15" s="57"/>
      <c r="L15" s="57"/>
      <c r="M15" s="54">
        <f t="shared" si="2"/>
        <v>0</v>
      </c>
      <c r="N15" s="57"/>
      <c r="O15" s="57"/>
      <c r="P15" s="57"/>
      <c r="Q15" s="57"/>
      <c r="R15" s="57"/>
      <c r="S15" s="57"/>
      <c r="T15" s="57"/>
      <c r="U15" s="54">
        <f t="shared" si="4"/>
        <v>0</v>
      </c>
      <c r="V15" s="57"/>
      <c r="W15" s="57"/>
      <c r="X15" s="57"/>
      <c r="Y15" s="57"/>
      <c r="Z15" s="57"/>
      <c r="AA15" s="57"/>
      <c r="AB15" s="57"/>
      <c r="AC15" s="54">
        <f t="shared" si="3"/>
        <v>0</v>
      </c>
      <c r="AD15" s="57"/>
      <c r="AE15" s="57"/>
      <c r="AF15" s="57"/>
      <c r="AG15" s="57"/>
      <c r="AH15" s="57"/>
      <c r="AI15" s="57"/>
      <c r="AJ15" s="57"/>
      <c r="AK15" s="54">
        <f t="shared" si="5"/>
        <v>0</v>
      </c>
      <c r="AL15" s="57"/>
      <c r="AM15" s="57"/>
      <c r="AN15" s="57"/>
      <c r="AO15" s="57"/>
      <c r="AP15" s="57"/>
      <c r="AQ15" s="57"/>
      <c r="AR15" s="57"/>
    </row>
    <row r="16" spans="1:44" ht="16.5" customHeight="1" x14ac:dyDescent="0.3">
      <c r="A16" s="50"/>
      <c r="B16" s="56" t="s">
        <v>57</v>
      </c>
      <c r="C16" s="56"/>
      <c r="D16" s="45">
        <f t="shared" si="0"/>
        <v>0</v>
      </c>
      <c r="E16" s="54">
        <f t="shared" si="1"/>
        <v>0</v>
      </c>
      <c r="F16" s="57"/>
      <c r="G16" s="57"/>
      <c r="H16" s="73"/>
      <c r="I16" s="57"/>
      <c r="J16" s="57"/>
      <c r="K16" s="57"/>
      <c r="L16" s="57"/>
      <c r="M16" s="54">
        <f t="shared" si="2"/>
        <v>0</v>
      </c>
      <c r="N16" s="57"/>
      <c r="O16" s="57"/>
      <c r="P16" s="57"/>
      <c r="Q16" s="57"/>
      <c r="R16" s="57"/>
      <c r="S16" s="57"/>
      <c r="T16" s="57"/>
      <c r="U16" s="54">
        <f t="shared" si="4"/>
        <v>0</v>
      </c>
      <c r="V16" s="57"/>
      <c r="W16" s="57"/>
      <c r="X16" s="57"/>
      <c r="Y16" s="57"/>
      <c r="Z16" s="57"/>
      <c r="AA16" s="57"/>
      <c r="AB16" s="57"/>
      <c r="AC16" s="54">
        <f t="shared" si="3"/>
        <v>0</v>
      </c>
      <c r="AD16" s="57"/>
      <c r="AE16" s="57"/>
      <c r="AF16" s="57"/>
      <c r="AG16" s="57"/>
      <c r="AH16" s="57"/>
      <c r="AI16" s="57"/>
      <c r="AJ16" s="57"/>
      <c r="AK16" s="54">
        <f t="shared" si="5"/>
        <v>0</v>
      </c>
      <c r="AL16" s="57"/>
      <c r="AM16" s="57"/>
      <c r="AN16" s="57"/>
      <c r="AO16" s="57"/>
      <c r="AP16" s="57"/>
      <c r="AQ16" s="57"/>
      <c r="AR16" s="57"/>
    </row>
    <row r="17" spans="1:44" ht="16.5" customHeight="1" x14ac:dyDescent="0.3">
      <c r="A17" s="50"/>
      <c r="B17" s="56" t="s">
        <v>58</v>
      </c>
      <c r="C17" s="56"/>
      <c r="D17" s="45">
        <f t="shared" si="0"/>
        <v>0</v>
      </c>
      <c r="E17" s="54">
        <f t="shared" si="1"/>
        <v>0</v>
      </c>
      <c r="F17" s="57"/>
      <c r="G17" s="57"/>
      <c r="H17" s="73"/>
      <c r="I17" s="57"/>
      <c r="J17" s="57"/>
      <c r="K17" s="57"/>
      <c r="L17" s="57"/>
      <c r="M17" s="54">
        <f t="shared" si="2"/>
        <v>0</v>
      </c>
      <c r="N17" s="57"/>
      <c r="O17" s="57"/>
      <c r="P17" s="57"/>
      <c r="Q17" s="57"/>
      <c r="R17" s="57"/>
      <c r="S17" s="57"/>
      <c r="T17" s="57"/>
      <c r="U17" s="54">
        <f t="shared" si="4"/>
        <v>0</v>
      </c>
      <c r="V17" s="57"/>
      <c r="W17" s="57"/>
      <c r="X17" s="57"/>
      <c r="Y17" s="57"/>
      <c r="Z17" s="57"/>
      <c r="AA17" s="57"/>
      <c r="AB17" s="57"/>
      <c r="AC17" s="54">
        <f t="shared" si="3"/>
        <v>0</v>
      </c>
      <c r="AD17" s="57"/>
      <c r="AE17" s="57"/>
      <c r="AF17" s="57"/>
      <c r="AG17" s="57"/>
      <c r="AH17" s="57"/>
      <c r="AI17" s="57"/>
      <c r="AJ17" s="57"/>
      <c r="AK17" s="54">
        <f t="shared" si="5"/>
        <v>0</v>
      </c>
      <c r="AL17" s="57"/>
      <c r="AM17" s="57"/>
      <c r="AN17" s="57"/>
      <c r="AO17" s="57"/>
      <c r="AP17" s="57"/>
      <c r="AQ17" s="57"/>
      <c r="AR17" s="57"/>
    </row>
    <row r="18" spans="1:44" ht="16.5" customHeight="1" x14ac:dyDescent="0.3">
      <c r="A18" s="50"/>
      <c r="B18" s="56" t="s">
        <v>59</v>
      </c>
      <c r="C18" s="56"/>
      <c r="D18" s="45">
        <f t="shared" si="0"/>
        <v>0</v>
      </c>
      <c r="E18" s="54">
        <f t="shared" si="1"/>
        <v>0</v>
      </c>
      <c r="F18" s="57"/>
      <c r="G18" s="57"/>
      <c r="H18" s="73"/>
      <c r="I18" s="57"/>
      <c r="J18" s="57"/>
      <c r="K18" s="57"/>
      <c r="L18" s="57"/>
      <c r="M18" s="54">
        <f t="shared" si="2"/>
        <v>0</v>
      </c>
      <c r="N18" s="57"/>
      <c r="O18" s="57"/>
      <c r="P18" s="57"/>
      <c r="Q18" s="57"/>
      <c r="R18" s="57"/>
      <c r="S18" s="57"/>
      <c r="T18" s="57"/>
      <c r="U18" s="54">
        <f t="shared" si="4"/>
        <v>0</v>
      </c>
      <c r="V18" s="57"/>
      <c r="W18" s="57"/>
      <c r="X18" s="57"/>
      <c r="Y18" s="57"/>
      <c r="Z18" s="57"/>
      <c r="AA18" s="57"/>
      <c r="AB18" s="57"/>
      <c r="AC18" s="54">
        <f t="shared" si="3"/>
        <v>0</v>
      </c>
      <c r="AD18" s="57"/>
      <c r="AE18" s="57"/>
      <c r="AF18" s="57"/>
      <c r="AG18" s="57"/>
      <c r="AH18" s="57"/>
      <c r="AI18" s="57"/>
      <c r="AJ18" s="57"/>
      <c r="AK18" s="54">
        <f t="shared" si="5"/>
        <v>0</v>
      </c>
      <c r="AL18" s="57"/>
      <c r="AM18" s="57"/>
      <c r="AN18" s="57"/>
      <c r="AO18" s="57"/>
      <c r="AP18" s="57"/>
      <c r="AQ18" s="57"/>
      <c r="AR18" s="57"/>
    </row>
    <row r="19" spans="1:44" ht="16.5" customHeight="1" x14ac:dyDescent="0.3">
      <c r="A19" s="50"/>
      <c r="B19" s="56" t="s">
        <v>60</v>
      </c>
      <c r="C19" s="56"/>
      <c r="D19" s="45">
        <f t="shared" si="0"/>
        <v>37215</v>
      </c>
      <c r="E19" s="54">
        <f t="shared" si="1"/>
        <v>10380</v>
      </c>
      <c r="F19" s="57">
        <v>1835</v>
      </c>
      <c r="G19" s="57">
        <v>1580</v>
      </c>
      <c r="H19" s="73">
        <v>1330</v>
      </c>
      <c r="I19" s="57">
        <v>990</v>
      </c>
      <c r="J19" s="57">
        <v>1865</v>
      </c>
      <c r="K19" s="57">
        <v>1610</v>
      </c>
      <c r="L19" s="57">
        <v>1170</v>
      </c>
      <c r="M19" s="54">
        <f t="shared" si="2"/>
        <v>9055</v>
      </c>
      <c r="N19" s="57">
        <v>2280</v>
      </c>
      <c r="O19" s="57">
        <v>505</v>
      </c>
      <c r="P19" s="57">
        <v>1290</v>
      </c>
      <c r="Q19" s="57">
        <v>1030</v>
      </c>
      <c r="R19" s="57">
        <v>1800</v>
      </c>
      <c r="S19" s="57">
        <v>1550</v>
      </c>
      <c r="T19" s="57">
        <v>600</v>
      </c>
      <c r="U19" s="54">
        <f t="shared" si="4"/>
        <v>10260</v>
      </c>
      <c r="V19" s="57">
        <v>830</v>
      </c>
      <c r="W19" s="57">
        <v>1720</v>
      </c>
      <c r="X19" s="57">
        <v>1590</v>
      </c>
      <c r="Y19" s="57">
        <v>1570</v>
      </c>
      <c r="Z19" s="57">
        <v>1160</v>
      </c>
      <c r="AA19" s="57">
        <v>1390</v>
      </c>
      <c r="AB19" s="57">
        <v>2000</v>
      </c>
      <c r="AC19" s="54">
        <f t="shared" si="3"/>
        <v>7325</v>
      </c>
      <c r="AD19" s="57">
        <v>1620</v>
      </c>
      <c r="AE19" s="57">
        <v>135</v>
      </c>
      <c r="AF19" s="57">
        <v>1125</v>
      </c>
      <c r="AG19" s="57">
        <v>2860</v>
      </c>
      <c r="AH19" s="57">
        <v>1020</v>
      </c>
      <c r="AI19" s="57">
        <v>430</v>
      </c>
      <c r="AJ19" s="57">
        <v>135</v>
      </c>
      <c r="AK19" s="54">
        <f t="shared" si="5"/>
        <v>195</v>
      </c>
      <c r="AL19" s="57">
        <v>135</v>
      </c>
      <c r="AM19" s="57">
        <v>60</v>
      </c>
      <c r="AN19" s="57"/>
      <c r="AO19" s="57"/>
      <c r="AP19" s="57"/>
      <c r="AQ19" s="57"/>
      <c r="AR19" s="57"/>
    </row>
    <row r="20" spans="1:44" ht="16.5" customHeight="1" x14ac:dyDescent="0.3">
      <c r="A20" s="50"/>
      <c r="B20" s="56" t="s">
        <v>148</v>
      </c>
      <c r="C20" s="56"/>
      <c r="D20" s="45">
        <f t="shared" si="0"/>
        <v>2097</v>
      </c>
      <c r="E20" s="54">
        <f t="shared" si="1"/>
        <v>933</v>
      </c>
      <c r="F20" s="57">
        <v>0</v>
      </c>
      <c r="G20" s="57">
        <v>198</v>
      </c>
      <c r="H20" s="73">
        <v>230</v>
      </c>
      <c r="I20" s="57">
        <v>355</v>
      </c>
      <c r="J20" s="57">
        <v>40</v>
      </c>
      <c r="K20" s="57">
        <v>0</v>
      </c>
      <c r="L20" s="57">
        <v>110</v>
      </c>
      <c r="M20" s="54">
        <f t="shared" si="2"/>
        <v>548</v>
      </c>
      <c r="N20" s="57">
        <v>0</v>
      </c>
      <c r="O20" s="57">
        <v>40</v>
      </c>
      <c r="P20" s="57">
        <v>288</v>
      </c>
      <c r="Q20" s="57">
        <v>160</v>
      </c>
      <c r="R20" s="57">
        <v>60</v>
      </c>
      <c r="S20" s="57">
        <v>0</v>
      </c>
      <c r="T20" s="57">
        <v>0</v>
      </c>
      <c r="U20" s="54">
        <f t="shared" si="4"/>
        <v>398</v>
      </c>
      <c r="V20" s="57">
        <v>0</v>
      </c>
      <c r="W20" s="57">
        <v>0</v>
      </c>
      <c r="X20" s="57">
        <v>30</v>
      </c>
      <c r="Y20" s="57">
        <v>188</v>
      </c>
      <c r="Z20" s="57">
        <v>180</v>
      </c>
      <c r="AA20" s="57">
        <v>0</v>
      </c>
      <c r="AB20" s="57">
        <v>0</v>
      </c>
      <c r="AC20" s="54">
        <f t="shared" si="3"/>
        <v>218</v>
      </c>
      <c r="AD20" s="57">
        <v>0</v>
      </c>
      <c r="AE20" s="57">
        <v>0</v>
      </c>
      <c r="AF20" s="57">
        <v>40</v>
      </c>
      <c r="AG20" s="57">
        <v>0</v>
      </c>
      <c r="AH20" s="57">
        <v>98</v>
      </c>
      <c r="AI20" s="57">
        <v>80</v>
      </c>
      <c r="AJ20" s="57">
        <v>0</v>
      </c>
      <c r="AK20" s="54">
        <f t="shared" si="5"/>
        <v>0</v>
      </c>
      <c r="AL20" s="57">
        <v>0</v>
      </c>
      <c r="AM20" s="57">
        <v>0</v>
      </c>
      <c r="AN20" s="57"/>
      <c r="AO20" s="57"/>
      <c r="AP20" s="57"/>
      <c r="AQ20" s="57"/>
      <c r="AR20" s="57"/>
    </row>
    <row r="21" spans="1:44" ht="16.5" customHeight="1" x14ac:dyDescent="0.3">
      <c r="A21" s="50"/>
      <c r="B21" s="58" t="s">
        <v>149</v>
      </c>
      <c r="C21" s="59"/>
      <c r="D21" s="45">
        <f t="shared" si="0"/>
        <v>0</v>
      </c>
      <c r="E21" s="54">
        <f t="shared" si="1"/>
        <v>0</v>
      </c>
      <c r="F21" s="57"/>
      <c r="G21" s="57"/>
      <c r="H21" s="73"/>
      <c r="I21" s="57"/>
      <c r="J21" s="57"/>
      <c r="K21" s="57"/>
      <c r="L21" s="57"/>
      <c r="M21" s="54">
        <f t="shared" si="2"/>
        <v>0</v>
      </c>
      <c r="N21" s="57"/>
      <c r="O21" s="57"/>
      <c r="P21" s="57"/>
      <c r="Q21" s="57"/>
      <c r="R21" s="57"/>
      <c r="S21" s="57"/>
      <c r="T21" s="57"/>
      <c r="U21" s="54">
        <f t="shared" si="4"/>
        <v>0</v>
      </c>
      <c r="V21" s="57"/>
      <c r="W21" s="57"/>
      <c r="X21" s="57"/>
      <c r="Y21" s="57"/>
      <c r="Z21" s="57"/>
      <c r="AA21" s="57"/>
      <c r="AB21" s="57"/>
      <c r="AC21" s="54">
        <f t="shared" si="3"/>
        <v>0</v>
      </c>
      <c r="AD21" s="57"/>
      <c r="AE21" s="57"/>
      <c r="AF21" s="57"/>
      <c r="AG21" s="57"/>
      <c r="AH21" s="57"/>
      <c r="AI21" s="57"/>
      <c r="AJ21" s="57"/>
      <c r="AK21" s="54">
        <f t="shared" si="5"/>
        <v>0</v>
      </c>
      <c r="AL21" s="57"/>
      <c r="AM21" s="57"/>
      <c r="AN21" s="57"/>
      <c r="AO21" s="57"/>
      <c r="AP21" s="57"/>
      <c r="AQ21" s="57"/>
      <c r="AR21" s="57"/>
    </row>
    <row r="22" spans="1:44" ht="16.5" customHeight="1" x14ac:dyDescent="0.3">
      <c r="A22" s="50"/>
      <c r="B22" s="50" t="s">
        <v>61</v>
      </c>
      <c r="C22" s="50"/>
      <c r="D22" s="45">
        <f t="shared" si="0"/>
        <v>18211</v>
      </c>
      <c r="E22" s="54">
        <f t="shared" si="1"/>
        <v>4920</v>
      </c>
      <c r="F22" s="57">
        <v>910</v>
      </c>
      <c r="G22" s="57">
        <v>620</v>
      </c>
      <c r="H22" s="73">
        <v>640</v>
      </c>
      <c r="I22" s="57">
        <v>780</v>
      </c>
      <c r="J22" s="57">
        <v>910</v>
      </c>
      <c r="K22" s="57">
        <v>670</v>
      </c>
      <c r="L22" s="57">
        <v>390</v>
      </c>
      <c r="M22" s="54">
        <f t="shared" si="2"/>
        <v>5120</v>
      </c>
      <c r="N22" s="57">
        <v>730</v>
      </c>
      <c r="O22" s="57">
        <v>370</v>
      </c>
      <c r="P22" s="57">
        <v>440</v>
      </c>
      <c r="Q22" s="57">
        <v>490</v>
      </c>
      <c r="R22" s="57">
        <v>2260</v>
      </c>
      <c r="S22" s="57">
        <v>650</v>
      </c>
      <c r="T22" s="57">
        <v>180</v>
      </c>
      <c r="U22" s="54">
        <f>SUM(V22:AB22)</f>
        <v>4220</v>
      </c>
      <c r="V22" s="57">
        <v>400</v>
      </c>
      <c r="W22" s="57">
        <v>820</v>
      </c>
      <c r="X22" s="57">
        <v>1065</v>
      </c>
      <c r="Y22" s="57">
        <v>490</v>
      </c>
      <c r="Z22" s="57">
        <v>520</v>
      </c>
      <c r="AA22" s="57">
        <v>315</v>
      </c>
      <c r="AB22" s="57">
        <v>610</v>
      </c>
      <c r="AC22" s="54">
        <f t="shared" si="3"/>
        <v>3822</v>
      </c>
      <c r="AD22" s="55">
        <v>630</v>
      </c>
      <c r="AE22" s="55">
        <v>120</v>
      </c>
      <c r="AF22" s="55">
        <v>755</v>
      </c>
      <c r="AG22" s="55">
        <v>1460</v>
      </c>
      <c r="AH22" s="55">
        <v>520</v>
      </c>
      <c r="AI22" s="55">
        <v>240</v>
      </c>
      <c r="AJ22" s="55">
        <v>97</v>
      </c>
      <c r="AK22" s="54">
        <f t="shared" si="5"/>
        <v>129</v>
      </c>
      <c r="AL22" s="55">
        <v>85</v>
      </c>
      <c r="AM22" s="55">
        <v>44</v>
      </c>
      <c r="AN22" s="55"/>
      <c r="AO22" s="55"/>
      <c r="AP22" s="55"/>
      <c r="AQ22" s="55"/>
      <c r="AR22" s="55"/>
    </row>
    <row r="23" spans="1:44" ht="16.5" customHeight="1" x14ac:dyDescent="0.3">
      <c r="A23" s="50"/>
      <c r="B23" s="50" t="s">
        <v>62</v>
      </c>
      <c r="C23" s="50"/>
      <c r="D23" s="45">
        <f t="shared" si="0"/>
        <v>3123</v>
      </c>
      <c r="E23" s="54">
        <f t="shared" si="1"/>
        <v>854</v>
      </c>
      <c r="F23" s="55">
        <v>100</v>
      </c>
      <c r="G23" s="55">
        <v>86</v>
      </c>
      <c r="H23" s="72">
        <v>230</v>
      </c>
      <c r="I23" s="55">
        <v>170</v>
      </c>
      <c r="J23" s="55">
        <v>153</v>
      </c>
      <c r="K23" s="55">
        <v>0</v>
      </c>
      <c r="L23" s="55">
        <v>115</v>
      </c>
      <c r="M23" s="54">
        <f t="shared" si="2"/>
        <v>876</v>
      </c>
      <c r="N23" s="55">
        <v>330</v>
      </c>
      <c r="O23" s="55">
        <v>138</v>
      </c>
      <c r="P23" s="55">
        <v>151</v>
      </c>
      <c r="Q23" s="55">
        <v>110</v>
      </c>
      <c r="R23" s="55">
        <v>55</v>
      </c>
      <c r="S23" s="55">
        <v>92</v>
      </c>
      <c r="T23" s="55">
        <v>0</v>
      </c>
      <c r="U23" s="54">
        <f t="shared" si="4"/>
        <v>1020</v>
      </c>
      <c r="V23" s="55">
        <v>90</v>
      </c>
      <c r="W23" s="55">
        <v>87</v>
      </c>
      <c r="X23" s="55">
        <v>163</v>
      </c>
      <c r="Y23" s="55">
        <v>176</v>
      </c>
      <c r="Z23" s="55">
        <v>175</v>
      </c>
      <c r="AA23" s="55">
        <v>237</v>
      </c>
      <c r="AB23" s="55">
        <v>92</v>
      </c>
      <c r="AC23" s="54">
        <f t="shared" si="3"/>
        <v>356</v>
      </c>
      <c r="AD23" s="55">
        <v>70</v>
      </c>
      <c r="AE23" s="55">
        <v>30</v>
      </c>
      <c r="AF23" s="55">
        <v>30</v>
      </c>
      <c r="AG23" s="55">
        <v>92</v>
      </c>
      <c r="AH23" s="55">
        <v>44</v>
      </c>
      <c r="AI23" s="55">
        <v>80</v>
      </c>
      <c r="AJ23" s="55">
        <v>10</v>
      </c>
      <c r="AK23" s="54">
        <f t="shared" si="5"/>
        <v>17</v>
      </c>
      <c r="AL23" s="55">
        <v>17</v>
      </c>
      <c r="AM23" s="55">
        <v>0</v>
      </c>
      <c r="AN23" s="55"/>
      <c r="AO23" s="55"/>
      <c r="AP23" s="55"/>
      <c r="AQ23" s="55"/>
      <c r="AR23" s="55"/>
    </row>
    <row r="24" spans="1:44" ht="16.5" customHeight="1" x14ac:dyDescent="0.3">
      <c r="A24" s="50"/>
      <c r="B24" s="50" t="s">
        <v>63</v>
      </c>
      <c r="C24" s="50"/>
      <c r="D24" s="45">
        <f t="shared" si="0"/>
        <v>0</v>
      </c>
      <c r="E24" s="54">
        <f t="shared" si="1"/>
        <v>0</v>
      </c>
      <c r="F24" s="55"/>
      <c r="G24" s="55"/>
      <c r="H24" s="72"/>
      <c r="I24" s="55"/>
      <c r="J24" s="55"/>
      <c r="K24" s="55"/>
      <c r="L24" s="55"/>
      <c r="M24" s="54">
        <f t="shared" si="2"/>
        <v>0</v>
      </c>
      <c r="N24" s="55"/>
      <c r="O24" s="55"/>
      <c r="P24" s="55"/>
      <c r="Q24" s="55"/>
      <c r="R24" s="55"/>
      <c r="S24" s="55"/>
      <c r="T24" s="55"/>
      <c r="U24" s="54">
        <f t="shared" si="4"/>
        <v>0</v>
      </c>
      <c r="V24" s="55"/>
      <c r="W24" s="55"/>
      <c r="X24" s="55"/>
      <c r="Y24" s="55"/>
      <c r="Z24" s="55"/>
      <c r="AA24" s="55"/>
      <c r="AB24" s="55"/>
      <c r="AC24" s="54">
        <f t="shared" si="3"/>
        <v>0</v>
      </c>
      <c r="AD24" s="55"/>
      <c r="AE24" s="55"/>
      <c r="AF24" s="55"/>
      <c r="AG24" s="55"/>
      <c r="AH24" s="55"/>
      <c r="AI24" s="55"/>
      <c r="AJ24" s="55"/>
      <c r="AK24" s="54">
        <f t="shared" si="5"/>
        <v>0</v>
      </c>
      <c r="AL24" s="55"/>
      <c r="AM24" s="55"/>
      <c r="AN24" s="55"/>
      <c r="AO24" s="55"/>
      <c r="AP24" s="55"/>
      <c r="AQ24" s="55"/>
      <c r="AR24" s="55"/>
    </row>
    <row r="25" spans="1:44" ht="16.5" customHeight="1" x14ac:dyDescent="0.3">
      <c r="A25" s="40" t="s">
        <v>64</v>
      </c>
      <c r="B25" s="40"/>
      <c r="C25" s="40"/>
      <c r="D25" s="60">
        <f t="shared" si="0"/>
        <v>411268</v>
      </c>
      <c r="E25" s="60">
        <f>SUM(E6:E24)</f>
        <v>167075</v>
      </c>
      <c r="F25" s="60">
        <v>12315</v>
      </c>
      <c r="G25" s="60">
        <v>6137</v>
      </c>
      <c r="H25" s="60">
        <v>87020</v>
      </c>
      <c r="I25" s="60">
        <f>SUM(I6:I24)</f>
        <v>23995</v>
      </c>
      <c r="J25" s="60">
        <v>16093</v>
      </c>
      <c r="K25" s="60">
        <v>13330</v>
      </c>
      <c r="L25" s="60">
        <v>8185</v>
      </c>
      <c r="M25" s="60">
        <f>SUM(M6:M24)</f>
        <v>81317</v>
      </c>
      <c r="N25" s="60">
        <v>9740</v>
      </c>
      <c r="O25" s="60">
        <v>3828</v>
      </c>
      <c r="P25" s="60">
        <v>5352</v>
      </c>
      <c r="Q25" s="60">
        <v>30500</v>
      </c>
      <c r="R25" s="60">
        <v>21290</v>
      </c>
      <c r="S25" s="60">
        <v>5757</v>
      </c>
      <c r="T25" s="60">
        <v>4850</v>
      </c>
      <c r="U25" s="60">
        <f>SUM(U6:U24)</f>
        <v>116911</v>
      </c>
      <c r="V25" s="60">
        <v>2720</v>
      </c>
      <c r="W25" s="60">
        <v>5872</v>
      </c>
      <c r="X25" s="60">
        <v>13613</v>
      </c>
      <c r="Y25" s="60">
        <v>32237</v>
      </c>
      <c r="Z25" s="60">
        <v>48705</v>
      </c>
      <c r="AA25" s="60">
        <v>5302</v>
      </c>
      <c r="AB25" s="60">
        <v>8462</v>
      </c>
      <c r="AC25" s="60">
        <f t="shared" ref="AC25" si="6">SUM(AC6:AC24)</f>
        <v>44542</v>
      </c>
      <c r="AD25" s="60">
        <v>9400</v>
      </c>
      <c r="AE25" s="60">
        <v>1230</v>
      </c>
      <c r="AF25" s="60">
        <v>8215</v>
      </c>
      <c r="AG25" s="60">
        <v>15852</v>
      </c>
      <c r="AH25" s="60">
        <v>6555</v>
      </c>
      <c r="AI25" s="60">
        <v>1946</v>
      </c>
      <c r="AJ25" s="60">
        <v>1344</v>
      </c>
      <c r="AK25" s="60">
        <f>SUM(AK6:AK24)</f>
        <v>1423</v>
      </c>
      <c r="AL25" s="60">
        <v>868</v>
      </c>
      <c r="AM25" s="60">
        <v>555</v>
      </c>
      <c r="AN25" s="60"/>
      <c r="AO25" s="60"/>
      <c r="AP25" s="60"/>
      <c r="AQ25" s="60"/>
      <c r="AR25" s="60"/>
    </row>
    <row r="26" spans="1:44" x14ac:dyDescent="0.3">
      <c r="A26" s="50" t="s">
        <v>65</v>
      </c>
      <c r="B26" s="50" t="s">
        <v>66</v>
      </c>
      <c r="C26" s="48" t="s">
        <v>67</v>
      </c>
      <c r="D26" s="45">
        <f t="shared" si="0"/>
        <v>0</v>
      </c>
      <c r="E26" s="54">
        <f t="shared" ref="E26:E51" si="7">SUM(F26:L26)</f>
        <v>0</v>
      </c>
      <c r="F26" s="55">
        <v>0</v>
      </c>
      <c r="G26" s="55">
        <v>0</v>
      </c>
      <c r="H26" s="72">
        <v>0</v>
      </c>
      <c r="I26" s="55">
        <v>0</v>
      </c>
      <c r="J26" s="55">
        <v>0</v>
      </c>
      <c r="K26" s="55">
        <v>0</v>
      </c>
      <c r="L26" s="55">
        <v>0</v>
      </c>
      <c r="M26" s="54">
        <f t="shared" ref="M26:M49" si="8">SUM(N26:T26)</f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4">
        <f>SUM(V26:AB26)</f>
        <v>0</v>
      </c>
      <c r="V26" s="55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54">
        <f t="shared" ref="AC26:AC49" si="9">SUM(AD26:AJ26)</f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54">
        <f t="shared" ref="AK26:AK49" si="10">SUM(AL26:AR26)</f>
        <v>0</v>
      </c>
      <c r="AL26" s="62">
        <v>0</v>
      </c>
      <c r="AM26" s="62">
        <v>0</v>
      </c>
      <c r="AN26" s="62"/>
      <c r="AO26" s="62"/>
      <c r="AP26" s="62"/>
      <c r="AQ26" s="62"/>
      <c r="AR26" s="62"/>
    </row>
    <row r="27" spans="1:44" x14ac:dyDescent="0.3">
      <c r="A27" s="50"/>
      <c r="B27" s="50"/>
      <c r="C27" s="48" t="s">
        <v>68</v>
      </c>
      <c r="D27" s="45">
        <f t="shared" si="0"/>
        <v>26371</v>
      </c>
      <c r="E27" s="54">
        <f t="shared" si="7"/>
        <v>9551</v>
      </c>
      <c r="F27" s="55">
        <v>258</v>
      </c>
      <c r="G27" s="55">
        <v>500</v>
      </c>
      <c r="H27" s="72">
        <v>1860</v>
      </c>
      <c r="I27" s="55">
        <v>2870</v>
      </c>
      <c r="J27" s="55">
        <v>1473</v>
      </c>
      <c r="K27" s="55">
        <v>1640</v>
      </c>
      <c r="L27" s="55">
        <v>950</v>
      </c>
      <c r="M27" s="54">
        <f t="shared" si="8"/>
        <v>7611</v>
      </c>
      <c r="N27" s="55">
        <v>1200</v>
      </c>
      <c r="O27" s="55">
        <v>213</v>
      </c>
      <c r="P27" s="55">
        <v>680</v>
      </c>
      <c r="Q27" s="55">
        <v>2360</v>
      </c>
      <c r="R27" s="55">
        <v>2140</v>
      </c>
      <c r="S27" s="55">
        <v>263</v>
      </c>
      <c r="T27" s="55">
        <v>755</v>
      </c>
      <c r="U27" s="54">
        <f t="shared" ref="U27:U49" si="11">SUM(V27:AB27)</f>
        <v>5144</v>
      </c>
      <c r="V27" s="55">
        <v>540</v>
      </c>
      <c r="W27" s="62">
        <v>210</v>
      </c>
      <c r="X27" s="62">
        <v>1553</v>
      </c>
      <c r="Y27" s="62">
        <v>680</v>
      </c>
      <c r="Z27" s="62">
        <v>1440</v>
      </c>
      <c r="AA27" s="62">
        <v>263</v>
      </c>
      <c r="AB27" s="62">
        <v>458</v>
      </c>
      <c r="AC27" s="54">
        <f t="shared" si="9"/>
        <v>3904</v>
      </c>
      <c r="AD27" s="62">
        <v>870</v>
      </c>
      <c r="AE27" s="62">
        <v>80</v>
      </c>
      <c r="AF27" s="62">
        <v>1215</v>
      </c>
      <c r="AG27" s="62">
        <v>733</v>
      </c>
      <c r="AH27" s="62">
        <v>233</v>
      </c>
      <c r="AI27" s="62">
        <v>760</v>
      </c>
      <c r="AJ27" s="62">
        <v>13</v>
      </c>
      <c r="AK27" s="54">
        <f t="shared" si="10"/>
        <v>161</v>
      </c>
      <c r="AL27" s="62">
        <v>88</v>
      </c>
      <c r="AM27" s="62">
        <v>73</v>
      </c>
      <c r="AN27" s="62"/>
      <c r="AO27" s="62"/>
      <c r="AP27" s="62"/>
      <c r="AQ27" s="62"/>
      <c r="AR27" s="62"/>
    </row>
    <row r="28" spans="1:44" x14ac:dyDescent="0.3">
      <c r="A28" s="50"/>
      <c r="B28" s="50"/>
      <c r="C28" s="48" t="s">
        <v>69</v>
      </c>
      <c r="D28" s="45">
        <f t="shared" si="0"/>
        <v>76434</v>
      </c>
      <c r="E28" s="54">
        <f t="shared" si="7"/>
        <v>29330</v>
      </c>
      <c r="F28" s="55">
        <v>3740</v>
      </c>
      <c r="G28" s="55">
        <v>1720</v>
      </c>
      <c r="H28" s="72">
        <v>8800</v>
      </c>
      <c r="I28" s="55">
        <v>5100</v>
      </c>
      <c r="J28" s="55">
        <v>3200</v>
      </c>
      <c r="K28" s="55">
        <v>3720</v>
      </c>
      <c r="L28" s="55">
        <v>3050</v>
      </c>
      <c r="M28" s="54">
        <f t="shared" si="8"/>
        <v>19435</v>
      </c>
      <c r="N28" s="55">
        <v>5900</v>
      </c>
      <c r="O28" s="55">
        <v>605</v>
      </c>
      <c r="P28" s="55">
        <v>1910</v>
      </c>
      <c r="Q28" s="55">
        <v>4550</v>
      </c>
      <c r="R28" s="55">
        <v>3200</v>
      </c>
      <c r="S28" s="55">
        <v>1780</v>
      </c>
      <c r="T28" s="55">
        <v>1490</v>
      </c>
      <c r="U28" s="54">
        <f t="shared" si="11"/>
        <v>16560</v>
      </c>
      <c r="V28" s="55">
        <v>950</v>
      </c>
      <c r="W28" s="62">
        <v>2070</v>
      </c>
      <c r="X28" s="62">
        <v>2890</v>
      </c>
      <c r="Y28" s="62">
        <v>2790</v>
      </c>
      <c r="Z28" s="62">
        <v>3800</v>
      </c>
      <c r="AA28" s="62">
        <v>2080</v>
      </c>
      <c r="AB28" s="62">
        <v>1980</v>
      </c>
      <c r="AC28" s="54">
        <f t="shared" si="9"/>
        <v>10880</v>
      </c>
      <c r="AD28" s="62">
        <v>2450</v>
      </c>
      <c r="AE28" s="62">
        <v>90</v>
      </c>
      <c r="AF28" s="62">
        <v>2430</v>
      </c>
      <c r="AG28" s="62">
        <v>3250</v>
      </c>
      <c r="AH28" s="62">
        <v>1370</v>
      </c>
      <c r="AI28" s="62">
        <v>1080</v>
      </c>
      <c r="AJ28" s="62">
        <v>210</v>
      </c>
      <c r="AK28" s="54">
        <f t="shared" si="10"/>
        <v>229</v>
      </c>
      <c r="AL28" s="62">
        <v>115</v>
      </c>
      <c r="AM28" s="62">
        <v>114</v>
      </c>
      <c r="AN28" s="62"/>
      <c r="AO28" s="62"/>
      <c r="AP28" s="62"/>
      <c r="AQ28" s="62"/>
      <c r="AR28" s="62"/>
    </row>
    <row r="29" spans="1:44" x14ac:dyDescent="0.3">
      <c r="A29" s="50"/>
      <c r="B29" s="50"/>
      <c r="C29" s="48" t="s">
        <v>70</v>
      </c>
      <c r="D29" s="45">
        <f t="shared" si="0"/>
        <v>7981</v>
      </c>
      <c r="E29" s="54">
        <f t="shared" si="7"/>
        <v>3241</v>
      </c>
      <c r="F29" s="55">
        <v>0</v>
      </c>
      <c r="G29" s="55">
        <v>0</v>
      </c>
      <c r="H29" s="72">
        <v>0</v>
      </c>
      <c r="I29" s="55">
        <v>2990</v>
      </c>
      <c r="J29" s="55">
        <v>0</v>
      </c>
      <c r="K29" s="55">
        <v>0</v>
      </c>
      <c r="L29" s="55">
        <v>251</v>
      </c>
      <c r="M29" s="54">
        <f t="shared" si="8"/>
        <v>2780</v>
      </c>
      <c r="N29" s="55">
        <v>860</v>
      </c>
      <c r="O29" s="55">
        <v>0</v>
      </c>
      <c r="P29" s="55">
        <v>0</v>
      </c>
      <c r="Q29" s="55">
        <v>1270</v>
      </c>
      <c r="R29" s="55">
        <v>650</v>
      </c>
      <c r="S29" s="55">
        <v>0</v>
      </c>
      <c r="T29" s="55">
        <v>0</v>
      </c>
      <c r="U29" s="54">
        <f t="shared" si="11"/>
        <v>1100</v>
      </c>
      <c r="V29" s="55">
        <v>0</v>
      </c>
      <c r="W29" s="62">
        <v>0</v>
      </c>
      <c r="X29" s="62">
        <v>0</v>
      </c>
      <c r="Y29" s="62">
        <v>1100</v>
      </c>
      <c r="Z29" s="62">
        <v>0</v>
      </c>
      <c r="AA29" s="62">
        <v>0</v>
      </c>
      <c r="AB29" s="62">
        <v>0</v>
      </c>
      <c r="AC29" s="54">
        <f t="shared" si="9"/>
        <v>860</v>
      </c>
      <c r="AD29" s="62">
        <v>690</v>
      </c>
      <c r="AE29" s="62">
        <v>0</v>
      </c>
      <c r="AF29" s="62">
        <v>0</v>
      </c>
      <c r="AG29" s="62">
        <v>0</v>
      </c>
      <c r="AH29" s="62">
        <v>170</v>
      </c>
      <c r="AI29" s="62">
        <v>0</v>
      </c>
      <c r="AJ29" s="62">
        <v>0</v>
      </c>
      <c r="AK29" s="54">
        <f t="shared" si="10"/>
        <v>0</v>
      </c>
      <c r="AL29" s="62">
        <v>0</v>
      </c>
      <c r="AM29" s="62">
        <v>0</v>
      </c>
      <c r="AN29" s="62"/>
      <c r="AO29" s="62"/>
      <c r="AP29" s="62"/>
      <c r="AQ29" s="62"/>
      <c r="AR29" s="62"/>
    </row>
    <row r="30" spans="1:44" x14ac:dyDescent="0.3">
      <c r="A30" s="50"/>
      <c r="B30" s="50"/>
      <c r="C30" s="48" t="s">
        <v>71</v>
      </c>
      <c r="D30" s="45">
        <f t="shared" si="0"/>
        <v>98879</v>
      </c>
      <c r="E30" s="54">
        <f t="shared" si="7"/>
        <v>38015</v>
      </c>
      <c r="F30" s="55">
        <v>5120</v>
      </c>
      <c r="G30" s="55">
        <v>870</v>
      </c>
      <c r="H30" s="72">
        <v>8370</v>
      </c>
      <c r="I30" s="55">
        <v>6390</v>
      </c>
      <c r="J30" s="55">
        <v>8715</v>
      </c>
      <c r="K30" s="55">
        <v>7350</v>
      </c>
      <c r="L30" s="55">
        <v>1200</v>
      </c>
      <c r="M30" s="54">
        <f t="shared" si="8"/>
        <v>19680</v>
      </c>
      <c r="N30" s="55">
        <v>2010</v>
      </c>
      <c r="O30" s="55">
        <v>1045</v>
      </c>
      <c r="P30" s="55">
        <v>740</v>
      </c>
      <c r="Q30" s="55">
        <v>4450</v>
      </c>
      <c r="R30" s="55">
        <v>10120</v>
      </c>
      <c r="S30" s="55">
        <v>615</v>
      </c>
      <c r="T30" s="55">
        <v>700</v>
      </c>
      <c r="U30" s="54">
        <f t="shared" si="11"/>
        <v>29108</v>
      </c>
      <c r="V30" s="55">
        <v>440</v>
      </c>
      <c r="W30" s="62">
        <v>1320</v>
      </c>
      <c r="X30" s="62">
        <v>10310</v>
      </c>
      <c r="Y30" s="62">
        <v>2428</v>
      </c>
      <c r="Z30" s="62">
        <v>12330</v>
      </c>
      <c r="AA30" s="62">
        <v>995</v>
      </c>
      <c r="AB30" s="62">
        <v>1285</v>
      </c>
      <c r="AC30" s="54">
        <f t="shared" si="9"/>
        <v>11923</v>
      </c>
      <c r="AD30" s="62">
        <v>1800</v>
      </c>
      <c r="AE30" s="62">
        <v>50</v>
      </c>
      <c r="AF30" s="62">
        <v>6215</v>
      </c>
      <c r="AG30" s="62">
        <v>3305</v>
      </c>
      <c r="AH30" s="62">
        <v>223</v>
      </c>
      <c r="AI30" s="62">
        <v>330</v>
      </c>
      <c r="AJ30" s="62">
        <v>0</v>
      </c>
      <c r="AK30" s="54">
        <f>SUM(AL30:AR30)</f>
        <v>153</v>
      </c>
      <c r="AL30" s="62">
        <v>100</v>
      </c>
      <c r="AM30" s="62">
        <v>53</v>
      </c>
      <c r="AN30" s="62"/>
      <c r="AO30" s="62"/>
      <c r="AP30" s="62"/>
      <c r="AQ30" s="62"/>
      <c r="AR30" s="62"/>
    </row>
    <row r="31" spans="1:44" x14ac:dyDescent="0.3">
      <c r="A31" s="50"/>
      <c r="B31" s="50"/>
      <c r="C31" s="48" t="s">
        <v>72</v>
      </c>
      <c r="D31" s="45">
        <f t="shared" si="0"/>
        <v>7556</v>
      </c>
      <c r="E31" s="54">
        <f t="shared" si="7"/>
        <v>2133</v>
      </c>
      <c r="F31" s="55">
        <v>107</v>
      </c>
      <c r="G31" s="55">
        <v>316</v>
      </c>
      <c r="H31" s="72">
        <v>95</v>
      </c>
      <c r="I31" s="55">
        <v>515</v>
      </c>
      <c r="J31" s="55">
        <v>105</v>
      </c>
      <c r="K31" s="55">
        <v>835</v>
      </c>
      <c r="L31" s="55">
        <v>160</v>
      </c>
      <c r="M31" s="54">
        <f t="shared" si="8"/>
        <v>2446</v>
      </c>
      <c r="N31" s="55">
        <v>685</v>
      </c>
      <c r="O31" s="55">
        <v>105</v>
      </c>
      <c r="P31" s="55">
        <v>411</v>
      </c>
      <c r="Q31" s="55">
        <v>360</v>
      </c>
      <c r="R31" s="55">
        <v>205</v>
      </c>
      <c r="S31" s="55">
        <v>125</v>
      </c>
      <c r="T31" s="55">
        <v>555</v>
      </c>
      <c r="U31" s="54">
        <f t="shared" si="11"/>
        <v>1931</v>
      </c>
      <c r="V31" s="55">
        <v>165</v>
      </c>
      <c r="W31" s="62">
        <v>65</v>
      </c>
      <c r="X31" s="62">
        <v>245</v>
      </c>
      <c r="Y31" s="62">
        <v>1136</v>
      </c>
      <c r="Z31" s="62">
        <v>135</v>
      </c>
      <c r="AA31" s="62">
        <v>90</v>
      </c>
      <c r="AB31" s="62">
        <v>95</v>
      </c>
      <c r="AC31" s="54">
        <f t="shared" si="9"/>
        <v>956</v>
      </c>
      <c r="AD31" s="62">
        <v>350</v>
      </c>
      <c r="AE31" s="62">
        <v>0</v>
      </c>
      <c r="AF31" s="62">
        <v>130</v>
      </c>
      <c r="AG31" s="62">
        <v>165</v>
      </c>
      <c r="AH31" s="62">
        <v>131</v>
      </c>
      <c r="AI31" s="62">
        <v>150</v>
      </c>
      <c r="AJ31" s="62">
        <v>30</v>
      </c>
      <c r="AK31" s="54">
        <f t="shared" si="10"/>
        <v>90</v>
      </c>
      <c r="AL31" s="62">
        <v>45</v>
      </c>
      <c r="AM31" s="62">
        <v>45</v>
      </c>
      <c r="AN31" s="62"/>
      <c r="AO31" s="62"/>
      <c r="AP31" s="62"/>
      <c r="AQ31" s="62"/>
      <c r="AR31" s="62"/>
    </row>
    <row r="32" spans="1:44" x14ac:dyDescent="0.3">
      <c r="A32" s="50"/>
      <c r="B32" s="50"/>
      <c r="C32" s="48" t="s">
        <v>73</v>
      </c>
      <c r="D32" s="45">
        <f t="shared" si="0"/>
        <v>27838</v>
      </c>
      <c r="E32" s="54">
        <f t="shared" si="7"/>
        <v>8370</v>
      </c>
      <c r="F32" s="55">
        <v>1040</v>
      </c>
      <c r="G32" s="55">
        <v>540</v>
      </c>
      <c r="H32" s="72">
        <v>550</v>
      </c>
      <c r="I32" s="55">
        <v>2685</v>
      </c>
      <c r="J32" s="55">
        <v>1360</v>
      </c>
      <c r="K32" s="55">
        <v>1735</v>
      </c>
      <c r="L32" s="55">
        <v>460</v>
      </c>
      <c r="M32" s="54">
        <f t="shared" si="8"/>
        <v>9320</v>
      </c>
      <c r="N32" s="55">
        <v>710</v>
      </c>
      <c r="O32" s="55">
        <v>350</v>
      </c>
      <c r="P32" s="55">
        <v>580</v>
      </c>
      <c r="Q32" s="55">
        <v>1760</v>
      </c>
      <c r="R32" s="55">
        <v>5260</v>
      </c>
      <c r="S32" s="55">
        <v>335</v>
      </c>
      <c r="T32" s="55">
        <v>325</v>
      </c>
      <c r="U32" s="54">
        <f t="shared" si="11"/>
        <v>5025</v>
      </c>
      <c r="V32" s="55">
        <v>290</v>
      </c>
      <c r="W32" s="62">
        <v>200</v>
      </c>
      <c r="X32" s="62">
        <v>1680</v>
      </c>
      <c r="Y32" s="62">
        <v>1430</v>
      </c>
      <c r="Z32" s="62">
        <v>400</v>
      </c>
      <c r="AA32" s="62">
        <v>350</v>
      </c>
      <c r="AB32" s="62">
        <v>675</v>
      </c>
      <c r="AC32" s="54">
        <f t="shared" si="9"/>
        <v>4975</v>
      </c>
      <c r="AD32" s="62">
        <v>1140</v>
      </c>
      <c r="AE32" s="62">
        <v>0</v>
      </c>
      <c r="AF32" s="62">
        <v>1460</v>
      </c>
      <c r="AG32" s="62">
        <v>1300</v>
      </c>
      <c r="AH32" s="62">
        <v>670</v>
      </c>
      <c r="AI32" s="62">
        <v>330</v>
      </c>
      <c r="AJ32" s="62">
        <v>75</v>
      </c>
      <c r="AK32" s="54">
        <f t="shared" si="10"/>
        <v>148</v>
      </c>
      <c r="AL32" s="62">
        <v>85</v>
      </c>
      <c r="AM32" s="62">
        <v>63</v>
      </c>
      <c r="AN32" s="62"/>
      <c r="AO32" s="62"/>
      <c r="AP32" s="62"/>
      <c r="AQ32" s="62"/>
      <c r="AR32" s="62"/>
    </row>
    <row r="33" spans="1:44" x14ac:dyDescent="0.3">
      <c r="A33" s="50"/>
      <c r="B33" s="50"/>
      <c r="C33" s="48" t="s">
        <v>74</v>
      </c>
      <c r="D33" s="45">
        <f t="shared" si="0"/>
        <v>29587</v>
      </c>
      <c r="E33" s="54">
        <f t="shared" si="7"/>
        <v>9650</v>
      </c>
      <c r="F33" s="55">
        <v>1000</v>
      </c>
      <c r="G33" s="55">
        <v>355</v>
      </c>
      <c r="H33" s="72">
        <v>940</v>
      </c>
      <c r="I33" s="55">
        <v>2280</v>
      </c>
      <c r="J33" s="55">
        <v>1865</v>
      </c>
      <c r="K33" s="55">
        <v>2470</v>
      </c>
      <c r="L33" s="55">
        <v>740</v>
      </c>
      <c r="M33" s="54">
        <f t="shared" si="8"/>
        <v>11095</v>
      </c>
      <c r="N33" s="55">
        <v>465</v>
      </c>
      <c r="O33" s="55">
        <v>380</v>
      </c>
      <c r="P33" s="55">
        <v>390</v>
      </c>
      <c r="Q33" s="55">
        <v>7610</v>
      </c>
      <c r="R33" s="55">
        <v>1315</v>
      </c>
      <c r="S33" s="55">
        <v>375</v>
      </c>
      <c r="T33" s="55">
        <v>560</v>
      </c>
      <c r="U33" s="54">
        <f t="shared" si="11"/>
        <v>5790</v>
      </c>
      <c r="V33" s="55">
        <v>295</v>
      </c>
      <c r="W33" s="62">
        <v>220</v>
      </c>
      <c r="X33" s="62">
        <v>2000</v>
      </c>
      <c r="Y33" s="62">
        <v>1685</v>
      </c>
      <c r="Z33" s="62">
        <v>600</v>
      </c>
      <c r="AA33" s="62">
        <v>415</v>
      </c>
      <c r="AB33" s="62">
        <v>575</v>
      </c>
      <c r="AC33" s="54">
        <f t="shared" si="9"/>
        <v>3012</v>
      </c>
      <c r="AD33" s="62">
        <v>850</v>
      </c>
      <c r="AE33" s="62">
        <v>50</v>
      </c>
      <c r="AF33" s="62">
        <v>1670</v>
      </c>
      <c r="AG33" s="62">
        <v>0</v>
      </c>
      <c r="AH33" s="62">
        <v>180</v>
      </c>
      <c r="AI33" s="62">
        <v>240</v>
      </c>
      <c r="AJ33" s="62">
        <v>22</v>
      </c>
      <c r="AK33" s="54">
        <f t="shared" si="10"/>
        <v>40</v>
      </c>
      <c r="AL33" s="62">
        <v>40</v>
      </c>
      <c r="AM33" s="62">
        <v>0</v>
      </c>
      <c r="AN33" s="62"/>
      <c r="AO33" s="62"/>
      <c r="AP33" s="62"/>
      <c r="AQ33" s="62"/>
      <c r="AR33" s="62"/>
    </row>
    <row r="34" spans="1:44" x14ac:dyDescent="0.3">
      <c r="A34" s="50"/>
      <c r="B34" s="50"/>
      <c r="C34" s="48" t="s">
        <v>75</v>
      </c>
      <c r="D34" s="45">
        <f t="shared" si="0"/>
        <v>5083</v>
      </c>
      <c r="E34" s="54">
        <f t="shared" si="7"/>
        <v>1582</v>
      </c>
      <c r="F34" s="55">
        <v>0</v>
      </c>
      <c r="G34" s="55">
        <v>502</v>
      </c>
      <c r="H34" s="72">
        <v>310</v>
      </c>
      <c r="I34" s="55">
        <v>250</v>
      </c>
      <c r="J34" s="55">
        <v>50</v>
      </c>
      <c r="K34" s="55">
        <v>40</v>
      </c>
      <c r="L34" s="55">
        <v>430</v>
      </c>
      <c r="M34" s="54">
        <f t="shared" si="8"/>
        <v>1417</v>
      </c>
      <c r="N34" s="55">
        <v>0</v>
      </c>
      <c r="O34" s="55">
        <v>50</v>
      </c>
      <c r="P34" s="55">
        <v>472</v>
      </c>
      <c r="Q34" s="55">
        <v>340</v>
      </c>
      <c r="R34" s="55">
        <v>330</v>
      </c>
      <c r="S34" s="55">
        <v>0</v>
      </c>
      <c r="T34" s="55">
        <v>225</v>
      </c>
      <c r="U34" s="54">
        <f t="shared" si="11"/>
        <v>1172</v>
      </c>
      <c r="V34" s="55">
        <v>230</v>
      </c>
      <c r="W34" s="62">
        <v>20</v>
      </c>
      <c r="X34" s="62">
        <v>50</v>
      </c>
      <c r="Y34" s="62">
        <v>572</v>
      </c>
      <c r="Z34" s="62">
        <v>300</v>
      </c>
      <c r="AA34" s="62">
        <v>0</v>
      </c>
      <c r="AB34" s="62">
        <v>0</v>
      </c>
      <c r="AC34" s="54">
        <f t="shared" si="9"/>
        <v>912</v>
      </c>
      <c r="AD34" s="62">
        <v>360</v>
      </c>
      <c r="AE34" s="62">
        <v>0</v>
      </c>
      <c r="AF34" s="62">
        <v>190</v>
      </c>
      <c r="AG34" s="62">
        <v>0</v>
      </c>
      <c r="AH34" s="62">
        <v>362</v>
      </c>
      <c r="AI34" s="62">
        <v>0</v>
      </c>
      <c r="AJ34" s="62">
        <v>0</v>
      </c>
      <c r="AK34" s="54">
        <f t="shared" si="10"/>
        <v>0</v>
      </c>
      <c r="AL34" s="62">
        <v>0</v>
      </c>
      <c r="AM34" s="62">
        <v>0</v>
      </c>
      <c r="AN34" s="62"/>
      <c r="AO34" s="62"/>
      <c r="AP34" s="62"/>
      <c r="AQ34" s="62"/>
      <c r="AR34" s="62"/>
    </row>
    <row r="35" spans="1:44" x14ac:dyDescent="0.3">
      <c r="A35" s="50"/>
      <c r="B35" s="50"/>
      <c r="C35" s="48" t="s">
        <v>76</v>
      </c>
      <c r="D35" s="45">
        <f t="shared" si="0"/>
        <v>47643</v>
      </c>
      <c r="E35" s="54">
        <f t="shared" si="7"/>
        <v>17035</v>
      </c>
      <c r="F35" s="55">
        <v>2035</v>
      </c>
      <c r="G35" s="55">
        <v>1570</v>
      </c>
      <c r="H35" s="72">
        <v>2810</v>
      </c>
      <c r="I35" s="55">
        <v>4280</v>
      </c>
      <c r="J35" s="55">
        <v>2205</v>
      </c>
      <c r="K35" s="55">
        <v>2135</v>
      </c>
      <c r="L35" s="55">
        <v>2000</v>
      </c>
      <c r="M35" s="54">
        <f t="shared" si="8"/>
        <v>12160</v>
      </c>
      <c r="N35" s="55">
        <v>2405</v>
      </c>
      <c r="O35" s="55">
        <v>795</v>
      </c>
      <c r="P35" s="55">
        <v>1720</v>
      </c>
      <c r="Q35" s="55">
        <v>2820</v>
      </c>
      <c r="R35" s="55">
        <v>2150</v>
      </c>
      <c r="S35" s="55">
        <v>1430</v>
      </c>
      <c r="T35" s="55">
        <v>840</v>
      </c>
      <c r="U35" s="54">
        <f t="shared" si="11"/>
        <v>9565</v>
      </c>
      <c r="V35" s="55">
        <v>690</v>
      </c>
      <c r="W35" s="62">
        <v>830</v>
      </c>
      <c r="X35" s="62">
        <v>1855</v>
      </c>
      <c r="Y35" s="62">
        <v>2070</v>
      </c>
      <c r="Z35" s="62">
        <v>1550</v>
      </c>
      <c r="AA35" s="62">
        <v>1360</v>
      </c>
      <c r="AB35" s="62">
        <v>1210</v>
      </c>
      <c r="AC35" s="54">
        <f t="shared" si="9"/>
        <v>8660</v>
      </c>
      <c r="AD35" s="62">
        <v>1850</v>
      </c>
      <c r="AE35" s="62">
        <v>130</v>
      </c>
      <c r="AF35" s="62">
        <v>1565</v>
      </c>
      <c r="AG35" s="62">
        <v>2320</v>
      </c>
      <c r="AH35" s="62">
        <v>1950</v>
      </c>
      <c r="AI35" s="62">
        <v>640</v>
      </c>
      <c r="AJ35" s="62">
        <v>205</v>
      </c>
      <c r="AK35" s="54">
        <f t="shared" si="10"/>
        <v>223</v>
      </c>
      <c r="AL35" s="62">
        <v>108</v>
      </c>
      <c r="AM35" s="62">
        <v>115</v>
      </c>
      <c r="AN35" s="62"/>
      <c r="AO35" s="62"/>
      <c r="AP35" s="62"/>
      <c r="AQ35" s="62"/>
      <c r="AR35" s="62"/>
    </row>
    <row r="36" spans="1:44" x14ac:dyDescent="0.3">
      <c r="A36" s="50"/>
      <c r="B36" s="50"/>
      <c r="C36" s="48" t="s">
        <v>77</v>
      </c>
      <c r="D36" s="45">
        <f t="shared" si="0"/>
        <v>930</v>
      </c>
      <c r="E36" s="54">
        <f t="shared" si="7"/>
        <v>420</v>
      </c>
      <c r="F36" s="55">
        <v>0</v>
      </c>
      <c r="G36" s="55">
        <v>0</v>
      </c>
      <c r="H36" s="72">
        <v>0</v>
      </c>
      <c r="I36" s="55">
        <v>370</v>
      </c>
      <c r="J36" s="55">
        <v>0</v>
      </c>
      <c r="K36" s="55">
        <v>0</v>
      </c>
      <c r="L36" s="55">
        <v>50</v>
      </c>
      <c r="M36" s="54">
        <f t="shared" si="8"/>
        <v>510</v>
      </c>
      <c r="N36" s="55">
        <v>340</v>
      </c>
      <c r="O36" s="55">
        <v>0</v>
      </c>
      <c r="P36" s="55">
        <v>0</v>
      </c>
      <c r="Q36" s="55">
        <v>170</v>
      </c>
      <c r="R36" s="55">
        <v>0</v>
      </c>
      <c r="S36" s="55">
        <v>0</v>
      </c>
      <c r="T36" s="55">
        <v>0</v>
      </c>
      <c r="U36" s="54">
        <f t="shared" si="11"/>
        <v>0</v>
      </c>
      <c r="V36" s="55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54">
        <f t="shared" si="9"/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54">
        <f t="shared" si="10"/>
        <v>0</v>
      </c>
      <c r="AL36" s="62">
        <v>0</v>
      </c>
      <c r="AM36" s="62">
        <v>0</v>
      </c>
      <c r="AN36" s="62"/>
      <c r="AO36" s="62"/>
      <c r="AP36" s="62"/>
      <c r="AQ36" s="62"/>
      <c r="AR36" s="62"/>
    </row>
    <row r="37" spans="1:44" x14ac:dyDescent="0.3">
      <c r="A37" s="50"/>
      <c r="B37" s="50" t="s">
        <v>78</v>
      </c>
      <c r="C37" s="48" t="s">
        <v>79</v>
      </c>
      <c r="D37" s="45">
        <f t="shared" si="0"/>
        <v>0</v>
      </c>
      <c r="E37" s="54">
        <f t="shared" si="7"/>
        <v>0</v>
      </c>
      <c r="F37" s="55"/>
      <c r="G37" s="55"/>
      <c r="H37" s="72"/>
      <c r="I37" s="55"/>
      <c r="J37" s="55"/>
      <c r="K37" s="55"/>
      <c r="L37" s="55"/>
      <c r="M37" s="54">
        <f t="shared" si="8"/>
        <v>0</v>
      </c>
      <c r="N37" s="55"/>
      <c r="O37" s="55"/>
      <c r="P37" s="55"/>
      <c r="Q37" s="55"/>
      <c r="R37" s="55"/>
      <c r="S37" s="55"/>
      <c r="T37" s="55"/>
      <c r="U37" s="54">
        <f t="shared" si="11"/>
        <v>0</v>
      </c>
      <c r="V37" s="55"/>
      <c r="W37" s="62"/>
      <c r="X37" s="62"/>
      <c r="Y37" s="62"/>
      <c r="Z37" s="62"/>
      <c r="AA37" s="62"/>
      <c r="AB37" s="62"/>
      <c r="AC37" s="54">
        <f t="shared" si="9"/>
        <v>0</v>
      </c>
      <c r="AD37" s="62"/>
      <c r="AE37" s="62"/>
      <c r="AF37" s="62"/>
      <c r="AG37" s="62"/>
      <c r="AH37" s="62"/>
      <c r="AI37" s="62"/>
      <c r="AJ37" s="62"/>
      <c r="AK37" s="54">
        <f t="shared" si="10"/>
        <v>0</v>
      </c>
      <c r="AL37" s="62"/>
      <c r="AM37" s="62"/>
      <c r="AN37" s="62"/>
      <c r="AO37" s="62"/>
      <c r="AP37" s="62"/>
      <c r="AQ37" s="62"/>
      <c r="AR37" s="62"/>
    </row>
    <row r="38" spans="1:44" x14ac:dyDescent="0.3">
      <c r="A38" s="50"/>
      <c r="B38" s="50"/>
      <c r="C38" s="48" t="s">
        <v>80</v>
      </c>
      <c r="D38" s="45">
        <f t="shared" si="0"/>
        <v>0</v>
      </c>
      <c r="E38" s="54">
        <f t="shared" si="7"/>
        <v>0</v>
      </c>
      <c r="F38" s="55"/>
      <c r="G38" s="55"/>
      <c r="H38" s="72"/>
      <c r="I38" s="55"/>
      <c r="J38" s="55"/>
      <c r="K38" s="55"/>
      <c r="L38" s="55"/>
      <c r="M38" s="54">
        <f t="shared" si="8"/>
        <v>0</v>
      </c>
      <c r="N38" s="55"/>
      <c r="O38" s="55"/>
      <c r="P38" s="55"/>
      <c r="Q38" s="55"/>
      <c r="R38" s="55"/>
      <c r="S38" s="55"/>
      <c r="T38" s="55"/>
      <c r="U38" s="54">
        <f t="shared" si="11"/>
        <v>0</v>
      </c>
      <c r="V38" s="55"/>
      <c r="W38" s="62"/>
      <c r="X38" s="62"/>
      <c r="Y38" s="62"/>
      <c r="Z38" s="62"/>
      <c r="AA38" s="62"/>
      <c r="AB38" s="62"/>
      <c r="AC38" s="54">
        <f t="shared" si="9"/>
        <v>0</v>
      </c>
      <c r="AD38" s="62"/>
      <c r="AE38" s="62"/>
      <c r="AF38" s="62"/>
      <c r="AG38" s="62"/>
      <c r="AH38" s="62"/>
      <c r="AI38" s="62"/>
      <c r="AJ38" s="62"/>
      <c r="AK38" s="54">
        <f t="shared" si="10"/>
        <v>0</v>
      </c>
      <c r="AL38" s="62"/>
      <c r="AM38" s="62"/>
      <c r="AN38" s="62"/>
      <c r="AO38" s="62"/>
      <c r="AP38" s="62"/>
      <c r="AQ38" s="62"/>
      <c r="AR38" s="62"/>
    </row>
    <row r="39" spans="1:44" x14ac:dyDescent="0.3">
      <c r="A39" s="50"/>
      <c r="B39" s="50"/>
      <c r="C39" s="48" t="s">
        <v>81</v>
      </c>
      <c r="D39" s="45">
        <f t="shared" si="0"/>
        <v>0</v>
      </c>
      <c r="E39" s="54">
        <f t="shared" si="7"/>
        <v>0</v>
      </c>
      <c r="F39" s="55"/>
      <c r="G39" s="55"/>
      <c r="H39" s="72"/>
      <c r="I39" s="55"/>
      <c r="J39" s="55"/>
      <c r="K39" s="55"/>
      <c r="L39" s="55"/>
      <c r="M39" s="54">
        <f t="shared" si="8"/>
        <v>0</v>
      </c>
      <c r="N39" s="55"/>
      <c r="O39" s="55"/>
      <c r="P39" s="55"/>
      <c r="Q39" s="55"/>
      <c r="R39" s="55"/>
      <c r="S39" s="55"/>
      <c r="T39" s="55"/>
      <c r="U39" s="54">
        <f t="shared" si="11"/>
        <v>0</v>
      </c>
      <c r="V39" s="55"/>
      <c r="W39" s="62"/>
      <c r="X39" s="62"/>
      <c r="Y39" s="62"/>
      <c r="Z39" s="62"/>
      <c r="AA39" s="62"/>
      <c r="AB39" s="62"/>
      <c r="AC39" s="54">
        <f t="shared" si="9"/>
        <v>0</v>
      </c>
      <c r="AD39" s="62"/>
      <c r="AE39" s="62"/>
      <c r="AF39" s="62"/>
      <c r="AG39" s="62"/>
      <c r="AH39" s="62"/>
      <c r="AI39" s="62"/>
      <c r="AJ39" s="62"/>
      <c r="AK39" s="54">
        <f t="shared" si="10"/>
        <v>0</v>
      </c>
      <c r="AL39" s="62"/>
      <c r="AM39" s="62"/>
      <c r="AN39" s="62"/>
      <c r="AO39" s="62"/>
      <c r="AP39" s="62"/>
      <c r="AQ39" s="62"/>
      <c r="AR39" s="62"/>
    </row>
    <row r="40" spans="1:44" x14ac:dyDescent="0.3">
      <c r="A40" s="50"/>
      <c r="B40" s="50"/>
      <c r="C40" s="48" t="s">
        <v>82</v>
      </c>
      <c r="D40" s="45">
        <f t="shared" si="0"/>
        <v>0</v>
      </c>
      <c r="E40" s="54">
        <f t="shared" si="7"/>
        <v>0</v>
      </c>
      <c r="F40" s="55"/>
      <c r="G40" s="55"/>
      <c r="H40" s="72"/>
      <c r="I40" s="55"/>
      <c r="J40" s="55"/>
      <c r="K40" s="55"/>
      <c r="L40" s="55"/>
      <c r="M40" s="54">
        <f t="shared" si="8"/>
        <v>0</v>
      </c>
      <c r="N40" s="55"/>
      <c r="O40" s="55"/>
      <c r="P40" s="55"/>
      <c r="Q40" s="55"/>
      <c r="R40" s="55"/>
      <c r="S40" s="55"/>
      <c r="T40" s="55"/>
      <c r="U40" s="54">
        <f t="shared" si="11"/>
        <v>0</v>
      </c>
      <c r="V40" s="55"/>
      <c r="W40" s="62"/>
      <c r="X40" s="62"/>
      <c r="Y40" s="62"/>
      <c r="Z40" s="62"/>
      <c r="AA40" s="62"/>
      <c r="AB40" s="62"/>
      <c r="AC40" s="54">
        <f t="shared" si="9"/>
        <v>0</v>
      </c>
      <c r="AD40" s="62"/>
      <c r="AE40" s="62"/>
      <c r="AF40" s="62"/>
      <c r="AG40" s="62"/>
      <c r="AH40" s="62"/>
      <c r="AI40" s="62"/>
      <c r="AJ40" s="62"/>
      <c r="AK40" s="54">
        <f t="shared" si="10"/>
        <v>0</v>
      </c>
      <c r="AL40" s="62"/>
      <c r="AM40" s="62"/>
      <c r="AN40" s="62"/>
      <c r="AO40" s="62"/>
      <c r="AP40" s="62"/>
      <c r="AQ40" s="62"/>
      <c r="AR40" s="62"/>
    </row>
    <row r="41" spans="1:44" x14ac:dyDescent="0.3">
      <c r="A41" s="50"/>
      <c r="B41" s="50"/>
      <c r="C41" s="48" t="s">
        <v>83</v>
      </c>
      <c r="D41" s="45">
        <f t="shared" si="0"/>
        <v>0</v>
      </c>
      <c r="E41" s="54">
        <f t="shared" si="7"/>
        <v>0</v>
      </c>
      <c r="F41" s="55"/>
      <c r="G41" s="55"/>
      <c r="H41" s="72"/>
      <c r="I41" s="55"/>
      <c r="J41" s="55"/>
      <c r="K41" s="55"/>
      <c r="L41" s="55"/>
      <c r="M41" s="54">
        <f t="shared" si="8"/>
        <v>0</v>
      </c>
      <c r="N41" s="55"/>
      <c r="O41" s="55"/>
      <c r="P41" s="55"/>
      <c r="Q41" s="55"/>
      <c r="R41" s="55"/>
      <c r="S41" s="55"/>
      <c r="T41" s="55"/>
      <c r="U41" s="54">
        <f t="shared" si="11"/>
        <v>0</v>
      </c>
      <c r="V41" s="55"/>
      <c r="W41" s="62"/>
      <c r="X41" s="62"/>
      <c r="Y41" s="62"/>
      <c r="Z41" s="62"/>
      <c r="AA41" s="62"/>
      <c r="AB41" s="62"/>
      <c r="AC41" s="54">
        <f t="shared" si="9"/>
        <v>0</v>
      </c>
      <c r="AD41" s="62"/>
      <c r="AE41" s="62"/>
      <c r="AF41" s="62"/>
      <c r="AG41" s="62"/>
      <c r="AH41" s="62"/>
      <c r="AI41" s="62"/>
      <c r="AJ41" s="62"/>
      <c r="AK41" s="54">
        <f t="shared" si="10"/>
        <v>0</v>
      </c>
      <c r="AL41" s="62"/>
      <c r="AM41" s="62"/>
      <c r="AN41" s="62"/>
      <c r="AO41" s="62"/>
      <c r="AP41" s="62"/>
      <c r="AQ41" s="62"/>
      <c r="AR41" s="62"/>
    </row>
    <row r="42" spans="1:44" x14ac:dyDescent="0.3">
      <c r="A42" s="50"/>
      <c r="B42" s="50" t="s">
        <v>84</v>
      </c>
      <c r="C42" s="48" t="s">
        <v>85</v>
      </c>
      <c r="D42" s="45">
        <f t="shared" si="0"/>
        <v>0</v>
      </c>
      <c r="E42" s="54">
        <f t="shared" si="7"/>
        <v>0</v>
      </c>
      <c r="F42" s="55"/>
      <c r="G42" s="55"/>
      <c r="H42" s="72"/>
      <c r="I42" s="55"/>
      <c r="J42" s="55"/>
      <c r="K42" s="55"/>
      <c r="L42" s="55"/>
      <c r="M42" s="54">
        <f t="shared" si="8"/>
        <v>0</v>
      </c>
      <c r="N42" s="55"/>
      <c r="O42" s="55"/>
      <c r="P42" s="55"/>
      <c r="Q42" s="55"/>
      <c r="R42" s="55"/>
      <c r="S42" s="55"/>
      <c r="T42" s="55"/>
      <c r="U42" s="54">
        <f t="shared" si="11"/>
        <v>0</v>
      </c>
      <c r="V42" s="55"/>
      <c r="W42" s="62"/>
      <c r="X42" s="62"/>
      <c r="Y42" s="62"/>
      <c r="Z42" s="62"/>
      <c r="AA42" s="62"/>
      <c r="AB42" s="62"/>
      <c r="AC42" s="54">
        <f t="shared" si="9"/>
        <v>0</v>
      </c>
      <c r="AD42" s="62"/>
      <c r="AE42" s="62"/>
      <c r="AF42" s="62"/>
      <c r="AG42" s="62"/>
      <c r="AH42" s="62"/>
      <c r="AI42" s="62"/>
      <c r="AJ42" s="62"/>
      <c r="AK42" s="54">
        <f t="shared" si="10"/>
        <v>0</v>
      </c>
      <c r="AL42" s="62"/>
      <c r="AM42" s="62"/>
      <c r="AN42" s="62"/>
      <c r="AO42" s="62"/>
      <c r="AP42" s="62"/>
      <c r="AQ42" s="62"/>
      <c r="AR42" s="62"/>
    </row>
    <row r="43" spans="1:44" x14ac:dyDescent="0.3">
      <c r="A43" s="50"/>
      <c r="B43" s="50"/>
      <c r="C43" s="48" t="s">
        <v>86</v>
      </c>
      <c r="D43" s="45">
        <f t="shared" si="0"/>
        <v>0</v>
      </c>
      <c r="E43" s="54">
        <f t="shared" si="7"/>
        <v>0</v>
      </c>
      <c r="F43" s="55"/>
      <c r="G43" s="55"/>
      <c r="H43" s="72"/>
      <c r="I43" s="55"/>
      <c r="J43" s="55"/>
      <c r="K43" s="55"/>
      <c r="L43" s="55"/>
      <c r="M43" s="54">
        <f t="shared" si="8"/>
        <v>0</v>
      </c>
      <c r="N43" s="55"/>
      <c r="O43" s="55"/>
      <c r="P43" s="55"/>
      <c r="Q43" s="55"/>
      <c r="R43" s="55"/>
      <c r="S43" s="55"/>
      <c r="T43" s="55"/>
      <c r="U43" s="54">
        <f t="shared" si="11"/>
        <v>0</v>
      </c>
      <c r="V43" s="55"/>
      <c r="W43" s="62"/>
      <c r="X43" s="62"/>
      <c r="Y43" s="62"/>
      <c r="Z43" s="62"/>
      <c r="AA43" s="62"/>
      <c r="AB43" s="62"/>
      <c r="AC43" s="54">
        <f t="shared" si="9"/>
        <v>0</v>
      </c>
      <c r="AD43" s="62"/>
      <c r="AE43" s="62"/>
      <c r="AF43" s="62"/>
      <c r="AG43" s="62"/>
      <c r="AH43" s="62"/>
      <c r="AI43" s="62"/>
      <c r="AJ43" s="62"/>
      <c r="AK43" s="54">
        <f t="shared" si="10"/>
        <v>0</v>
      </c>
      <c r="AL43" s="62"/>
      <c r="AM43" s="62"/>
      <c r="AN43" s="62"/>
      <c r="AO43" s="62"/>
      <c r="AP43" s="62"/>
      <c r="AQ43" s="62"/>
      <c r="AR43" s="62"/>
    </row>
    <row r="44" spans="1:44" x14ac:dyDescent="0.3">
      <c r="A44" s="50"/>
      <c r="B44" s="50"/>
      <c r="C44" s="48" t="s">
        <v>87</v>
      </c>
      <c r="D44" s="45">
        <f t="shared" si="0"/>
        <v>0</v>
      </c>
      <c r="E44" s="54">
        <f t="shared" si="7"/>
        <v>0</v>
      </c>
      <c r="F44" s="55"/>
      <c r="G44" s="55"/>
      <c r="H44" s="72"/>
      <c r="I44" s="55"/>
      <c r="J44" s="55"/>
      <c r="K44" s="55"/>
      <c r="L44" s="55"/>
      <c r="M44" s="54">
        <f t="shared" si="8"/>
        <v>0</v>
      </c>
      <c r="N44" s="55"/>
      <c r="O44" s="55"/>
      <c r="P44" s="55"/>
      <c r="Q44" s="55"/>
      <c r="R44" s="55"/>
      <c r="S44" s="55"/>
      <c r="T44" s="55"/>
      <c r="U44" s="54">
        <f t="shared" si="11"/>
        <v>0</v>
      </c>
      <c r="V44" s="55"/>
      <c r="W44" s="62"/>
      <c r="X44" s="62"/>
      <c r="Y44" s="62"/>
      <c r="Z44" s="62"/>
      <c r="AA44" s="62"/>
      <c r="AB44" s="62"/>
      <c r="AC44" s="54">
        <f t="shared" si="9"/>
        <v>0</v>
      </c>
      <c r="AD44" s="62"/>
      <c r="AE44" s="62"/>
      <c r="AF44" s="62"/>
      <c r="AG44" s="62"/>
      <c r="AH44" s="62"/>
      <c r="AI44" s="62"/>
      <c r="AJ44" s="62"/>
      <c r="AK44" s="54">
        <f t="shared" si="10"/>
        <v>0</v>
      </c>
      <c r="AL44" s="62"/>
      <c r="AM44" s="62"/>
      <c r="AN44" s="62"/>
      <c r="AO44" s="62"/>
      <c r="AP44" s="62"/>
      <c r="AQ44" s="62"/>
      <c r="AR44" s="62"/>
    </row>
    <row r="45" spans="1:44" x14ac:dyDescent="0.3">
      <c r="A45" s="50"/>
      <c r="B45" s="50"/>
      <c r="C45" s="48" t="s">
        <v>88</v>
      </c>
      <c r="D45" s="45">
        <f t="shared" si="0"/>
        <v>0</v>
      </c>
      <c r="E45" s="54">
        <f t="shared" si="7"/>
        <v>0</v>
      </c>
      <c r="F45" s="55"/>
      <c r="G45" s="55"/>
      <c r="H45" s="72"/>
      <c r="I45" s="55"/>
      <c r="J45" s="55"/>
      <c r="K45" s="55"/>
      <c r="L45" s="55"/>
      <c r="M45" s="54">
        <f t="shared" si="8"/>
        <v>0</v>
      </c>
      <c r="N45" s="55"/>
      <c r="O45" s="55"/>
      <c r="P45" s="55"/>
      <c r="Q45" s="55"/>
      <c r="R45" s="55"/>
      <c r="S45" s="55"/>
      <c r="T45" s="55"/>
      <c r="U45" s="54">
        <f t="shared" si="11"/>
        <v>0</v>
      </c>
      <c r="V45" s="55"/>
      <c r="W45" s="62"/>
      <c r="X45" s="62"/>
      <c r="Y45" s="62"/>
      <c r="Z45" s="62"/>
      <c r="AA45" s="62"/>
      <c r="AB45" s="62"/>
      <c r="AC45" s="54">
        <f t="shared" si="9"/>
        <v>0</v>
      </c>
      <c r="AD45" s="62"/>
      <c r="AE45" s="62"/>
      <c r="AF45" s="62"/>
      <c r="AG45" s="62"/>
      <c r="AH45" s="62"/>
      <c r="AI45" s="62"/>
      <c r="AJ45" s="62"/>
      <c r="AK45" s="54">
        <f t="shared" si="10"/>
        <v>0</v>
      </c>
      <c r="AL45" s="62"/>
      <c r="AM45" s="62"/>
      <c r="AN45" s="62"/>
      <c r="AO45" s="62"/>
      <c r="AP45" s="62"/>
      <c r="AQ45" s="62"/>
      <c r="AR45" s="62"/>
    </row>
    <row r="46" spans="1:44" x14ac:dyDescent="0.3">
      <c r="A46" s="50"/>
      <c r="B46" s="50"/>
      <c r="C46" s="48" t="s">
        <v>89</v>
      </c>
      <c r="D46" s="45">
        <f t="shared" si="0"/>
        <v>0</v>
      </c>
      <c r="E46" s="54">
        <f t="shared" si="7"/>
        <v>0</v>
      </c>
      <c r="F46" s="55"/>
      <c r="G46" s="55"/>
      <c r="H46" s="72"/>
      <c r="I46" s="55"/>
      <c r="J46" s="55"/>
      <c r="K46" s="55"/>
      <c r="L46" s="55"/>
      <c r="M46" s="54">
        <f t="shared" si="8"/>
        <v>0</v>
      </c>
      <c r="N46" s="55"/>
      <c r="O46" s="55"/>
      <c r="P46" s="55"/>
      <c r="Q46" s="55"/>
      <c r="R46" s="55"/>
      <c r="S46" s="55"/>
      <c r="T46" s="55"/>
      <c r="U46" s="54">
        <f t="shared" si="11"/>
        <v>0</v>
      </c>
      <c r="V46" s="55"/>
      <c r="W46" s="62"/>
      <c r="X46" s="62"/>
      <c r="Y46" s="62"/>
      <c r="Z46" s="62"/>
      <c r="AA46" s="62"/>
      <c r="AB46" s="62"/>
      <c r="AC46" s="54">
        <f t="shared" si="9"/>
        <v>0</v>
      </c>
      <c r="AD46" s="62"/>
      <c r="AE46" s="62"/>
      <c r="AF46" s="62"/>
      <c r="AG46" s="62"/>
      <c r="AH46" s="62"/>
      <c r="AI46" s="62"/>
      <c r="AJ46" s="62"/>
      <c r="AK46" s="54">
        <f t="shared" si="10"/>
        <v>0</v>
      </c>
      <c r="AL46" s="62"/>
      <c r="AM46" s="62"/>
      <c r="AN46" s="62"/>
      <c r="AO46" s="62"/>
      <c r="AP46" s="62"/>
      <c r="AQ46" s="62"/>
      <c r="AR46" s="62"/>
    </row>
    <row r="47" spans="1:44" x14ac:dyDescent="0.3">
      <c r="A47" s="50"/>
      <c r="B47" s="50"/>
      <c r="C47" s="48" t="s">
        <v>90</v>
      </c>
      <c r="D47" s="45">
        <f t="shared" si="0"/>
        <v>0</v>
      </c>
      <c r="E47" s="54">
        <f t="shared" si="7"/>
        <v>0</v>
      </c>
      <c r="F47" s="55"/>
      <c r="G47" s="55"/>
      <c r="H47" s="72"/>
      <c r="I47" s="55"/>
      <c r="J47" s="55"/>
      <c r="K47" s="55"/>
      <c r="L47" s="55"/>
      <c r="M47" s="54">
        <f t="shared" si="8"/>
        <v>0</v>
      </c>
      <c r="N47" s="55"/>
      <c r="O47" s="55"/>
      <c r="P47" s="55"/>
      <c r="Q47" s="55"/>
      <c r="R47" s="55"/>
      <c r="S47" s="55"/>
      <c r="T47" s="55"/>
      <c r="U47" s="54">
        <f t="shared" si="11"/>
        <v>0</v>
      </c>
      <c r="V47" s="55"/>
      <c r="W47" s="62"/>
      <c r="X47" s="62"/>
      <c r="Y47" s="62"/>
      <c r="Z47" s="62"/>
      <c r="AA47" s="62"/>
      <c r="AB47" s="62"/>
      <c r="AC47" s="54">
        <f t="shared" si="9"/>
        <v>0</v>
      </c>
      <c r="AD47" s="62"/>
      <c r="AE47" s="62"/>
      <c r="AF47" s="62"/>
      <c r="AG47" s="62"/>
      <c r="AH47" s="62"/>
      <c r="AI47" s="62"/>
      <c r="AJ47" s="62"/>
      <c r="AK47" s="54">
        <f t="shared" si="10"/>
        <v>0</v>
      </c>
      <c r="AL47" s="62"/>
      <c r="AM47" s="62"/>
      <c r="AN47" s="62"/>
      <c r="AO47" s="62"/>
      <c r="AP47" s="62"/>
      <c r="AQ47" s="62"/>
      <c r="AR47" s="62"/>
    </row>
    <row r="48" spans="1:44" x14ac:dyDescent="0.3">
      <c r="A48" s="50"/>
      <c r="B48" s="50" t="s">
        <v>91</v>
      </c>
      <c r="C48" s="48" t="s">
        <v>92</v>
      </c>
      <c r="D48" s="45">
        <f t="shared" si="0"/>
        <v>0</v>
      </c>
      <c r="E48" s="54">
        <f t="shared" si="7"/>
        <v>0</v>
      </c>
      <c r="F48" s="55"/>
      <c r="G48" s="55"/>
      <c r="H48" s="72"/>
      <c r="I48" s="55"/>
      <c r="J48" s="55"/>
      <c r="K48" s="55"/>
      <c r="L48" s="55"/>
      <c r="M48" s="54">
        <f t="shared" si="8"/>
        <v>0</v>
      </c>
      <c r="N48" s="55"/>
      <c r="O48" s="55"/>
      <c r="P48" s="55"/>
      <c r="Q48" s="55"/>
      <c r="R48" s="55"/>
      <c r="S48" s="55"/>
      <c r="T48" s="55"/>
      <c r="U48" s="54">
        <f t="shared" si="11"/>
        <v>0</v>
      </c>
      <c r="V48" s="55"/>
      <c r="W48" s="62"/>
      <c r="X48" s="62"/>
      <c r="Y48" s="62"/>
      <c r="Z48" s="62"/>
      <c r="AA48" s="62"/>
      <c r="AB48" s="62"/>
      <c r="AC48" s="54">
        <f t="shared" si="9"/>
        <v>0</v>
      </c>
      <c r="AD48" s="62"/>
      <c r="AE48" s="62"/>
      <c r="AF48" s="62"/>
      <c r="AG48" s="62"/>
      <c r="AH48" s="62"/>
      <c r="AI48" s="62"/>
      <c r="AJ48" s="62"/>
      <c r="AK48" s="54">
        <f t="shared" si="10"/>
        <v>0</v>
      </c>
      <c r="AL48" s="62"/>
      <c r="AM48" s="62"/>
      <c r="AN48" s="62"/>
      <c r="AO48" s="62"/>
      <c r="AP48" s="62"/>
      <c r="AQ48" s="62"/>
      <c r="AR48" s="62"/>
    </row>
    <row r="49" spans="1:44" x14ac:dyDescent="0.3">
      <c r="A49" s="50"/>
      <c r="B49" s="50"/>
      <c r="C49" s="48" t="s">
        <v>93</v>
      </c>
      <c r="D49" s="45">
        <f t="shared" si="0"/>
        <v>0</v>
      </c>
      <c r="E49" s="54">
        <f t="shared" si="7"/>
        <v>0</v>
      </c>
      <c r="F49" s="55"/>
      <c r="G49" s="55"/>
      <c r="H49" s="72"/>
      <c r="I49" s="55"/>
      <c r="J49" s="55"/>
      <c r="K49" s="55"/>
      <c r="L49" s="55"/>
      <c r="M49" s="54">
        <f t="shared" si="8"/>
        <v>0</v>
      </c>
      <c r="N49" s="55"/>
      <c r="O49" s="55"/>
      <c r="P49" s="55"/>
      <c r="Q49" s="55"/>
      <c r="R49" s="55"/>
      <c r="S49" s="55"/>
      <c r="T49" s="55"/>
      <c r="U49" s="54">
        <f t="shared" si="11"/>
        <v>0</v>
      </c>
      <c r="V49" s="55"/>
      <c r="W49" s="62"/>
      <c r="X49" s="62"/>
      <c r="Y49" s="62"/>
      <c r="Z49" s="62"/>
      <c r="AA49" s="62"/>
      <c r="AB49" s="62"/>
      <c r="AC49" s="54">
        <f t="shared" si="9"/>
        <v>0</v>
      </c>
      <c r="AD49" s="62"/>
      <c r="AE49" s="62"/>
      <c r="AF49" s="62"/>
      <c r="AG49" s="62"/>
      <c r="AH49" s="62"/>
      <c r="AI49" s="62"/>
      <c r="AJ49" s="62"/>
      <c r="AK49" s="54">
        <f t="shared" si="10"/>
        <v>0</v>
      </c>
      <c r="AL49" s="62"/>
      <c r="AM49" s="62"/>
      <c r="AN49" s="62"/>
      <c r="AO49" s="62"/>
      <c r="AP49" s="62"/>
      <c r="AQ49" s="62"/>
      <c r="AR49" s="62"/>
    </row>
    <row r="50" spans="1:44" s="32" customFormat="1" ht="16.5" customHeight="1" x14ac:dyDescent="0.3">
      <c r="A50" s="41" t="s">
        <v>64</v>
      </c>
      <c r="B50" s="41"/>
      <c r="C50" s="41"/>
      <c r="D50" s="60">
        <f t="shared" si="0"/>
        <v>328302</v>
      </c>
      <c r="E50" s="60">
        <f t="shared" si="7"/>
        <v>119327</v>
      </c>
      <c r="F50" s="74">
        <v>13300</v>
      </c>
      <c r="G50" s="74">
        <v>6373</v>
      </c>
      <c r="H50" s="74">
        <v>23735</v>
      </c>
      <c r="I50" s="74">
        <v>27730</v>
      </c>
      <c r="J50" s="74">
        <v>18973</v>
      </c>
      <c r="K50" s="74">
        <v>19925</v>
      </c>
      <c r="L50" s="74">
        <v>9291</v>
      </c>
      <c r="M50" s="60">
        <f t="shared" ref="M50:AC50" si="12">SUM(M26:M49)</f>
        <v>86454</v>
      </c>
      <c r="N50" s="74">
        <v>14575</v>
      </c>
      <c r="O50" s="74">
        <v>3543</v>
      </c>
      <c r="P50" s="74">
        <v>6903</v>
      </c>
      <c r="Q50" s="74">
        <v>25690</v>
      </c>
      <c r="R50" s="74">
        <v>25370</v>
      </c>
      <c r="S50" s="60">
        <v>4923</v>
      </c>
      <c r="T50" s="60">
        <v>5450</v>
      </c>
      <c r="U50" s="60">
        <f>SUM(U26:U49)</f>
        <v>75395</v>
      </c>
      <c r="V50" s="60">
        <v>3600</v>
      </c>
      <c r="W50" s="60">
        <v>4935</v>
      </c>
      <c r="X50" s="60">
        <v>20583</v>
      </c>
      <c r="Y50" s="60">
        <v>13891</v>
      </c>
      <c r="Z50" s="60">
        <v>20555</v>
      </c>
      <c r="AA50" s="60">
        <v>5553</v>
      </c>
      <c r="AB50" s="60">
        <v>6278</v>
      </c>
      <c r="AC50" s="60">
        <f t="shared" si="12"/>
        <v>46082</v>
      </c>
      <c r="AD50" s="64">
        <v>10360</v>
      </c>
      <c r="AE50" s="64">
        <v>400</v>
      </c>
      <c r="AF50" s="64">
        <v>14875</v>
      </c>
      <c r="AG50" s="64">
        <v>11073</v>
      </c>
      <c r="AH50" s="64">
        <v>5289</v>
      </c>
      <c r="AI50" s="64">
        <v>3530</v>
      </c>
      <c r="AJ50" s="64">
        <v>555</v>
      </c>
      <c r="AK50" s="60">
        <f>SUM(AK26:AK49)</f>
        <v>1044</v>
      </c>
      <c r="AL50" s="64">
        <v>581</v>
      </c>
      <c r="AM50" s="64">
        <v>463</v>
      </c>
      <c r="AN50" s="64"/>
      <c r="AO50" s="64"/>
      <c r="AP50" s="64"/>
      <c r="AQ50" s="64"/>
      <c r="AR50" s="64"/>
    </row>
    <row r="51" spans="1:44" s="32" customFormat="1" ht="16.5" customHeight="1" x14ac:dyDescent="0.3">
      <c r="A51" s="65" t="s">
        <v>94</v>
      </c>
      <c r="B51" s="65"/>
      <c r="C51" s="65"/>
      <c r="D51" s="75">
        <f t="shared" si="0"/>
        <v>739570</v>
      </c>
      <c r="E51" s="75">
        <f t="shared" si="7"/>
        <v>286402</v>
      </c>
      <c r="F51" s="66">
        <v>25615</v>
      </c>
      <c r="G51" s="66">
        <v>12510</v>
      </c>
      <c r="H51" s="66">
        <v>110755</v>
      </c>
      <c r="I51" s="66">
        <f>I25+I50</f>
        <v>51725</v>
      </c>
      <c r="J51" s="66">
        <v>35066</v>
      </c>
      <c r="K51" s="66">
        <v>33255</v>
      </c>
      <c r="L51" s="66">
        <v>17476</v>
      </c>
      <c r="M51" s="66">
        <f>SUM(N51:T51)</f>
        <v>167771</v>
      </c>
      <c r="N51" s="66">
        <v>24315</v>
      </c>
      <c r="O51" s="66">
        <v>7371</v>
      </c>
      <c r="P51" s="66">
        <v>12255</v>
      </c>
      <c r="Q51" s="66">
        <v>56190</v>
      </c>
      <c r="R51" s="66">
        <v>46660</v>
      </c>
      <c r="S51" s="66">
        <v>10680</v>
      </c>
      <c r="T51" s="66">
        <v>10300</v>
      </c>
      <c r="U51" s="69">
        <f>SUM(U25,U50)</f>
        <v>192306</v>
      </c>
      <c r="V51" s="69">
        <v>6320</v>
      </c>
      <c r="W51" s="69">
        <v>10807</v>
      </c>
      <c r="X51" s="69">
        <v>34196</v>
      </c>
      <c r="Y51" s="69">
        <v>46128</v>
      </c>
      <c r="Z51" s="69">
        <v>69260</v>
      </c>
      <c r="AA51" s="69">
        <f>AA25+AA50</f>
        <v>10855</v>
      </c>
      <c r="AB51" s="69">
        <v>14740</v>
      </c>
      <c r="AC51" s="66">
        <f t="shared" ref="AC51" si="13">SUM(AC25,AC50)</f>
        <v>90624</v>
      </c>
      <c r="AD51" s="66">
        <v>19760</v>
      </c>
      <c r="AE51" s="66">
        <v>1630</v>
      </c>
      <c r="AF51" s="66">
        <v>23090</v>
      </c>
      <c r="AG51" s="66">
        <v>26925</v>
      </c>
      <c r="AH51" s="66">
        <v>11844</v>
      </c>
      <c r="AI51" s="66">
        <v>5476</v>
      </c>
      <c r="AJ51" s="66">
        <v>1899</v>
      </c>
      <c r="AK51" s="66">
        <f>SUM(AK25,AK50)</f>
        <v>2467</v>
      </c>
      <c r="AL51" s="66">
        <v>1449</v>
      </c>
      <c r="AM51" s="66">
        <v>1018</v>
      </c>
      <c r="AN51" s="66"/>
      <c r="AO51" s="66"/>
      <c r="AP51" s="66"/>
      <c r="AQ51" s="66"/>
      <c r="AR51" s="66"/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M3:M4"/>
    <mergeCell ref="U3:U4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51"/>
  <sheetViews>
    <sheetView topLeftCell="A25" zoomScaleNormal="100" workbookViewId="0">
      <pane xSplit="4" topLeftCell="E1" activePane="topRight" state="frozen"/>
      <selection pane="topRight" activeCell="F52" sqref="F52"/>
    </sheetView>
  </sheetViews>
  <sheetFormatPr defaultColWidth="9" defaultRowHeight="16.5" x14ac:dyDescent="0.3"/>
  <cols>
    <col min="1" max="1" width="20.25" style="31" bestFit="1" customWidth="1"/>
    <col min="2" max="2" width="7.375" style="31" customWidth="1"/>
    <col min="3" max="3" width="28.625" style="31" customWidth="1"/>
    <col min="4" max="4" width="12" style="32" customWidth="1"/>
    <col min="5" max="5" width="10.25" style="31" customWidth="1"/>
    <col min="6" max="7" width="9.125" style="32" customWidth="1"/>
    <col min="8" max="8" width="10.25" style="76" bestFit="1" customWidth="1"/>
    <col min="9" max="10" width="9.125" style="32" customWidth="1"/>
    <col min="11" max="11" width="10.25" style="32" customWidth="1"/>
    <col min="12" max="12" width="9.125" style="32" customWidth="1"/>
    <col min="13" max="13" width="10.25" style="31" customWidth="1"/>
    <col min="14" max="14" width="9.125" style="32" customWidth="1"/>
    <col min="15" max="15" width="9.125" style="32" bestFit="1" customWidth="1"/>
    <col min="16" max="17" width="9.125" style="32" customWidth="1"/>
    <col min="18" max="21" width="10.25" style="31" customWidth="1"/>
    <col min="22" max="22" width="9.125" style="32" customWidth="1"/>
    <col min="23" max="23" width="10.25" style="32" customWidth="1"/>
    <col min="24" max="26" width="9.125" style="32" customWidth="1"/>
    <col min="27" max="28" width="10.25" style="32" customWidth="1"/>
    <col min="29" max="29" width="10.25" style="31" customWidth="1"/>
    <col min="30" max="35" width="9.125" style="32" customWidth="1"/>
    <col min="36" max="36" width="10.25" style="32" customWidth="1"/>
    <col min="37" max="37" width="10.25" style="31" bestFit="1" customWidth="1"/>
    <col min="38" max="43" width="9.125" style="32" customWidth="1"/>
    <col min="44" max="44" width="9.125" style="32" bestFit="1" customWidth="1"/>
    <col min="45" max="16384" width="9" style="31"/>
  </cols>
  <sheetData>
    <row r="1" spans="1:44" ht="34.5" customHeight="1" x14ac:dyDescent="0.3">
      <c r="A1" s="30" t="s">
        <v>150</v>
      </c>
      <c r="B1" s="30"/>
      <c r="C1" s="30"/>
      <c r="D1" s="30"/>
      <c r="F1" s="33"/>
      <c r="G1" s="33"/>
      <c r="H1" s="70"/>
      <c r="I1" s="33"/>
      <c r="J1" s="33"/>
      <c r="K1" s="33"/>
      <c r="M1" s="34"/>
      <c r="N1" s="33"/>
      <c r="O1" s="33"/>
    </row>
    <row r="2" spans="1:44" ht="14.25" customHeight="1" x14ac:dyDescent="0.3">
      <c r="A2" s="35"/>
      <c r="B2" s="36"/>
      <c r="C2" s="36"/>
      <c r="D2" s="37"/>
      <c r="F2" s="38"/>
      <c r="G2" s="38"/>
      <c r="H2" s="71"/>
      <c r="I2" s="38"/>
      <c r="J2" s="38"/>
      <c r="K2" s="38"/>
      <c r="L2" s="37"/>
      <c r="M2" s="39"/>
      <c r="N2" s="38"/>
      <c r="O2" s="38"/>
      <c r="P2" s="37"/>
      <c r="Q2" s="37"/>
      <c r="R2" s="36"/>
      <c r="S2" s="36"/>
      <c r="T2" s="36"/>
      <c r="V2" s="37"/>
    </row>
    <row r="3" spans="1:44" ht="16.5" customHeight="1" x14ac:dyDescent="0.3">
      <c r="A3" s="40" t="s">
        <v>0</v>
      </c>
      <c r="B3" s="40"/>
      <c r="C3" s="40"/>
      <c r="D3" s="41" t="s">
        <v>1</v>
      </c>
      <c r="E3" s="42" t="s">
        <v>104</v>
      </c>
      <c r="F3" s="45" t="s">
        <v>2</v>
      </c>
      <c r="G3" s="45" t="s">
        <v>3</v>
      </c>
      <c r="H3" s="67" t="s">
        <v>4</v>
      </c>
      <c r="I3" s="45" t="s">
        <v>5</v>
      </c>
      <c r="J3" s="45" t="s">
        <v>6</v>
      </c>
      <c r="K3" s="45" t="s">
        <v>7</v>
      </c>
      <c r="L3" s="45" t="s">
        <v>8</v>
      </c>
      <c r="M3" s="78" t="s">
        <v>151</v>
      </c>
      <c r="N3" s="45" t="s">
        <v>9</v>
      </c>
      <c r="O3" s="45" t="s">
        <v>10</v>
      </c>
      <c r="P3" s="45" t="s">
        <v>11</v>
      </c>
      <c r="Q3" s="45" t="s">
        <v>12</v>
      </c>
      <c r="R3" s="43" t="s">
        <v>13</v>
      </c>
      <c r="S3" s="43" t="s">
        <v>14</v>
      </c>
      <c r="T3" s="43" t="s">
        <v>15</v>
      </c>
      <c r="U3" s="42" t="s">
        <v>152</v>
      </c>
      <c r="V3" s="67" t="s">
        <v>16</v>
      </c>
      <c r="W3" s="67" t="s">
        <v>17</v>
      </c>
      <c r="X3" s="67" t="s">
        <v>18</v>
      </c>
      <c r="Y3" s="67" t="s">
        <v>19</v>
      </c>
      <c r="Z3" s="67" t="s">
        <v>20</v>
      </c>
      <c r="AA3" s="67" t="s">
        <v>21</v>
      </c>
      <c r="AB3" s="67" t="s">
        <v>22</v>
      </c>
      <c r="AC3" s="42" t="s">
        <v>153</v>
      </c>
      <c r="AD3" s="45" t="s">
        <v>23</v>
      </c>
      <c r="AE3" s="45" t="s">
        <v>24</v>
      </c>
      <c r="AF3" s="45" t="s">
        <v>25</v>
      </c>
      <c r="AG3" s="45" t="s">
        <v>26</v>
      </c>
      <c r="AH3" s="45" t="s">
        <v>27</v>
      </c>
      <c r="AI3" s="67">
        <v>27</v>
      </c>
      <c r="AJ3" s="67" t="s">
        <v>29</v>
      </c>
      <c r="AK3" s="42" t="s">
        <v>104</v>
      </c>
      <c r="AL3" s="45" t="s">
        <v>30</v>
      </c>
      <c r="AM3" s="45" t="s">
        <v>31</v>
      </c>
      <c r="AN3" s="45" t="s">
        <v>117</v>
      </c>
      <c r="AO3" s="45"/>
      <c r="AP3" s="45"/>
      <c r="AQ3" s="67"/>
      <c r="AR3" s="67"/>
    </row>
    <row r="4" spans="1:44" ht="16.5" customHeight="1" x14ac:dyDescent="0.3">
      <c r="A4" s="40" t="s">
        <v>32</v>
      </c>
      <c r="B4" s="40"/>
      <c r="C4" s="40"/>
      <c r="D4" s="41"/>
      <c r="E4" s="42"/>
      <c r="F4" s="49" t="s">
        <v>39</v>
      </c>
      <c r="G4" s="49" t="s">
        <v>33</v>
      </c>
      <c r="H4" s="49" t="s">
        <v>34</v>
      </c>
      <c r="I4" s="49" t="s">
        <v>35</v>
      </c>
      <c r="J4" s="49" t="s">
        <v>36</v>
      </c>
      <c r="K4" s="49" t="s">
        <v>37</v>
      </c>
      <c r="L4" s="49" t="s">
        <v>38</v>
      </c>
      <c r="M4" s="79"/>
      <c r="N4" s="49" t="s">
        <v>39</v>
      </c>
      <c r="O4" s="49" t="s">
        <v>33</v>
      </c>
      <c r="P4" s="49" t="s">
        <v>34</v>
      </c>
      <c r="Q4" s="49" t="s">
        <v>35</v>
      </c>
      <c r="R4" s="49" t="s">
        <v>36</v>
      </c>
      <c r="S4" s="49" t="s">
        <v>37</v>
      </c>
      <c r="T4" s="48" t="s">
        <v>38</v>
      </c>
      <c r="U4" s="42"/>
      <c r="V4" s="68" t="s">
        <v>39</v>
      </c>
      <c r="W4" s="68" t="s">
        <v>33</v>
      </c>
      <c r="X4" s="68" t="s">
        <v>34</v>
      </c>
      <c r="Y4" s="68" t="s">
        <v>35</v>
      </c>
      <c r="Z4" s="68" t="s">
        <v>36</v>
      </c>
      <c r="AA4" s="68" t="s">
        <v>37</v>
      </c>
      <c r="AB4" s="68" t="s">
        <v>38</v>
      </c>
      <c r="AC4" s="42"/>
      <c r="AD4" s="49" t="s">
        <v>39</v>
      </c>
      <c r="AE4" s="49" t="s">
        <v>33</v>
      </c>
      <c r="AF4" s="49" t="s">
        <v>34</v>
      </c>
      <c r="AG4" s="49" t="s">
        <v>35</v>
      </c>
      <c r="AH4" s="49" t="s">
        <v>36</v>
      </c>
      <c r="AI4" s="68" t="s">
        <v>154</v>
      </c>
      <c r="AJ4" s="68" t="s">
        <v>38</v>
      </c>
      <c r="AK4" s="42"/>
      <c r="AL4" s="49" t="s">
        <v>39</v>
      </c>
      <c r="AM4" s="49" t="s">
        <v>33</v>
      </c>
      <c r="AN4" s="49" t="s">
        <v>34</v>
      </c>
      <c r="AO4" s="49"/>
      <c r="AP4" s="49"/>
      <c r="AQ4" s="68"/>
      <c r="AR4" s="68"/>
    </row>
    <row r="5" spans="1:44" s="53" customFormat="1" ht="33" x14ac:dyDescent="0.3">
      <c r="A5" s="50" t="s">
        <v>40</v>
      </c>
      <c r="B5" s="50" t="s">
        <v>41</v>
      </c>
      <c r="C5" s="50"/>
      <c r="D5" s="51"/>
      <c r="E5" s="52"/>
      <c r="F5" s="49" t="s">
        <v>42</v>
      </c>
      <c r="G5" s="49" t="s">
        <v>42</v>
      </c>
      <c r="H5" s="49" t="s">
        <v>42</v>
      </c>
      <c r="I5" s="49" t="s">
        <v>42</v>
      </c>
      <c r="J5" s="49" t="s">
        <v>42</v>
      </c>
      <c r="K5" s="49" t="s">
        <v>42</v>
      </c>
      <c r="L5" s="49" t="s">
        <v>145</v>
      </c>
      <c r="M5" s="52"/>
      <c r="N5" s="49" t="s">
        <v>44</v>
      </c>
      <c r="O5" s="49" t="s">
        <v>42</v>
      </c>
      <c r="P5" s="49" t="s">
        <v>42</v>
      </c>
      <c r="Q5" s="49" t="s">
        <v>44</v>
      </c>
      <c r="R5" s="49" t="s">
        <v>44</v>
      </c>
      <c r="S5" s="49" t="s">
        <v>42</v>
      </c>
      <c r="T5" s="49" t="s">
        <v>42</v>
      </c>
      <c r="U5" s="52"/>
      <c r="V5" s="49" t="s">
        <v>42</v>
      </c>
      <c r="W5" s="49" t="s">
        <v>42</v>
      </c>
      <c r="X5" s="49" t="s">
        <v>44</v>
      </c>
      <c r="Y5" s="49" t="s">
        <v>42</v>
      </c>
      <c r="Z5" s="49" t="s">
        <v>42</v>
      </c>
      <c r="AA5" s="49" t="s">
        <v>42</v>
      </c>
      <c r="AB5" s="49" t="s">
        <v>44</v>
      </c>
      <c r="AC5" s="52"/>
      <c r="AD5" s="49" t="s">
        <v>42</v>
      </c>
      <c r="AE5" s="49" t="s">
        <v>126</v>
      </c>
      <c r="AF5" s="49" t="s">
        <v>44</v>
      </c>
      <c r="AG5" s="49" t="s">
        <v>42</v>
      </c>
      <c r="AH5" s="49" t="s">
        <v>42</v>
      </c>
      <c r="AI5" s="49" t="s">
        <v>106</v>
      </c>
      <c r="AJ5" s="49" t="s">
        <v>42</v>
      </c>
      <c r="AK5" s="52"/>
      <c r="AL5" s="49" t="s">
        <v>42</v>
      </c>
      <c r="AM5" s="49" t="s">
        <v>42</v>
      </c>
      <c r="AN5" s="49" t="s">
        <v>126</v>
      </c>
      <c r="AO5" s="49"/>
      <c r="AP5" s="49"/>
      <c r="AQ5" s="49"/>
      <c r="AR5" s="49"/>
    </row>
    <row r="6" spans="1:44" ht="16.5" customHeight="1" x14ac:dyDescent="0.3">
      <c r="A6" s="50"/>
      <c r="B6" s="50" t="s">
        <v>48</v>
      </c>
      <c r="C6" s="50"/>
      <c r="D6" s="45">
        <f>SUM(E6,M6,U6,AC6,AK6)</f>
        <v>2760</v>
      </c>
      <c r="E6" s="54">
        <f>SUM(F6:L6)</f>
        <v>725</v>
      </c>
      <c r="F6" s="55">
        <v>150</v>
      </c>
      <c r="G6" s="55">
        <v>250</v>
      </c>
      <c r="H6" s="72">
        <v>15</v>
      </c>
      <c r="I6" s="55">
        <v>40</v>
      </c>
      <c r="J6" s="55">
        <v>150</v>
      </c>
      <c r="K6" s="55">
        <v>70</v>
      </c>
      <c r="L6" s="55">
        <v>50</v>
      </c>
      <c r="M6" s="54">
        <f t="shared" ref="M6:M24" si="0">SUM(N6:T6)</f>
        <v>635</v>
      </c>
      <c r="N6" s="55">
        <v>0</v>
      </c>
      <c r="O6" s="55">
        <v>150</v>
      </c>
      <c r="P6" s="55">
        <v>250</v>
      </c>
      <c r="Q6" s="55">
        <v>30</v>
      </c>
      <c r="R6" s="55">
        <v>15</v>
      </c>
      <c r="S6" s="55">
        <v>120</v>
      </c>
      <c r="T6" s="55">
        <v>70</v>
      </c>
      <c r="U6" s="54">
        <f>SUM(V6:AB6)</f>
        <v>680</v>
      </c>
      <c r="V6" s="55">
        <v>70</v>
      </c>
      <c r="W6" s="55">
        <v>0</v>
      </c>
      <c r="X6" s="55">
        <v>120</v>
      </c>
      <c r="Y6" s="55">
        <v>250</v>
      </c>
      <c r="Z6" s="55">
        <v>80</v>
      </c>
      <c r="AA6" s="55">
        <v>40</v>
      </c>
      <c r="AB6" s="55">
        <v>120</v>
      </c>
      <c r="AC6" s="54">
        <f t="shared" ref="AC6:AC24" si="1">SUM(AD6:AJ6)</f>
        <v>410</v>
      </c>
      <c r="AD6" s="55">
        <v>80</v>
      </c>
      <c r="AE6" s="55">
        <v>30</v>
      </c>
      <c r="AF6" s="55">
        <v>50</v>
      </c>
      <c r="AG6" s="55">
        <v>120</v>
      </c>
      <c r="AH6" s="55">
        <v>60</v>
      </c>
      <c r="AI6" s="55">
        <v>30</v>
      </c>
      <c r="AJ6" s="55">
        <v>40</v>
      </c>
      <c r="AK6" s="54">
        <f>SUM(AL6:AR6)</f>
        <v>310</v>
      </c>
      <c r="AL6" s="55">
        <v>120</v>
      </c>
      <c r="AM6" s="55">
        <v>150</v>
      </c>
      <c r="AN6" s="55">
        <v>40</v>
      </c>
      <c r="AO6" s="55"/>
      <c r="AP6" s="55"/>
      <c r="AQ6" s="55"/>
      <c r="AR6" s="55"/>
    </row>
    <row r="7" spans="1:44" ht="16.5" customHeight="1" x14ac:dyDescent="0.3">
      <c r="A7" s="50"/>
      <c r="B7" s="56" t="s">
        <v>49</v>
      </c>
      <c r="C7" s="56"/>
      <c r="D7" s="45">
        <f t="shared" ref="D7:D49" si="2">SUM(E7,M7,U7,AC7,AK7)</f>
        <v>48490</v>
      </c>
      <c r="E7" s="54">
        <f t="shared" ref="E7:E24" si="3">SUM(F7:L7)</f>
        <v>12280</v>
      </c>
      <c r="F7" s="55">
        <v>320</v>
      </c>
      <c r="G7" s="55">
        <v>7300</v>
      </c>
      <c r="H7" s="72">
        <v>750</v>
      </c>
      <c r="I7" s="55">
        <v>650</v>
      </c>
      <c r="J7" s="57">
        <v>1000</v>
      </c>
      <c r="K7" s="57">
        <v>1020</v>
      </c>
      <c r="L7" s="57">
        <v>1240</v>
      </c>
      <c r="M7" s="54">
        <f t="shared" si="0"/>
        <v>11410</v>
      </c>
      <c r="N7" s="57">
        <v>650</v>
      </c>
      <c r="O7" s="57">
        <v>6300</v>
      </c>
      <c r="P7" s="57">
        <v>1200</v>
      </c>
      <c r="Q7" s="57">
        <v>850</v>
      </c>
      <c r="R7" s="57">
        <v>1050</v>
      </c>
      <c r="S7" s="57">
        <v>290</v>
      </c>
      <c r="T7" s="57">
        <v>1070</v>
      </c>
      <c r="U7" s="54">
        <f t="shared" ref="U7:U24" si="4">SUM(V7:AB7)</f>
        <v>11360</v>
      </c>
      <c r="V7" s="55">
        <v>1240</v>
      </c>
      <c r="W7" s="55">
        <v>3900</v>
      </c>
      <c r="X7" s="55">
        <v>1220</v>
      </c>
      <c r="Y7" s="55">
        <v>1140</v>
      </c>
      <c r="Z7" s="55">
        <v>1240</v>
      </c>
      <c r="AA7" s="55">
        <v>1400</v>
      </c>
      <c r="AB7" s="55">
        <v>1220</v>
      </c>
      <c r="AC7" s="54">
        <f t="shared" si="1"/>
        <v>10050</v>
      </c>
      <c r="AD7" s="55">
        <v>670</v>
      </c>
      <c r="AE7" s="55">
        <v>2040</v>
      </c>
      <c r="AF7" s="55">
        <v>2400</v>
      </c>
      <c r="AG7" s="55">
        <v>1220</v>
      </c>
      <c r="AH7" s="55">
        <v>1070</v>
      </c>
      <c r="AI7" s="55">
        <v>1050</v>
      </c>
      <c r="AJ7" s="55">
        <v>1600</v>
      </c>
      <c r="AK7" s="54">
        <f t="shared" ref="AK7:AK24" si="5">SUM(AL7:AR7)</f>
        <v>3390</v>
      </c>
      <c r="AL7" s="55">
        <v>1610</v>
      </c>
      <c r="AM7" s="55">
        <v>1200</v>
      </c>
      <c r="AN7" s="55">
        <v>580</v>
      </c>
      <c r="AO7" s="55"/>
      <c r="AP7" s="55"/>
      <c r="AQ7" s="55"/>
      <c r="AR7" s="55"/>
    </row>
    <row r="8" spans="1:44" ht="16.5" customHeight="1" x14ac:dyDescent="0.3">
      <c r="A8" s="50"/>
      <c r="B8" s="56" t="s">
        <v>50</v>
      </c>
      <c r="C8" s="56"/>
      <c r="D8" s="45">
        <f t="shared" si="2"/>
        <v>81340</v>
      </c>
      <c r="E8" s="54">
        <f t="shared" si="3"/>
        <v>19970</v>
      </c>
      <c r="F8" s="57">
        <v>1600</v>
      </c>
      <c r="G8" s="57">
        <v>10600</v>
      </c>
      <c r="H8" s="73">
        <v>2620</v>
      </c>
      <c r="I8" s="57">
        <v>1450</v>
      </c>
      <c r="J8" s="57">
        <v>2100</v>
      </c>
      <c r="K8" s="57">
        <v>550</v>
      </c>
      <c r="L8" s="57">
        <v>1050</v>
      </c>
      <c r="M8" s="54">
        <f t="shared" si="0"/>
        <v>25670</v>
      </c>
      <c r="N8" s="57">
        <v>1100</v>
      </c>
      <c r="O8" s="57">
        <v>11300</v>
      </c>
      <c r="P8" s="57">
        <v>8600</v>
      </c>
      <c r="Q8" s="57">
        <v>1450</v>
      </c>
      <c r="R8" s="57">
        <v>1520</v>
      </c>
      <c r="S8" s="57">
        <v>320</v>
      </c>
      <c r="T8" s="57">
        <v>1380</v>
      </c>
      <c r="U8" s="54">
        <f t="shared" si="4"/>
        <v>15820</v>
      </c>
      <c r="V8" s="57">
        <v>1230</v>
      </c>
      <c r="W8" s="57">
        <v>3300</v>
      </c>
      <c r="X8" s="57">
        <v>3420</v>
      </c>
      <c r="Y8" s="57">
        <v>1200</v>
      </c>
      <c r="Z8" s="57">
        <v>2900</v>
      </c>
      <c r="AA8" s="57">
        <v>1750</v>
      </c>
      <c r="AB8" s="57">
        <v>2020</v>
      </c>
      <c r="AC8" s="54">
        <f t="shared" si="1"/>
        <v>12110</v>
      </c>
      <c r="AD8" s="57">
        <v>1530</v>
      </c>
      <c r="AE8" s="57">
        <v>1450</v>
      </c>
      <c r="AF8" s="57">
        <v>2250</v>
      </c>
      <c r="AG8" s="57">
        <v>2220</v>
      </c>
      <c r="AH8" s="57">
        <v>1730</v>
      </c>
      <c r="AI8" s="55">
        <v>580</v>
      </c>
      <c r="AJ8" s="57">
        <v>2350</v>
      </c>
      <c r="AK8" s="54">
        <f t="shared" si="5"/>
        <v>7770</v>
      </c>
      <c r="AL8" s="57">
        <v>3220</v>
      </c>
      <c r="AM8" s="57">
        <v>3500</v>
      </c>
      <c r="AN8" s="57">
        <v>1050</v>
      </c>
      <c r="AO8" s="57"/>
      <c r="AP8" s="57"/>
      <c r="AQ8" s="55"/>
      <c r="AR8" s="57"/>
    </row>
    <row r="9" spans="1:44" ht="16.5" customHeight="1" x14ac:dyDescent="0.3">
      <c r="A9" s="50"/>
      <c r="B9" s="56" t="s">
        <v>51</v>
      </c>
      <c r="C9" s="56"/>
      <c r="D9" s="45">
        <f t="shared" si="2"/>
        <v>13845</v>
      </c>
      <c r="E9" s="54">
        <f t="shared" si="3"/>
        <v>3051</v>
      </c>
      <c r="F9" s="57">
        <v>470</v>
      </c>
      <c r="G9" s="57">
        <v>405</v>
      </c>
      <c r="H9" s="73">
        <v>153</v>
      </c>
      <c r="I9" s="57">
        <v>383</v>
      </c>
      <c r="J9" s="57">
        <v>550</v>
      </c>
      <c r="K9" s="57">
        <v>565</v>
      </c>
      <c r="L9" s="57">
        <v>525</v>
      </c>
      <c r="M9" s="54">
        <f t="shared" si="0"/>
        <v>2848</v>
      </c>
      <c r="N9" s="57">
        <v>470</v>
      </c>
      <c r="O9" s="57">
        <v>460</v>
      </c>
      <c r="P9" s="57">
        <v>505</v>
      </c>
      <c r="Q9" s="57">
        <v>255</v>
      </c>
      <c r="R9" s="57">
        <v>308</v>
      </c>
      <c r="S9" s="57">
        <v>490</v>
      </c>
      <c r="T9" s="57">
        <v>360</v>
      </c>
      <c r="U9" s="54">
        <f t="shared" si="4"/>
        <v>3398</v>
      </c>
      <c r="V9" s="57">
        <v>520</v>
      </c>
      <c r="W9" s="57">
        <v>380</v>
      </c>
      <c r="X9" s="57">
        <v>730</v>
      </c>
      <c r="Y9" s="57">
        <v>425</v>
      </c>
      <c r="Z9" s="57">
        <v>360</v>
      </c>
      <c r="AA9" s="57">
        <v>383</v>
      </c>
      <c r="AB9" s="57">
        <v>600</v>
      </c>
      <c r="AC9" s="54">
        <f t="shared" si="1"/>
        <v>3023</v>
      </c>
      <c r="AD9" s="57">
        <v>530</v>
      </c>
      <c r="AE9" s="57">
        <v>385</v>
      </c>
      <c r="AF9" s="57">
        <v>450</v>
      </c>
      <c r="AG9" s="57">
        <v>550</v>
      </c>
      <c r="AH9" s="57">
        <v>390</v>
      </c>
      <c r="AI9" s="57">
        <v>335</v>
      </c>
      <c r="AJ9" s="57">
        <v>383</v>
      </c>
      <c r="AK9" s="54">
        <f t="shared" si="5"/>
        <v>1525</v>
      </c>
      <c r="AL9" s="57">
        <v>550</v>
      </c>
      <c r="AM9" s="57">
        <v>640</v>
      </c>
      <c r="AN9" s="57">
        <v>335</v>
      </c>
      <c r="AO9" s="57"/>
      <c r="AP9" s="57"/>
      <c r="AQ9" s="57"/>
      <c r="AR9" s="57"/>
    </row>
    <row r="10" spans="1:44" ht="16.5" customHeight="1" x14ac:dyDescent="0.3">
      <c r="A10" s="50"/>
      <c r="B10" s="56" t="s">
        <v>52</v>
      </c>
      <c r="C10" s="56"/>
      <c r="D10" s="45">
        <f t="shared" si="2"/>
        <v>0</v>
      </c>
      <c r="E10" s="54">
        <f t="shared" si="3"/>
        <v>0</v>
      </c>
      <c r="F10" s="57"/>
      <c r="G10" s="57"/>
      <c r="H10" s="73"/>
      <c r="I10" s="57"/>
      <c r="J10" s="57"/>
      <c r="K10" s="57"/>
      <c r="L10" s="57"/>
      <c r="M10" s="54">
        <f t="shared" si="0"/>
        <v>0</v>
      </c>
      <c r="N10" s="57"/>
      <c r="O10" s="57"/>
      <c r="P10" s="57"/>
      <c r="Q10" s="57"/>
      <c r="R10" s="57"/>
      <c r="S10" s="57"/>
      <c r="T10" s="57"/>
      <c r="U10" s="54">
        <f t="shared" si="4"/>
        <v>0</v>
      </c>
      <c r="V10" s="57"/>
      <c r="W10" s="57"/>
      <c r="X10" s="57"/>
      <c r="Y10" s="57"/>
      <c r="Z10" s="57"/>
      <c r="AA10" s="57"/>
      <c r="AB10" s="57"/>
      <c r="AC10" s="54">
        <f t="shared" si="1"/>
        <v>0</v>
      </c>
      <c r="AD10" s="57"/>
      <c r="AE10" s="57"/>
      <c r="AF10" s="57"/>
      <c r="AG10" s="57"/>
      <c r="AH10" s="57"/>
      <c r="AI10" s="57"/>
      <c r="AJ10" s="57"/>
      <c r="AK10" s="54">
        <f t="shared" si="5"/>
        <v>0</v>
      </c>
      <c r="AL10" s="57"/>
      <c r="AM10" s="57"/>
      <c r="AN10" s="57"/>
      <c r="AO10" s="57"/>
      <c r="AP10" s="57"/>
      <c r="AQ10" s="57"/>
      <c r="AR10" s="57"/>
    </row>
    <row r="11" spans="1:44" ht="16.5" customHeight="1" x14ac:dyDescent="0.3">
      <c r="A11" s="50"/>
      <c r="B11" s="56" t="s">
        <v>53</v>
      </c>
      <c r="C11" s="56"/>
      <c r="D11" s="45">
        <f t="shared" si="2"/>
        <v>0</v>
      </c>
      <c r="E11" s="54">
        <f t="shared" si="3"/>
        <v>0</v>
      </c>
      <c r="F11" s="57">
        <v>0</v>
      </c>
      <c r="G11" s="57">
        <v>0</v>
      </c>
      <c r="H11" s="73">
        <v>0</v>
      </c>
      <c r="I11" s="57">
        <v>0</v>
      </c>
      <c r="J11" s="57">
        <v>0</v>
      </c>
      <c r="K11" s="57">
        <v>0</v>
      </c>
      <c r="L11" s="57">
        <v>0</v>
      </c>
      <c r="M11" s="54">
        <f t="shared" si="0"/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4">
        <f t="shared" si="4"/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4">
        <f t="shared" si="1"/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/>
      <c r="AJ11" s="57">
        <v>0</v>
      </c>
      <c r="AK11" s="54">
        <f t="shared" si="5"/>
        <v>0</v>
      </c>
      <c r="AL11" s="57">
        <v>0</v>
      </c>
      <c r="AM11" s="57">
        <v>0</v>
      </c>
      <c r="AN11" s="57">
        <v>0</v>
      </c>
      <c r="AO11" s="57"/>
      <c r="AP11" s="57"/>
      <c r="AQ11" s="57"/>
      <c r="AR11" s="57"/>
    </row>
    <row r="12" spans="1:44" ht="16.5" customHeight="1" x14ac:dyDescent="0.3">
      <c r="A12" s="50"/>
      <c r="B12" s="56" t="s">
        <v>54</v>
      </c>
      <c r="C12" s="56"/>
      <c r="D12" s="45">
        <f t="shared" si="2"/>
        <v>0</v>
      </c>
      <c r="E12" s="54">
        <f t="shared" si="3"/>
        <v>0</v>
      </c>
      <c r="F12" s="57"/>
      <c r="G12" s="57"/>
      <c r="H12" s="73"/>
      <c r="I12" s="57"/>
      <c r="J12" s="57"/>
      <c r="K12" s="57"/>
      <c r="L12" s="57"/>
      <c r="M12" s="54">
        <f t="shared" si="0"/>
        <v>0</v>
      </c>
      <c r="N12" s="57"/>
      <c r="O12" s="57"/>
      <c r="P12" s="57"/>
      <c r="Q12" s="57"/>
      <c r="R12" s="57"/>
      <c r="S12" s="57"/>
      <c r="T12" s="57"/>
      <c r="U12" s="54">
        <f t="shared" si="4"/>
        <v>0</v>
      </c>
      <c r="V12" s="57"/>
      <c r="W12" s="57"/>
      <c r="X12" s="57"/>
      <c r="Y12" s="57"/>
      <c r="Z12" s="57"/>
      <c r="AA12" s="57"/>
      <c r="AB12" s="57"/>
      <c r="AC12" s="54">
        <f t="shared" si="1"/>
        <v>0</v>
      </c>
      <c r="AD12" s="57"/>
      <c r="AE12" s="57"/>
      <c r="AF12" s="57"/>
      <c r="AG12" s="57"/>
      <c r="AH12" s="57"/>
      <c r="AI12" s="57"/>
      <c r="AJ12" s="57"/>
      <c r="AK12" s="54">
        <f t="shared" si="5"/>
        <v>0</v>
      </c>
      <c r="AL12" s="57"/>
      <c r="AM12" s="57"/>
      <c r="AN12" s="57"/>
      <c r="AO12" s="57"/>
      <c r="AP12" s="57"/>
      <c r="AQ12" s="57"/>
      <c r="AR12" s="57"/>
    </row>
    <row r="13" spans="1:44" ht="16.5" customHeight="1" x14ac:dyDescent="0.3">
      <c r="A13" s="50"/>
      <c r="B13" s="56" t="s">
        <v>55</v>
      </c>
      <c r="C13" s="56"/>
      <c r="D13" s="45">
        <f t="shared" si="2"/>
        <v>0</v>
      </c>
      <c r="E13" s="54">
        <f t="shared" si="3"/>
        <v>0</v>
      </c>
      <c r="F13" s="57"/>
      <c r="G13" s="57"/>
      <c r="H13" s="73"/>
      <c r="I13" s="57"/>
      <c r="J13" s="57"/>
      <c r="K13" s="57"/>
      <c r="L13" s="57"/>
      <c r="M13" s="54">
        <f t="shared" si="0"/>
        <v>0</v>
      </c>
      <c r="N13" s="57"/>
      <c r="O13" s="57"/>
      <c r="P13" s="57"/>
      <c r="Q13" s="57"/>
      <c r="R13" s="57"/>
      <c r="S13" s="57"/>
      <c r="T13" s="57"/>
      <c r="U13" s="54">
        <f t="shared" si="4"/>
        <v>0</v>
      </c>
      <c r="V13" s="57"/>
      <c r="W13" s="57"/>
      <c r="X13" s="57"/>
      <c r="Y13" s="57"/>
      <c r="Z13" s="57"/>
      <c r="AA13" s="57"/>
      <c r="AB13" s="57"/>
      <c r="AC13" s="54">
        <f t="shared" si="1"/>
        <v>0</v>
      </c>
      <c r="AD13" s="57"/>
      <c r="AE13" s="57"/>
      <c r="AF13" s="57"/>
      <c r="AG13" s="57"/>
      <c r="AH13" s="57"/>
      <c r="AI13" s="57"/>
      <c r="AJ13" s="57"/>
      <c r="AK13" s="54">
        <f t="shared" si="5"/>
        <v>0</v>
      </c>
      <c r="AL13" s="57"/>
      <c r="AM13" s="57"/>
      <c r="AN13" s="57"/>
      <c r="AO13" s="57"/>
      <c r="AP13" s="57"/>
      <c r="AQ13" s="57"/>
      <c r="AR13" s="57"/>
    </row>
    <row r="14" spans="1:44" ht="16.5" customHeight="1" x14ac:dyDescent="0.3">
      <c r="A14" s="50"/>
      <c r="B14" s="56" t="s">
        <v>56</v>
      </c>
      <c r="C14" s="56"/>
      <c r="D14" s="45">
        <f t="shared" si="2"/>
        <v>10920</v>
      </c>
      <c r="E14" s="54">
        <f t="shared" si="3"/>
        <v>1110</v>
      </c>
      <c r="F14" s="57">
        <v>0</v>
      </c>
      <c r="G14" s="57">
        <v>0</v>
      </c>
      <c r="H14" s="73">
        <v>0</v>
      </c>
      <c r="I14" s="57">
        <v>0</v>
      </c>
      <c r="J14" s="57">
        <v>780</v>
      </c>
      <c r="K14" s="57">
        <v>330</v>
      </c>
      <c r="L14" s="57">
        <v>0</v>
      </c>
      <c r="M14" s="54">
        <f t="shared" si="0"/>
        <v>2970</v>
      </c>
      <c r="N14" s="57">
        <v>0</v>
      </c>
      <c r="O14" s="57">
        <v>1250</v>
      </c>
      <c r="P14" s="57">
        <v>1720</v>
      </c>
      <c r="Q14" s="57">
        <v>0</v>
      </c>
      <c r="R14" s="57">
        <v>0</v>
      </c>
      <c r="S14" s="57">
        <v>0</v>
      </c>
      <c r="T14" s="57">
        <v>0</v>
      </c>
      <c r="U14" s="54">
        <f t="shared" si="4"/>
        <v>2380</v>
      </c>
      <c r="V14" s="57">
        <v>0</v>
      </c>
      <c r="W14" s="57">
        <v>0</v>
      </c>
      <c r="X14" s="57">
        <v>1480</v>
      </c>
      <c r="Y14" s="57">
        <v>750</v>
      </c>
      <c r="Z14" s="57">
        <v>0</v>
      </c>
      <c r="AA14" s="57">
        <v>0</v>
      </c>
      <c r="AB14" s="57">
        <v>150</v>
      </c>
      <c r="AC14" s="54">
        <f t="shared" si="1"/>
        <v>2460</v>
      </c>
      <c r="AD14" s="57">
        <v>130</v>
      </c>
      <c r="AE14" s="57">
        <v>0</v>
      </c>
      <c r="AF14" s="57">
        <v>360</v>
      </c>
      <c r="AG14" s="57">
        <v>1120</v>
      </c>
      <c r="AH14" s="57">
        <v>0</v>
      </c>
      <c r="AI14" s="57">
        <v>580</v>
      </c>
      <c r="AJ14" s="57">
        <v>270</v>
      </c>
      <c r="AK14" s="54">
        <f t="shared" si="5"/>
        <v>2000</v>
      </c>
      <c r="AL14" s="57">
        <v>230</v>
      </c>
      <c r="AM14" s="57">
        <v>1190</v>
      </c>
      <c r="AN14" s="57">
        <v>580</v>
      </c>
      <c r="AO14" s="57"/>
      <c r="AP14" s="57"/>
      <c r="AQ14" s="57"/>
      <c r="AR14" s="57"/>
    </row>
    <row r="15" spans="1:44" ht="16.5" customHeight="1" x14ac:dyDescent="0.3">
      <c r="A15" s="50"/>
      <c r="B15" s="56" t="s">
        <v>110</v>
      </c>
      <c r="C15" s="56"/>
      <c r="D15" s="45">
        <f t="shared" si="2"/>
        <v>0</v>
      </c>
      <c r="E15" s="54">
        <f t="shared" si="3"/>
        <v>0</v>
      </c>
      <c r="F15" s="57"/>
      <c r="G15" s="57"/>
      <c r="H15" s="73"/>
      <c r="I15" s="57"/>
      <c r="J15" s="57"/>
      <c r="K15" s="57"/>
      <c r="L15" s="57"/>
      <c r="M15" s="54">
        <f t="shared" si="0"/>
        <v>0</v>
      </c>
      <c r="N15" s="57"/>
      <c r="O15" s="57"/>
      <c r="P15" s="57"/>
      <c r="Q15" s="57"/>
      <c r="R15" s="57"/>
      <c r="S15" s="57"/>
      <c r="T15" s="57"/>
      <c r="U15" s="54">
        <f t="shared" si="4"/>
        <v>0</v>
      </c>
      <c r="V15" s="57"/>
      <c r="W15" s="57"/>
      <c r="X15" s="57"/>
      <c r="Y15" s="57"/>
      <c r="Z15" s="57"/>
      <c r="AA15" s="57"/>
      <c r="AB15" s="57"/>
      <c r="AC15" s="54">
        <f t="shared" si="1"/>
        <v>0</v>
      </c>
      <c r="AD15" s="57"/>
      <c r="AE15" s="57"/>
      <c r="AF15" s="57"/>
      <c r="AG15" s="57"/>
      <c r="AH15" s="57"/>
      <c r="AI15" s="57"/>
      <c r="AJ15" s="57"/>
      <c r="AK15" s="54">
        <f t="shared" si="5"/>
        <v>0</v>
      </c>
      <c r="AL15" s="57"/>
      <c r="AM15" s="57"/>
      <c r="AN15" s="57"/>
      <c r="AO15" s="57"/>
      <c r="AP15" s="57"/>
      <c r="AQ15" s="57"/>
      <c r="AR15" s="57"/>
    </row>
    <row r="16" spans="1:44" ht="16.5" customHeight="1" x14ac:dyDescent="0.3">
      <c r="A16" s="50"/>
      <c r="B16" s="56" t="s">
        <v>57</v>
      </c>
      <c r="C16" s="56"/>
      <c r="D16" s="45">
        <f t="shared" si="2"/>
        <v>0</v>
      </c>
      <c r="E16" s="54">
        <f t="shared" si="3"/>
        <v>0</v>
      </c>
      <c r="F16" s="57"/>
      <c r="G16" s="57"/>
      <c r="H16" s="73"/>
      <c r="I16" s="57"/>
      <c r="J16" s="57"/>
      <c r="K16" s="57"/>
      <c r="L16" s="57"/>
      <c r="M16" s="54">
        <f t="shared" si="0"/>
        <v>0</v>
      </c>
      <c r="N16" s="57"/>
      <c r="O16" s="57"/>
      <c r="P16" s="57"/>
      <c r="Q16" s="57"/>
      <c r="R16" s="57"/>
      <c r="S16" s="57"/>
      <c r="T16" s="57"/>
      <c r="U16" s="54">
        <f t="shared" si="4"/>
        <v>0</v>
      </c>
      <c r="V16" s="57"/>
      <c r="W16" s="57"/>
      <c r="X16" s="57"/>
      <c r="Y16" s="57"/>
      <c r="Z16" s="57"/>
      <c r="AA16" s="57"/>
      <c r="AB16" s="57"/>
      <c r="AC16" s="54">
        <f t="shared" si="1"/>
        <v>0</v>
      </c>
      <c r="AD16" s="57"/>
      <c r="AE16" s="57"/>
      <c r="AF16" s="57"/>
      <c r="AG16" s="57"/>
      <c r="AH16" s="57"/>
      <c r="AI16" s="57"/>
      <c r="AJ16" s="57"/>
      <c r="AK16" s="54">
        <f t="shared" si="5"/>
        <v>0</v>
      </c>
      <c r="AL16" s="57"/>
      <c r="AM16" s="57"/>
      <c r="AN16" s="57"/>
      <c r="AO16" s="57"/>
      <c r="AP16" s="57"/>
      <c r="AQ16" s="57"/>
      <c r="AR16" s="57"/>
    </row>
    <row r="17" spans="1:44" ht="16.5" customHeight="1" x14ac:dyDescent="0.3">
      <c r="A17" s="50"/>
      <c r="B17" s="56" t="s">
        <v>58</v>
      </c>
      <c r="C17" s="56"/>
      <c r="D17" s="45">
        <f t="shared" si="2"/>
        <v>0</v>
      </c>
      <c r="E17" s="54">
        <f t="shared" si="3"/>
        <v>0</v>
      </c>
      <c r="F17" s="57"/>
      <c r="G17" s="57"/>
      <c r="H17" s="73"/>
      <c r="I17" s="57"/>
      <c r="J17" s="57"/>
      <c r="K17" s="57"/>
      <c r="L17" s="57"/>
      <c r="M17" s="54">
        <f t="shared" si="0"/>
        <v>0</v>
      </c>
      <c r="N17" s="57"/>
      <c r="O17" s="57"/>
      <c r="P17" s="57"/>
      <c r="Q17" s="57"/>
      <c r="R17" s="57"/>
      <c r="S17" s="57"/>
      <c r="T17" s="57"/>
      <c r="U17" s="54">
        <f t="shared" si="4"/>
        <v>0</v>
      </c>
      <c r="V17" s="57"/>
      <c r="W17" s="57"/>
      <c r="X17" s="57"/>
      <c r="Y17" s="57"/>
      <c r="Z17" s="57"/>
      <c r="AA17" s="57"/>
      <c r="AB17" s="57"/>
      <c r="AC17" s="54">
        <f t="shared" si="1"/>
        <v>0</v>
      </c>
      <c r="AD17" s="57"/>
      <c r="AE17" s="57"/>
      <c r="AF17" s="57"/>
      <c r="AG17" s="57"/>
      <c r="AH17" s="57"/>
      <c r="AI17" s="57"/>
      <c r="AJ17" s="57"/>
      <c r="AK17" s="54">
        <f t="shared" si="5"/>
        <v>0</v>
      </c>
      <c r="AL17" s="57"/>
      <c r="AM17" s="57"/>
      <c r="AN17" s="57"/>
      <c r="AO17" s="57"/>
      <c r="AP17" s="57"/>
      <c r="AQ17" s="57"/>
      <c r="AR17" s="57"/>
    </row>
    <row r="18" spans="1:44" ht="16.5" customHeight="1" x14ac:dyDescent="0.3">
      <c r="A18" s="50"/>
      <c r="B18" s="56" t="s">
        <v>59</v>
      </c>
      <c r="C18" s="56"/>
      <c r="D18" s="45">
        <f t="shared" si="2"/>
        <v>0</v>
      </c>
      <c r="E18" s="54">
        <f t="shared" si="3"/>
        <v>0</v>
      </c>
      <c r="F18" s="57"/>
      <c r="G18" s="57"/>
      <c r="H18" s="73"/>
      <c r="I18" s="57"/>
      <c r="J18" s="57"/>
      <c r="K18" s="57"/>
      <c r="L18" s="57"/>
      <c r="M18" s="54">
        <f t="shared" si="0"/>
        <v>0</v>
      </c>
      <c r="N18" s="57"/>
      <c r="O18" s="57"/>
      <c r="P18" s="57"/>
      <c r="Q18" s="57"/>
      <c r="R18" s="57"/>
      <c r="S18" s="57"/>
      <c r="T18" s="57"/>
      <c r="U18" s="54">
        <f t="shared" si="4"/>
        <v>0</v>
      </c>
      <c r="V18" s="57"/>
      <c r="W18" s="57"/>
      <c r="X18" s="57"/>
      <c r="Y18" s="57"/>
      <c r="Z18" s="57"/>
      <c r="AA18" s="57"/>
      <c r="AB18" s="57"/>
      <c r="AC18" s="54">
        <f t="shared" si="1"/>
        <v>0</v>
      </c>
      <c r="AD18" s="57"/>
      <c r="AE18" s="57"/>
      <c r="AF18" s="57"/>
      <c r="AG18" s="57"/>
      <c r="AH18" s="57"/>
      <c r="AI18" s="57"/>
      <c r="AJ18" s="57"/>
      <c r="AK18" s="54">
        <f t="shared" si="5"/>
        <v>0</v>
      </c>
      <c r="AL18" s="57"/>
      <c r="AM18" s="57"/>
      <c r="AN18" s="57"/>
      <c r="AO18" s="57"/>
      <c r="AP18" s="57"/>
      <c r="AQ18" s="57"/>
      <c r="AR18" s="57"/>
    </row>
    <row r="19" spans="1:44" ht="16.5" customHeight="1" x14ac:dyDescent="0.3">
      <c r="A19" s="50"/>
      <c r="B19" s="56" t="s">
        <v>60</v>
      </c>
      <c r="C19" s="56"/>
      <c r="D19" s="45">
        <f t="shared" si="2"/>
        <v>27884</v>
      </c>
      <c r="E19" s="54">
        <f t="shared" si="3"/>
        <v>6767</v>
      </c>
      <c r="F19" s="57">
        <v>450</v>
      </c>
      <c r="G19" s="57">
        <v>1560</v>
      </c>
      <c r="H19" s="73">
        <v>807</v>
      </c>
      <c r="I19" s="57">
        <v>530</v>
      </c>
      <c r="J19" s="57">
        <v>810</v>
      </c>
      <c r="K19" s="57">
        <v>1175</v>
      </c>
      <c r="L19" s="57">
        <v>1435</v>
      </c>
      <c r="M19" s="54">
        <f t="shared" si="0"/>
        <v>4892</v>
      </c>
      <c r="N19" s="57">
        <v>275</v>
      </c>
      <c r="O19" s="57">
        <v>970</v>
      </c>
      <c r="P19" s="57">
        <v>1580</v>
      </c>
      <c r="Q19" s="57">
        <v>300</v>
      </c>
      <c r="R19" s="57">
        <v>507</v>
      </c>
      <c r="S19" s="57">
        <v>310</v>
      </c>
      <c r="T19" s="57">
        <v>950</v>
      </c>
      <c r="U19" s="54">
        <f t="shared" si="4"/>
        <v>7910</v>
      </c>
      <c r="V19" s="57">
        <v>1600</v>
      </c>
      <c r="W19" s="57">
        <v>430</v>
      </c>
      <c r="X19" s="57">
        <v>1470</v>
      </c>
      <c r="Y19" s="57">
        <v>1300</v>
      </c>
      <c r="Z19" s="57">
        <v>2130</v>
      </c>
      <c r="AA19" s="57">
        <v>660</v>
      </c>
      <c r="AB19" s="57">
        <v>320</v>
      </c>
      <c r="AC19" s="54">
        <f t="shared" si="1"/>
        <v>6070</v>
      </c>
      <c r="AD19" s="57">
        <v>1420</v>
      </c>
      <c r="AE19" s="57">
        <v>755</v>
      </c>
      <c r="AF19" s="57">
        <v>700</v>
      </c>
      <c r="AG19" s="57">
        <v>360</v>
      </c>
      <c r="AH19" s="57">
        <v>1640</v>
      </c>
      <c r="AI19" s="57">
        <v>535</v>
      </c>
      <c r="AJ19" s="57">
        <v>660</v>
      </c>
      <c r="AK19" s="54">
        <f t="shared" si="5"/>
        <v>2245</v>
      </c>
      <c r="AL19" s="57">
        <v>430</v>
      </c>
      <c r="AM19" s="57">
        <v>1280</v>
      </c>
      <c r="AN19" s="57">
        <v>535</v>
      </c>
      <c r="AO19" s="57"/>
      <c r="AP19" s="57"/>
      <c r="AQ19" s="57"/>
      <c r="AR19" s="57"/>
    </row>
    <row r="20" spans="1:44" ht="16.5" customHeight="1" x14ac:dyDescent="0.3">
      <c r="A20" s="50"/>
      <c r="B20" s="56" t="s">
        <v>111</v>
      </c>
      <c r="C20" s="56"/>
      <c r="D20" s="45">
        <f t="shared" si="2"/>
        <v>730</v>
      </c>
      <c r="E20" s="54">
        <f t="shared" si="3"/>
        <v>60</v>
      </c>
      <c r="F20" s="57">
        <v>0</v>
      </c>
      <c r="G20" s="57">
        <v>0</v>
      </c>
      <c r="H20" s="73">
        <v>0</v>
      </c>
      <c r="I20" s="57">
        <v>0</v>
      </c>
      <c r="J20" s="57">
        <v>60</v>
      </c>
      <c r="K20" s="57">
        <v>0</v>
      </c>
      <c r="L20" s="57">
        <v>0</v>
      </c>
      <c r="M20" s="54">
        <f t="shared" si="0"/>
        <v>80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80</v>
      </c>
      <c r="T20" s="57">
        <v>0</v>
      </c>
      <c r="U20" s="54">
        <f t="shared" si="4"/>
        <v>420</v>
      </c>
      <c r="V20" s="57">
        <v>0</v>
      </c>
      <c r="W20" s="57">
        <v>240</v>
      </c>
      <c r="X20" s="57">
        <v>50</v>
      </c>
      <c r="Y20" s="57">
        <v>0</v>
      </c>
      <c r="Z20" s="57">
        <v>0</v>
      </c>
      <c r="AA20" s="57">
        <v>90</v>
      </c>
      <c r="AB20" s="57">
        <v>40</v>
      </c>
      <c r="AC20" s="54">
        <f t="shared" si="1"/>
        <v>170</v>
      </c>
      <c r="AD20" s="57">
        <v>0</v>
      </c>
      <c r="AE20" s="57">
        <v>0</v>
      </c>
      <c r="AF20" s="57">
        <v>140</v>
      </c>
      <c r="AG20" s="57">
        <v>0</v>
      </c>
      <c r="AH20" s="57">
        <v>0</v>
      </c>
      <c r="AI20" s="57"/>
      <c r="AJ20" s="57">
        <v>30</v>
      </c>
      <c r="AK20" s="54">
        <f t="shared" si="5"/>
        <v>0</v>
      </c>
      <c r="AL20" s="57">
        <v>0</v>
      </c>
      <c r="AM20" s="57">
        <v>0</v>
      </c>
      <c r="AN20" s="57">
        <v>0</v>
      </c>
      <c r="AO20" s="57"/>
      <c r="AP20" s="57"/>
      <c r="AQ20" s="57"/>
      <c r="AR20" s="57"/>
    </row>
    <row r="21" spans="1:44" ht="16.5" customHeight="1" x14ac:dyDescent="0.3">
      <c r="A21" s="50"/>
      <c r="B21" s="58" t="s">
        <v>112</v>
      </c>
      <c r="C21" s="59"/>
      <c r="D21" s="45">
        <f t="shared" si="2"/>
        <v>0</v>
      </c>
      <c r="E21" s="54">
        <f t="shared" si="3"/>
        <v>0</v>
      </c>
      <c r="F21" s="57"/>
      <c r="G21" s="57"/>
      <c r="H21" s="73"/>
      <c r="I21" s="57"/>
      <c r="J21" s="57"/>
      <c r="K21" s="57"/>
      <c r="L21" s="57"/>
      <c r="M21" s="54">
        <f t="shared" si="0"/>
        <v>0</v>
      </c>
      <c r="N21" s="57"/>
      <c r="O21" s="57"/>
      <c r="P21" s="57"/>
      <c r="Q21" s="57"/>
      <c r="R21" s="57"/>
      <c r="S21" s="57"/>
      <c r="T21" s="57"/>
      <c r="U21" s="54">
        <f t="shared" si="4"/>
        <v>0</v>
      </c>
      <c r="V21" s="57"/>
      <c r="W21" s="57"/>
      <c r="X21" s="57"/>
      <c r="Y21" s="57"/>
      <c r="Z21" s="57"/>
      <c r="AA21" s="57"/>
      <c r="AB21" s="57"/>
      <c r="AC21" s="54">
        <f t="shared" si="1"/>
        <v>0</v>
      </c>
      <c r="AD21" s="57"/>
      <c r="AE21" s="57"/>
      <c r="AF21" s="57"/>
      <c r="AG21" s="57"/>
      <c r="AH21" s="57"/>
      <c r="AI21" s="57"/>
      <c r="AJ21" s="57"/>
      <c r="AK21" s="54">
        <f t="shared" si="5"/>
        <v>0</v>
      </c>
      <c r="AL21" s="57"/>
      <c r="AM21" s="57"/>
      <c r="AN21" s="57"/>
      <c r="AO21" s="57"/>
      <c r="AP21" s="57"/>
      <c r="AQ21" s="57"/>
      <c r="AR21" s="57"/>
    </row>
    <row r="22" spans="1:44" ht="16.5" customHeight="1" x14ac:dyDescent="0.3">
      <c r="A22" s="50"/>
      <c r="B22" s="50" t="s">
        <v>61</v>
      </c>
      <c r="C22" s="50"/>
      <c r="D22" s="45">
        <f t="shared" si="2"/>
        <v>13503</v>
      </c>
      <c r="E22" s="54">
        <f t="shared" si="3"/>
        <v>3273</v>
      </c>
      <c r="F22" s="57">
        <v>270</v>
      </c>
      <c r="G22" s="57">
        <v>1240</v>
      </c>
      <c r="H22" s="73">
        <v>600</v>
      </c>
      <c r="I22" s="57">
        <v>220</v>
      </c>
      <c r="J22" s="57">
        <v>205</v>
      </c>
      <c r="K22" s="57">
        <v>415</v>
      </c>
      <c r="L22" s="57">
        <v>323</v>
      </c>
      <c r="M22" s="54">
        <f t="shared" si="0"/>
        <v>3035</v>
      </c>
      <c r="N22" s="57">
        <v>135</v>
      </c>
      <c r="O22" s="57">
        <v>640</v>
      </c>
      <c r="P22" s="57">
        <v>1110</v>
      </c>
      <c r="Q22" s="57">
        <v>185</v>
      </c>
      <c r="R22" s="57">
        <v>200</v>
      </c>
      <c r="S22" s="57">
        <v>200</v>
      </c>
      <c r="T22" s="57">
        <v>565</v>
      </c>
      <c r="U22" s="54">
        <f>SUM(V22:AB22)</f>
        <v>3580</v>
      </c>
      <c r="V22" s="57">
        <v>570</v>
      </c>
      <c r="W22" s="57">
        <v>320</v>
      </c>
      <c r="X22" s="57">
        <v>330</v>
      </c>
      <c r="Y22" s="57">
        <v>910</v>
      </c>
      <c r="Z22" s="57">
        <v>920</v>
      </c>
      <c r="AA22" s="57">
        <v>300</v>
      </c>
      <c r="AB22" s="57">
        <v>230</v>
      </c>
      <c r="AC22" s="54">
        <f t="shared" si="1"/>
        <v>2660</v>
      </c>
      <c r="AD22" s="55">
        <v>830</v>
      </c>
      <c r="AE22" s="55">
        <v>220</v>
      </c>
      <c r="AF22" s="55">
        <v>295</v>
      </c>
      <c r="AG22" s="55">
        <v>200</v>
      </c>
      <c r="AH22" s="55">
        <v>660</v>
      </c>
      <c r="AI22" s="55">
        <v>245</v>
      </c>
      <c r="AJ22" s="55">
        <v>210</v>
      </c>
      <c r="AK22" s="54">
        <f t="shared" si="5"/>
        <v>955</v>
      </c>
      <c r="AL22" s="55">
        <v>210</v>
      </c>
      <c r="AM22" s="55">
        <v>500</v>
      </c>
      <c r="AN22" s="55">
        <v>245</v>
      </c>
      <c r="AO22" s="55"/>
      <c r="AP22" s="55"/>
      <c r="AQ22" s="55"/>
      <c r="AR22" s="55"/>
    </row>
    <row r="23" spans="1:44" ht="16.5" customHeight="1" x14ac:dyDescent="0.3">
      <c r="A23" s="50"/>
      <c r="B23" s="50" t="s">
        <v>62</v>
      </c>
      <c r="C23" s="50"/>
      <c r="D23" s="45">
        <f t="shared" si="2"/>
        <v>3360</v>
      </c>
      <c r="E23" s="54">
        <f t="shared" si="3"/>
        <v>562</v>
      </c>
      <c r="F23" s="55">
        <v>0</v>
      </c>
      <c r="G23" s="55">
        <v>85</v>
      </c>
      <c r="H23" s="72">
        <v>77</v>
      </c>
      <c r="I23" s="55">
        <v>136</v>
      </c>
      <c r="J23" s="55">
        <v>70</v>
      </c>
      <c r="K23" s="55">
        <v>30</v>
      </c>
      <c r="L23" s="55">
        <v>164</v>
      </c>
      <c r="M23" s="54">
        <f t="shared" si="0"/>
        <v>635</v>
      </c>
      <c r="N23" s="55">
        <v>70</v>
      </c>
      <c r="O23" s="55">
        <v>130</v>
      </c>
      <c r="P23" s="55">
        <v>200</v>
      </c>
      <c r="Q23" s="55">
        <v>83</v>
      </c>
      <c r="R23" s="55">
        <v>82</v>
      </c>
      <c r="S23" s="55">
        <v>45</v>
      </c>
      <c r="T23" s="55">
        <v>25</v>
      </c>
      <c r="U23" s="54">
        <f t="shared" si="4"/>
        <v>855</v>
      </c>
      <c r="V23" s="55">
        <v>0</v>
      </c>
      <c r="W23" s="55">
        <v>125</v>
      </c>
      <c r="X23" s="55">
        <v>240</v>
      </c>
      <c r="Y23" s="55">
        <v>177</v>
      </c>
      <c r="Z23" s="55">
        <v>92</v>
      </c>
      <c r="AA23" s="55">
        <v>136</v>
      </c>
      <c r="AB23" s="55">
        <v>85</v>
      </c>
      <c r="AC23" s="54">
        <f t="shared" si="1"/>
        <v>948</v>
      </c>
      <c r="AD23" s="55">
        <v>240</v>
      </c>
      <c r="AE23" s="55">
        <v>202</v>
      </c>
      <c r="AF23" s="55">
        <v>140</v>
      </c>
      <c r="AG23" s="55">
        <v>95</v>
      </c>
      <c r="AH23" s="55">
        <v>0</v>
      </c>
      <c r="AI23" s="55">
        <v>145</v>
      </c>
      <c r="AJ23" s="55">
        <v>126</v>
      </c>
      <c r="AK23" s="54">
        <f t="shared" si="5"/>
        <v>360</v>
      </c>
      <c r="AL23" s="55">
        <v>60</v>
      </c>
      <c r="AM23" s="55">
        <v>155</v>
      </c>
      <c r="AN23" s="55">
        <v>145</v>
      </c>
      <c r="AO23" s="55"/>
      <c r="AP23" s="55"/>
      <c r="AQ23" s="55"/>
      <c r="AR23" s="55"/>
    </row>
    <row r="24" spans="1:44" ht="16.5" customHeight="1" x14ac:dyDescent="0.3">
      <c r="A24" s="50"/>
      <c r="B24" s="50" t="s">
        <v>63</v>
      </c>
      <c r="C24" s="50"/>
      <c r="D24" s="45">
        <f t="shared" si="2"/>
        <v>0</v>
      </c>
      <c r="E24" s="54">
        <f t="shared" si="3"/>
        <v>0</v>
      </c>
      <c r="F24" s="55"/>
      <c r="G24" s="55"/>
      <c r="H24" s="72"/>
      <c r="I24" s="55"/>
      <c r="J24" s="55"/>
      <c r="K24" s="55"/>
      <c r="L24" s="55"/>
      <c r="M24" s="54">
        <f t="shared" si="0"/>
        <v>0</v>
      </c>
      <c r="N24" s="55"/>
      <c r="O24" s="55"/>
      <c r="P24" s="55"/>
      <c r="Q24" s="55"/>
      <c r="R24" s="55"/>
      <c r="S24" s="55"/>
      <c r="T24" s="55"/>
      <c r="U24" s="54">
        <f t="shared" si="4"/>
        <v>0</v>
      </c>
      <c r="V24" s="55"/>
      <c r="W24" s="55"/>
      <c r="X24" s="55"/>
      <c r="Y24" s="55"/>
      <c r="Z24" s="55"/>
      <c r="AA24" s="55"/>
      <c r="AB24" s="55"/>
      <c r="AC24" s="54">
        <f t="shared" si="1"/>
        <v>0</v>
      </c>
      <c r="AD24" s="55"/>
      <c r="AE24" s="55"/>
      <c r="AF24" s="55"/>
      <c r="AG24" s="55"/>
      <c r="AH24" s="55"/>
      <c r="AI24" s="55"/>
      <c r="AJ24" s="55"/>
      <c r="AK24" s="54">
        <f t="shared" si="5"/>
        <v>0</v>
      </c>
      <c r="AL24" s="55"/>
      <c r="AM24" s="55"/>
      <c r="AN24" s="55"/>
      <c r="AO24" s="55"/>
      <c r="AP24" s="55"/>
      <c r="AQ24" s="55"/>
      <c r="AR24" s="55"/>
    </row>
    <row r="25" spans="1:44" ht="16.5" customHeight="1" x14ac:dyDescent="0.3">
      <c r="A25" s="40" t="s">
        <v>64</v>
      </c>
      <c r="B25" s="40"/>
      <c r="C25" s="40"/>
      <c r="D25" s="60">
        <f>SUM(E25,M25,U25,AC25,AK25)</f>
        <v>202832</v>
      </c>
      <c r="E25" s="60">
        <f>SUM(E6:E24)</f>
        <v>47798</v>
      </c>
      <c r="F25" s="60">
        <v>3260</v>
      </c>
      <c r="G25" s="60">
        <v>21440</v>
      </c>
      <c r="H25" s="60">
        <v>5022</v>
      </c>
      <c r="I25" s="60">
        <v>3409</v>
      </c>
      <c r="J25" s="60">
        <v>5725</v>
      </c>
      <c r="K25" s="60">
        <v>4155</v>
      </c>
      <c r="L25" s="60">
        <v>4787</v>
      </c>
      <c r="M25" s="60">
        <f>SUM(M6:M24)</f>
        <v>52175</v>
      </c>
      <c r="N25" s="60">
        <v>2700</v>
      </c>
      <c r="O25" s="60">
        <v>21200</v>
      </c>
      <c r="P25" s="60">
        <v>15165</v>
      </c>
      <c r="Q25" s="60">
        <v>3153</v>
      </c>
      <c r="R25" s="60">
        <v>3682</v>
      </c>
      <c r="S25" s="60">
        <v>1855</v>
      </c>
      <c r="T25" s="60">
        <v>4420</v>
      </c>
      <c r="U25" s="60">
        <f>SUM(U6:U24)</f>
        <v>46403</v>
      </c>
      <c r="V25" s="60">
        <v>5230</v>
      </c>
      <c r="W25" s="60">
        <v>8695</v>
      </c>
      <c r="X25" s="60">
        <v>9060</v>
      </c>
      <c r="Y25" s="60">
        <v>6152</v>
      </c>
      <c r="Z25" s="60">
        <v>7722</v>
      </c>
      <c r="AA25" s="60">
        <v>4759</v>
      </c>
      <c r="AB25" s="60">
        <v>4785</v>
      </c>
      <c r="AC25" s="60">
        <f t="shared" ref="AC25" si="6">SUM(AC6:AC24)</f>
        <v>37901</v>
      </c>
      <c r="AD25" s="60">
        <v>5430</v>
      </c>
      <c r="AE25" s="60">
        <v>5082</v>
      </c>
      <c r="AF25" s="60">
        <v>6785</v>
      </c>
      <c r="AG25" s="60">
        <v>5885</v>
      </c>
      <c r="AH25" s="60">
        <v>5550</v>
      </c>
      <c r="AI25" s="60">
        <f>SUM(AI6:AI24)</f>
        <v>3500</v>
      </c>
      <c r="AJ25" s="60">
        <v>5669</v>
      </c>
      <c r="AK25" s="60">
        <f>SUM(AK6:AK24)</f>
        <v>18555</v>
      </c>
      <c r="AL25" s="60">
        <v>6430</v>
      </c>
      <c r="AM25" s="60">
        <v>8615</v>
      </c>
      <c r="AN25" s="60">
        <v>3510</v>
      </c>
      <c r="AO25" s="60"/>
      <c r="AP25" s="60"/>
      <c r="AQ25" s="60"/>
      <c r="AR25" s="60"/>
    </row>
    <row r="26" spans="1:44" x14ac:dyDescent="0.3">
      <c r="A26" s="50" t="s">
        <v>65</v>
      </c>
      <c r="B26" s="50" t="s">
        <v>66</v>
      </c>
      <c r="C26" s="48" t="s">
        <v>67</v>
      </c>
      <c r="D26" s="45">
        <f t="shared" si="2"/>
        <v>3270</v>
      </c>
      <c r="E26" s="54">
        <f t="shared" ref="E26:E51" si="7">SUM(F26:L26)</f>
        <v>0</v>
      </c>
      <c r="F26" s="55">
        <v>0</v>
      </c>
      <c r="G26" s="55">
        <v>0</v>
      </c>
      <c r="H26" s="72">
        <v>0</v>
      </c>
      <c r="I26" s="55">
        <v>0</v>
      </c>
      <c r="J26" s="55">
        <v>0</v>
      </c>
      <c r="K26" s="55">
        <v>0</v>
      </c>
      <c r="L26" s="55">
        <v>0</v>
      </c>
      <c r="M26" s="54">
        <f t="shared" ref="M26:M49" si="8">SUM(N26:T26)</f>
        <v>2300</v>
      </c>
      <c r="N26" s="55">
        <v>0</v>
      </c>
      <c r="O26" s="55">
        <v>0</v>
      </c>
      <c r="P26" s="55">
        <v>2300</v>
      </c>
      <c r="Q26" s="55">
        <v>0</v>
      </c>
      <c r="R26" s="55">
        <v>0</v>
      </c>
      <c r="S26" s="55">
        <v>0</v>
      </c>
      <c r="T26" s="55">
        <v>0</v>
      </c>
      <c r="U26" s="54">
        <f>SUM(V26:AB26)</f>
        <v>610</v>
      </c>
      <c r="V26" s="55">
        <v>0</v>
      </c>
      <c r="W26" s="62">
        <v>0</v>
      </c>
      <c r="X26" s="62">
        <v>280</v>
      </c>
      <c r="Y26" s="62">
        <v>250</v>
      </c>
      <c r="Z26" s="62">
        <v>0</v>
      </c>
      <c r="AA26" s="62">
        <v>0</v>
      </c>
      <c r="AB26" s="62">
        <v>80</v>
      </c>
      <c r="AC26" s="54">
        <f t="shared" ref="AC26:AC49" si="9">SUM(AD26:AJ26)</f>
        <v>150</v>
      </c>
      <c r="AD26" s="62">
        <v>150</v>
      </c>
      <c r="AE26" s="62">
        <v>0</v>
      </c>
      <c r="AF26" s="62">
        <v>0</v>
      </c>
      <c r="AG26" s="62">
        <v>0</v>
      </c>
      <c r="AH26" s="62">
        <v>0</v>
      </c>
      <c r="AI26" s="62"/>
      <c r="AJ26" s="62">
        <v>0</v>
      </c>
      <c r="AK26" s="54">
        <f t="shared" ref="AK26:AK49" si="10">SUM(AL26:AR26)</f>
        <v>210</v>
      </c>
      <c r="AL26" s="62">
        <v>0</v>
      </c>
      <c r="AM26" s="62">
        <v>210</v>
      </c>
      <c r="AN26" s="62">
        <v>0</v>
      </c>
      <c r="AO26" s="62"/>
      <c r="AP26" s="62"/>
      <c r="AQ26" s="62"/>
      <c r="AR26" s="62"/>
    </row>
    <row r="27" spans="1:44" x14ac:dyDescent="0.3">
      <c r="A27" s="50"/>
      <c r="B27" s="50"/>
      <c r="C27" s="48" t="s">
        <v>68</v>
      </c>
      <c r="D27" s="45">
        <f t="shared" si="2"/>
        <v>20786</v>
      </c>
      <c r="E27" s="54">
        <f>SUM(F27:L27)</f>
        <v>2116</v>
      </c>
      <c r="F27" s="55">
        <v>0</v>
      </c>
      <c r="G27" s="55">
        <v>410</v>
      </c>
      <c r="H27" s="72">
        <v>608</v>
      </c>
      <c r="I27" s="55">
        <v>500</v>
      </c>
      <c r="J27" s="55">
        <v>0</v>
      </c>
      <c r="K27" s="55">
        <v>470</v>
      </c>
      <c r="L27" s="55">
        <v>128</v>
      </c>
      <c r="M27" s="54">
        <f t="shared" si="8"/>
        <v>1958</v>
      </c>
      <c r="N27" s="55">
        <v>470</v>
      </c>
      <c r="O27" s="55">
        <v>0</v>
      </c>
      <c r="P27" s="55">
        <v>800</v>
      </c>
      <c r="Q27" s="55">
        <v>98</v>
      </c>
      <c r="R27" s="55">
        <v>355</v>
      </c>
      <c r="S27" s="55">
        <v>0</v>
      </c>
      <c r="T27" s="55">
        <v>235</v>
      </c>
      <c r="U27" s="54">
        <f t="shared" ref="U27:U49" si="11">SUM(V27:AB27)</f>
        <v>1969</v>
      </c>
      <c r="V27" s="55">
        <v>463</v>
      </c>
      <c r="W27" s="62">
        <v>470</v>
      </c>
      <c r="X27" s="62">
        <v>0</v>
      </c>
      <c r="Y27" s="62">
        <v>183</v>
      </c>
      <c r="Z27" s="62">
        <v>223</v>
      </c>
      <c r="AA27" s="62">
        <v>630</v>
      </c>
      <c r="AB27" s="62">
        <v>0</v>
      </c>
      <c r="AC27" s="54">
        <f t="shared" si="9"/>
        <v>2813</v>
      </c>
      <c r="AD27" s="62">
        <v>1030</v>
      </c>
      <c r="AE27" s="62">
        <v>128</v>
      </c>
      <c r="AF27" s="62">
        <v>505</v>
      </c>
      <c r="AG27" s="62">
        <v>0</v>
      </c>
      <c r="AH27" s="62">
        <v>280</v>
      </c>
      <c r="AI27" s="62">
        <v>240</v>
      </c>
      <c r="AJ27" s="62">
        <v>630</v>
      </c>
      <c r="AK27" s="54">
        <f t="shared" si="10"/>
        <v>11930</v>
      </c>
      <c r="AL27" s="62">
        <v>0</v>
      </c>
      <c r="AM27" s="62">
        <v>11690</v>
      </c>
      <c r="AN27" s="62">
        <v>240</v>
      </c>
      <c r="AO27" s="62"/>
      <c r="AP27" s="62"/>
      <c r="AQ27" s="62"/>
      <c r="AR27" s="62"/>
    </row>
    <row r="28" spans="1:44" x14ac:dyDescent="0.3">
      <c r="A28" s="50"/>
      <c r="B28" s="50"/>
      <c r="C28" s="48" t="s">
        <v>69</v>
      </c>
      <c r="D28" s="45">
        <f t="shared" si="2"/>
        <v>47092</v>
      </c>
      <c r="E28" s="54">
        <f t="shared" si="7"/>
        <v>9677</v>
      </c>
      <c r="F28" s="55">
        <v>1120</v>
      </c>
      <c r="G28" s="55">
        <v>3420</v>
      </c>
      <c r="H28" s="72">
        <v>235</v>
      </c>
      <c r="I28" s="55">
        <v>1130</v>
      </c>
      <c r="J28" s="55">
        <v>2200</v>
      </c>
      <c r="K28" s="55">
        <v>740</v>
      </c>
      <c r="L28" s="55">
        <v>832</v>
      </c>
      <c r="M28" s="54">
        <f t="shared" si="8"/>
        <v>9995</v>
      </c>
      <c r="N28" s="55">
        <v>980</v>
      </c>
      <c r="O28" s="55">
        <v>3600</v>
      </c>
      <c r="P28" s="55">
        <v>2910</v>
      </c>
      <c r="Q28" s="55">
        <v>1020</v>
      </c>
      <c r="R28" s="55">
        <v>500</v>
      </c>
      <c r="S28" s="55">
        <v>620</v>
      </c>
      <c r="T28" s="55">
        <v>365</v>
      </c>
      <c r="U28" s="54">
        <f t="shared" si="11"/>
        <v>13290</v>
      </c>
      <c r="V28" s="55">
        <v>2030</v>
      </c>
      <c r="W28" s="62">
        <v>3250</v>
      </c>
      <c r="X28" s="62">
        <v>2240</v>
      </c>
      <c r="Y28" s="62">
        <v>1740</v>
      </c>
      <c r="Z28" s="62">
        <v>1830</v>
      </c>
      <c r="AA28" s="62">
        <v>1490</v>
      </c>
      <c r="AB28" s="62">
        <v>710</v>
      </c>
      <c r="AC28" s="54">
        <f t="shared" si="9"/>
        <v>10610</v>
      </c>
      <c r="AD28" s="62">
        <v>2070</v>
      </c>
      <c r="AE28" s="62">
        <v>1990</v>
      </c>
      <c r="AF28" s="62">
        <v>2190</v>
      </c>
      <c r="AG28" s="62">
        <v>960</v>
      </c>
      <c r="AH28" s="62">
        <v>1430</v>
      </c>
      <c r="AI28" s="62">
        <v>830</v>
      </c>
      <c r="AJ28" s="62">
        <v>1140</v>
      </c>
      <c r="AK28" s="54">
        <f t="shared" si="10"/>
        <v>3520</v>
      </c>
      <c r="AL28" s="62">
        <v>1210</v>
      </c>
      <c r="AM28" s="62">
        <v>1480</v>
      </c>
      <c r="AN28" s="62">
        <v>830</v>
      </c>
      <c r="AO28" s="62"/>
      <c r="AP28" s="62"/>
      <c r="AQ28" s="62"/>
      <c r="AR28" s="62"/>
    </row>
    <row r="29" spans="1:44" x14ac:dyDescent="0.3">
      <c r="A29" s="50"/>
      <c r="B29" s="50"/>
      <c r="C29" s="48" t="s">
        <v>70</v>
      </c>
      <c r="D29" s="45">
        <f t="shared" si="2"/>
        <v>7805</v>
      </c>
      <c r="E29" s="54">
        <f t="shared" si="7"/>
        <v>1205</v>
      </c>
      <c r="F29" s="55">
        <v>0</v>
      </c>
      <c r="G29" s="55">
        <v>0</v>
      </c>
      <c r="H29" s="72">
        <v>0</v>
      </c>
      <c r="I29" s="55">
        <v>320</v>
      </c>
      <c r="J29" s="55">
        <v>340</v>
      </c>
      <c r="K29" s="55">
        <v>545</v>
      </c>
      <c r="L29" s="55">
        <v>0</v>
      </c>
      <c r="M29" s="54">
        <f t="shared" si="8"/>
        <v>1555</v>
      </c>
      <c r="N29" s="55">
        <v>435</v>
      </c>
      <c r="O29" s="55">
        <v>390</v>
      </c>
      <c r="P29" s="55">
        <v>510</v>
      </c>
      <c r="Q29" s="55">
        <v>0</v>
      </c>
      <c r="R29" s="55">
        <v>145</v>
      </c>
      <c r="S29" s="55">
        <v>0</v>
      </c>
      <c r="T29" s="55">
        <v>75</v>
      </c>
      <c r="U29" s="54">
        <f t="shared" si="11"/>
        <v>1880</v>
      </c>
      <c r="V29" s="55">
        <v>0</v>
      </c>
      <c r="W29" s="62">
        <v>360</v>
      </c>
      <c r="X29" s="62">
        <v>1050</v>
      </c>
      <c r="Y29" s="62">
        <v>0</v>
      </c>
      <c r="Z29" s="62">
        <v>0</v>
      </c>
      <c r="AA29" s="62">
        <v>390</v>
      </c>
      <c r="AB29" s="62">
        <v>80</v>
      </c>
      <c r="AC29" s="54">
        <f t="shared" si="9"/>
        <v>2165</v>
      </c>
      <c r="AD29" s="62">
        <v>1250</v>
      </c>
      <c r="AE29" s="62">
        <v>0</v>
      </c>
      <c r="AF29" s="62">
        <v>305</v>
      </c>
      <c r="AG29" s="62">
        <v>240</v>
      </c>
      <c r="AH29" s="62">
        <v>0</v>
      </c>
      <c r="AI29" s="62">
        <v>60</v>
      </c>
      <c r="AJ29" s="62">
        <v>310</v>
      </c>
      <c r="AK29" s="54">
        <f t="shared" si="10"/>
        <v>1000</v>
      </c>
      <c r="AL29" s="62">
        <v>280</v>
      </c>
      <c r="AM29" s="62">
        <v>660</v>
      </c>
      <c r="AN29" s="62">
        <v>60</v>
      </c>
      <c r="AO29" s="62"/>
      <c r="AP29" s="62"/>
      <c r="AQ29" s="62"/>
      <c r="AR29" s="62"/>
    </row>
    <row r="30" spans="1:44" x14ac:dyDescent="0.3">
      <c r="A30" s="50"/>
      <c r="B30" s="50"/>
      <c r="C30" s="48" t="s">
        <v>71</v>
      </c>
      <c r="D30" s="45">
        <f t="shared" si="2"/>
        <v>29009</v>
      </c>
      <c r="E30" s="54">
        <f t="shared" si="7"/>
        <v>6871</v>
      </c>
      <c r="F30" s="55">
        <v>1030</v>
      </c>
      <c r="G30" s="55">
        <v>1550</v>
      </c>
      <c r="H30" s="72">
        <v>1110</v>
      </c>
      <c r="I30" s="55">
        <v>528</v>
      </c>
      <c r="J30" s="55">
        <v>1260</v>
      </c>
      <c r="K30" s="55">
        <v>650</v>
      </c>
      <c r="L30" s="55">
        <v>743</v>
      </c>
      <c r="M30" s="54">
        <f t="shared" si="8"/>
        <v>6578</v>
      </c>
      <c r="N30" s="55">
        <v>400</v>
      </c>
      <c r="O30" s="55">
        <v>1860</v>
      </c>
      <c r="P30" s="55">
        <v>2350</v>
      </c>
      <c r="Q30" s="55">
        <v>548</v>
      </c>
      <c r="R30" s="55">
        <v>610</v>
      </c>
      <c r="S30" s="55">
        <v>330</v>
      </c>
      <c r="T30" s="55">
        <v>480</v>
      </c>
      <c r="U30" s="54">
        <f t="shared" si="11"/>
        <v>6823</v>
      </c>
      <c r="V30" s="55">
        <v>1595</v>
      </c>
      <c r="W30" s="62">
        <v>580</v>
      </c>
      <c r="X30" s="62">
        <v>1160</v>
      </c>
      <c r="Y30" s="62">
        <v>1325</v>
      </c>
      <c r="Z30" s="62">
        <v>1175</v>
      </c>
      <c r="AA30" s="62">
        <v>658</v>
      </c>
      <c r="AB30" s="62">
        <v>330</v>
      </c>
      <c r="AC30" s="54">
        <f t="shared" si="9"/>
        <v>6619</v>
      </c>
      <c r="AD30" s="62">
        <v>2055</v>
      </c>
      <c r="AE30" s="62">
        <v>833</v>
      </c>
      <c r="AF30" s="62">
        <v>840</v>
      </c>
      <c r="AG30" s="62">
        <v>730</v>
      </c>
      <c r="AH30" s="62">
        <v>1195</v>
      </c>
      <c r="AI30" s="62">
        <v>348</v>
      </c>
      <c r="AJ30" s="62">
        <v>618</v>
      </c>
      <c r="AK30" s="54">
        <f>SUM(AL30:AR30)</f>
        <v>2118</v>
      </c>
      <c r="AL30" s="62">
        <v>550</v>
      </c>
      <c r="AM30" s="62">
        <v>1220</v>
      </c>
      <c r="AN30" s="62">
        <v>348</v>
      </c>
      <c r="AO30" s="62"/>
      <c r="AP30" s="62"/>
      <c r="AQ30" s="62"/>
      <c r="AR30" s="62"/>
    </row>
    <row r="31" spans="1:44" x14ac:dyDescent="0.3">
      <c r="A31" s="50"/>
      <c r="B31" s="50"/>
      <c r="C31" s="48" t="s">
        <v>72</v>
      </c>
      <c r="D31" s="45">
        <f t="shared" si="2"/>
        <v>9795</v>
      </c>
      <c r="E31" s="54">
        <f t="shared" si="7"/>
        <v>1868</v>
      </c>
      <c r="F31" s="55">
        <v>150</v>
      </c>
      <c r="G31" s="55">
        <v>255</v>
      </c>
      <c r="H31" s="72">
        <v>430</v>
      </c>
      <c r="I31" s="55">
        <v>386</v>
      </c>
      <c r="J31" s="55">
        <v>200</v>
      </c>
      <c r="K31" s="55">
        <v>320</v>
      </c>
      <c r="L31" s="55">
        <v>127</v>
      </c>
      <c r="M31" s="54">
        <f t="shared" si="8"/>
        <v>2090</v>
      </c>
      <c r="N31" s="55">
        <v>500</v>
      </c>
      <c r="O31" s="55">
        <v>350</v>
      </c>
      <c r="P31" s="55">
        <v>205</v>
      </c>
      <c r="Q31" s="55">
        <v>230</v>
      </c>
      <c r="R31" s="55">
        <v>400</v>
      </c>
      <c r="S31" s="55">
        <v>120</v>
      </c>
      <c r="T31" s="55">
        <v>285</v>
      </c>
      <c r="U31" s="54">
        <f t="shared" si="11"/>
        <v>2196</v>
      </c>
      <c r="V31" s="55">
        <v>180</v>
      </c>
      <c r="W31" s="62">
        <v>855</v>
      </c>
      <c r="X31" s="62">
        <v>120</v>
      </c>
      <c r="Y31" s="62">
        <v>125</v>
      </c>
      <c r="Z31" s="62">
        <v>180</v>
      </c>
      <c r="AA31" s="62">
        <v>626</v>
      </c>
      <c r="AB31" s="62">
        <v>110</v>
      </c>
      <c r="AC31" s="54">
        <f t="shared" si="9"/>
        <v>2721</v>
      </c>
      <c r="AD31" s="62">
        <v>345</v>
      </c>
      <c r="AE31" s="62">
        <v>375</v>
      </c>
      <c r="AF31" s="62">
        <v>510</v>
      </c>
      <c r="AG31" s="62">
        <v>170</v>
      </c>
      <c r="AH31" s="62">
        <v>340</v>
      </c>
      <c r="AI31" s="62">
        <v>475</v>
      </c>
      <c r="AJ31" s="62">
        <v>506</v>
      </c>
      <c r="AK31" s="54">
        <f t="shared" si="10"/>
        <v>920</v>
      </c>
      <c r="AL31" s="62">
        <v>220</v>
      </c>
      <c r="AM31" s="62">
        <v>225</v>
      </c>
      <c r="AN31" s="62">
        <v>475</v>
      </c>
      <c r="AO31" s="62"/>
      <c r="AP31" s="62"/>
      <c r="AQ31" s="62"/>
      <c r="AR31" s="62"/>
    </row>
    <row r="32" spans="1:44" x14ac:dyDescent="0.3">
      <c r="A32" s="50"/>
      <c r="B32" s="50"/>
      <c r="C32" s="48" t="s">
        <v>73</v>
      </c>
      <c r="D32" s="45">
        <f t="shared" si="2"/>
        <v>23545</v>
      </c>
      <c r="E32" s="54">
        <f t="shared" si="7"/>
        <v>4475</v>
      </c>
      <c r="F32" s="55">
        <v>290</v>
      </c>
      <c r="G32" s="55">
        <v>1440</v>
      </c>
      <c r="H32" s="72">
        <v>838</v>
      </c>
      <c r="I32" s="55">
        <v>520</v>
      </c>
      <c r="J32" s="55">
        <v>320</v>
      </c>
      <c r="K32" s="55">
        <v>740</v>
      </c>
      <c r="L32" s="55">
        <v>327</v>
      </c>
      <c r="M32" s="54">
        <f t="shared" si="8"/>
        <v>5502</v>
      </c>
      <c r="N32" s="55">
        <v>400</v>
      </c>
      <c r="O32" s="55">
        <v>2200</v>
      </c>
      <c r="P32" s="55">
        <v>1050</v>
      </c>
      <c r="Q32" s="55">
        <v>305</v>
      </c>
      <c r="R32" s="55">
        <v>467</v>
      </c>
      <c r="S32" s="55">
        <v>310</v>
      </c>
      <c r="T32" s="55">
        <v>770</v>
      </c>
      <c r="U32" s="54">
        <f t="shared" si="11"/>
        <v>4855</v>
      </c>
      <c r="V32" s="55">
        <v>530</v>
      </c>
      <c r="W32" s="62">
        <v>1025</v>
      </c>
      <c r="X32" s="62">
        <v>1330</v>
      </c>
      <c r="Y32" s="62">
        <v>450</v>
      </c>
      <c r="Z32" s="62">
        <v>670</v>
      </c>
      <c r="AA32" s="62">
        <v>650</v>
      </c>
      <c r="AB32" s="62">
        <v>200</v>
      </c>
      <c r="AC32" s="54">
        <f t="shared" si="9"/>
        <v>6440</v>
      </c>
      <c r="AD32" s="62">
        <v>1190</v>
      </c>
      <c r="AE32" s="62">
        <v>630</v>
      </c>
      <c r="AF32" s="62">
        <v>1040</v>
      </c>
      <c r="AG32" s="62">
        <v>890</v>
      </c>
      <c r="AH32" s="62">
        <v>1230</v>
      </c>
      <c r="AI32" s="62">
        <v>830</v>
      </c>
      <c r="AJ32" s="62">
        <v>630</v>
      </c>
      <c r="AK32" s="54">
        <f t="shared" si="10"/>
        <v>2273</v>
      </c>
      <c r="AL32" s="62">
        <v>423</v>
      </c>
      <c r="AM32" s="62">
        <v>1020</v>
      </c>
      <c r="AN32" s="62">
        <v>830</v>
      </c>
      <c r="AO32" s="62"/>
      <c r="AP32" s="62"/>
      <c r="AQ32" s="62"/>
      <c r="AR32" s="62"/>
    </row>
    <row r="33" spans="1:44" x14ac:dyDescent="0.3">
      <c r="A33" s="50"/>
      <c r="B33" s="50"/>
      <c r="C33" s="48" t="s">
        <v>74</v>
      </c>
      <c r="D33" s="45">
        <f t="shared" si="2"/>
        <v>13100</v>
      </c>
      <c r="E33" s="54">
        <f t="shared" si="7"/>
        <v>1990</v>
      </c>
      <c r="F33" s="55">
        <v>270</v>
      </c>
      <c r="G33" s="55">
        <v>690</v>
      </c>
      <c r="H33" s="72">
        <v>0</v>
      </c>
      <c r="I33" s="55">
        <v>385</v>
      </c>
      <c r="J33" s="55">
        <v>320</v>
      </c>
      <c r="K33" s="55">
        <v>325</v>
      </c>
      <c r="L33" s="55">
        <v>0</v>
      </c>
      <c r="M33" s="54">
        <f t="shared" si="8"/>
        <v>3330</v>
      </c>
      <c r="N33" s="55">
        <v>400</v>
      </c>
      <c r="O33" s="55">
        <v>1470</v>
      </c>
      <c r="P33" s="55">
        <v>710</v>
      </c>
      <c r="Q33" s="55">
        <v>300</v>
      </c>
      <c r="R33" s="55">
        <v>0</v>
      </c>
      <c r="S33" s="55">
        <v>190</v>
      </c>
      <c r="T33" s="55">
        <v>260</v>
      </c>
      <c r="U33" s="54">
        <f t="shared" si="11"/>
        <v>3020</v>
      </c>
      <c r="V33" s="55">
        <v>0</v>
      </c>
      <c r="W33" s="62">
        <v>990</v>
      </c>
      <c r="X33" s="62">
        <v>900</v>
      </c>
      <c r="Y33" s="62">
        <v>365</v>
      </c>
      <c r="Z33" s="62">
        <v>0</v>
      </c>
      <c r="AA33" s="62">
        <v>595</v>
      </c>
      <c r="AB33" s="62">
        <v>170</v>
      </c>
      <c r="AC33" s="54">
        <f t="shared" si="9"/>
        <v>3445</v>
      </c>
      <c r="AD33" s="62">
        <v>1175</v>
      </c>
      <c r="AE33" s="62">
        <v>475</v>
      </c>
      <c r="AF33" s="62">
        <v>0</v>
      </c>
      <c r="AG33" s="62">
        <v>235</v>
      </c>
      <c r="AH33" s="62">
        <v>740</v>
      </c>
      <c r="AI33" s="62">
        <v>345</v>
      </c>
      <c r="AJ33" s="62">
        <v>475</v>
      </c>
      <c r="AK33" s="54">
        <f t="shared" si="10"/>
        <v>1315</v>
      </c>
      <c r="AL33" s="62">
        <v>270</v>
      </c>
      <c r="AM33" s="62">
        <v>700</v>
      </c>
      <c r="AN33" s="62">
        <v>345</v>
      </c>
      <c r="AO33" s="62"/>
      <c r="AP33" s="62"/>
      <c r="AQ33" s="62"/>
      <c r="AR33" s="62"/>
    </row>
    <row r="34" spans="1:44" x14ac:dyDescent="0.3">
      <c r="A34" s="50"/>
      <c r="B34" s="50"/>
      <c r="C34" s="48" t="s">
        <v>75</v>
      </c>
      <c r="D34" s="45">
        <f t="shared" si="2"/>
        <v>6260</v>
      </c>
      <c r="E34" s="54">
        <f t="shared" si="7"/>
        <v>1240</v>
      </c>
      <c r="F34" s="55">
        <v>150</v>
      </c>
      <c r="G34" s="55">
        <v>260</v>
      </c>
      <c r="H34" s="72">
        <v>0</v>
      </c>
      <c r="I34" s="55">
        <v>0</v>
      </c>
      <c r="J34" s="55">
        <v>400</v>
      </c>
      <c r="K34" s="55">
        <v>430</v>
      </c>
      <c r="L34" s="55">
        <v>0</v>
      </c>
      <c r="M34" s="54">
        <f t="shared" si="8"/>
        <v>1940</v>
      </c>
      <c r="N34" s="55">
        <v>620</v>
      </c>
      <c r="O34" s="55">
        <v>750</v>
      </c>
      <c r="P34" s="55">
        <v>300</v>
      </c>
      <c r="Q34" s="55">
        <v>0</v>
      </c>
      <c r="R34" s="55">
        <v>230</v>
      </c>
      <c r="S34" s="55">
        <v>0</v>
      </c>
      <c r="T34" s="55">
        <v>40</v>
      </c>
      <c r="U34" s="54">
        <f t="shared" si="11"/>
        <v>980</v>
      </c>
      <c r="V34" s="55">
        <v>0</v>
      </c>
      <c r="W34" s="62">
        <v>270</v>
      </c>
      <c r="X34" s="62">
        <v>170</v>
      </c>
      <c r="Y34" s="62">
        <v>50</v>
      </c>
      <c r="Z34" s="62">
        <v>0</v>
      </c>
      <c r="AA34" s="62">
        <v>410</v>
      </c>
      <c r="AB34" s="62">
        <v>80</v>
      </c>
      <c r="AC34" s="54">
        <f t="shared" si="9"/>
        <v>1400</v>
      </c>
      <c r="AD34" s="62">
        <v>420</v>
      </c>
      <c r="AE34" s="62">
        <v>0</v>
      </c>
      <c r="AF34" s="62">
        <v>400</v>
      </c>
      <c r="AG34" s="62">
        <v>0</v>
      </c>
      <c r="AH34" s="62">
        <v>0</v>
      </c>
      <c r="AI34" s="62">
        <v>170</v>
      </c>
      <c r="AJ34" s="62">
        <v>410</v>
      </c>
      <c r="AK34" s="54">
        <f t="shared" si="10"/>
        <v>700</v>
      </c>
      <c r="AL34" s="62">
        <v>230</v>
      </c>
      <c r="AM34" s="62">
        <v>300</v>
      </c>
      <c r="AN34" s="62">
        <v>170</v>
      </c>
      <c r="AO34" s="62"/>
      <c r="AP34" s="62"/>
      <c r="AQ34" s="62"/>
      <c r="AR34" s="62"/>
    </row>
    <row r="35" spans="1:44" x14ac:dyDescent="0.3">
      <c r="A35" s="50"/>
      <c r="B35" s="50"/>
      <c r="C35" s="48" t="s">
        <v>76</v>
      </c>
      <c r="D35" s="45">
        <f t="shared" si="2"/>
        <v>26041</v>
      </c>
      <c r="E35" s="54">
        <f t="shared" si="7"/>
        <v>5576</v>
      </c>
      <c r="F35" s="55">
        <v>370</v>
      </c>
      <c r="G35" s="55">
        <v>1210</v>
      </c>
      <c r="H35" s="72">
        <v>615</v>
      </c>
      <c r="I35" s="55">
        <v>870</v>
      </c>
      <c r="J35" s="55">
        <v>860</v>
      </c>
      <c r="K35" s="55">
        <v>930</v>
      </c>
      <c r="L35" s="55">
        <v>721</v>
      </c>
      <c r="M35" s="54">
        <f t="shared" si="8"/>
        <v>5450</v>
      </c>
      <c r="N35" s="55">
        <v>600</v>
      </c>
      <c r="O35" s="55">
        <v>2040</v>
      </c>
      <c r="P35" s="55">
        <v>840</v>
      </c>
      <c r="Q35" s="55">
        <v>695</v>
      </c>
      <c r="R35" s="55">
        <v>805</v>
      </c>
      <c r="S35" s="55">
        <v>470</v>
      </c>
      <c r="T35" s="55">
        <v>0</v>
      </c>
      <c r="U35" s="54">
        <f t="shared" si="11"/>
        <v>6940</v>
      </c>
      <c r="V35" s="55">
        <v>1070</v>
      </c>
      <c r="W35" s="62">
        <v>1590</v>
      </c>
      <c r="X35" s="62">
        <v>340</v>
      </c>
      <c r="Y35" s="62">
        <v>870</v>
      </c>
      <c r="Z35" s="62">
        <v>1660</v>
      </c>
      <c r="AA35" s="62">
        <v>1070</v>
      </c>
      <c r="AB35" s="62">
        <v>340</v>
      </c>
      <c r="AC35" s="54">
        <f t="shared" si="9"/>
        <v>6210</v>
      </c>
      <c r="AD35" s="62">
        <v>1160</v>
      </c>
      <c r="AE35" s="62">
        <v>1755</v>
      </c>
      <c r="AF35" s="62">
        <v>1190</v>
      </c>
      <c r="AG35" s="62">
        <v>710</v>
      </c>
      <c r="AH35" s="62">
        <v>0</v>
      </c>
      <c r="AI35" s="62">
        <v>535</v>
      </c>
      <c r="AJ35" s="62">
        <v>860</v>
      </c>
      <c r="AK35" s="54">
        <f t="shared" si="10"/>
        <v>1865</v>
      </c>
      <c r="AL35" s="62">
        <v>560</v>
      </c>
      <c r="AM35" s="62">
        <v>770</v>
      </c>
      <c r="AN35" s="62">
        <v>535</v>
      </c>
      <c r="AO35" s="62"/>
      <c r="AP35" s="62"/>
      <c r="AQ35" s="62"/>
      <c r="AR35" s="62"/>
    </row>
    <row r="36" spans="1:44" x14ac:dyDescent="0.3">
      <c r="A36" s="50"/>
      <c r="B36" s="50"/>
      <c r="C36" s="48" t="s">
        <v>77</v>
      </c>
      <c r="D36" s="45">
        <f t="shared" si="2"/>
        <v>350</v>
      </c>
      <c r="E36" s="54">
        <f t="shared" si="7"/>
        <v>140</v>
      </c>
      <c r="F36" s="55">
        <v>0</v>
      </c>
      <c r="G36" s="55">
        <v>0</v>
      </c>
      <c r="H36" s="72">
        <v>0</v>
      </c>
      <c r="I36" s="55">
        <v>0</v>
      </c>
      <c r="J36" s="55">
        <v>65</v>
      </c>
      <c r="K36" s="55">
        <v>75</v>
      </c>
      <c r="L36" s="55">
        <v>0</v>
      </c>
      <c r="M36" s="54">
        <f t="shared" si="8"/>
        <v>45</v>
      </c>
      <c r="N36" s="55">
        <v>0</v>
      </c>
      <c r="O36" s="55">
        <v>0</v>
      </c>
      <c r="P36" s="55">
        <v>45</v>
      </c>
      <c r="Q36" s="55">
        <v>0</v>
      </c>
      <c r="R36" s="55">
        <v>0</v>
      </c>
      <c r="S36" s="55">
        <v>0</v>
      </c>
      <c r="T36" s="55">
        <v>0</v>
      </c>
      <c r="U36" s="54">
        <f t="shared" si="11"/>
        <v>0</v>
      </c>
      <c r="V36" s="55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54">
        <f t="shared" si="9"/>
        <v>95</v>
      </c>
      <c r="AD36" s="62">
        <v>70</v>
      </c>
      <c r="AE36" s="62">
        <v>0</v>
      </c>
      <c r="AF36" s="62">
        <v>0</v>
      </c>
      <c r="AG36" s="62">
        <v>0</v>
      </c>
      <c r="AH36" s="62">
        <v>0</v>
      </c>
      <c r="AI36" s="62">
        <v>25</v>
      </c>
      <c r="AJ36" s="62">
        <v>0</v>
      </c>
      <c r="AK36" s="54">
        <f t="shared" si="10"/>
        <v>70</v>
      </c>
      <c r="AL36" s="62">
        <v>0</v>
      </c>
      <c r="AM36" s="62">
        <v>45</v>
      </c>
      <c r="AN36" s="62">
        <v>25</v>
      </c>
      <c r="AO36" s="62"/>
      <c r="AP36" s="62"/>
      <c r="AQ36" s="62"/>
      <c r="AR36" s="62"/>
    </row>
    <row r="37" spans="1:44" x14ac:dyDescent="0.3">
      <c r="A37" s="50"/>
      <c r="B37" s="50" t="s">
        <v>78</v>
      </c>
      <c r="C37" s="48" t="s">
        <v>79</v>
      </c>
      <c r="D37" s="45">
        <f t="shared" si="2"/>
        <v>0</v>
      </c>
      <c r="E37" s="54">
        <f t="shared" si="7"/>
        <v>0</v>
      </c>
      <c r="F37" s="55"/>
      <c r="G37" s="55"/>
      <c r="H37" s="72"/>
      <c r="I37" s="55"/>
      <c r="J37" s="55"/>
      <c r="K37" s="55"/>
      <c r="L37" s="55"/>
      <c r="M37" s="54">
        <f t="shared" si="8"/>
        <v>0</v>
      </c>
      <c r="N37" s="55"/>
      <c r="O37" s="55"/>
      <c r="P37" s="55"/>
      <c r="Q37" s="55"/>
      <c r="R37" s="55"/>
      <c r="S37" s="55"/>
      <c r="T37" s="55"/>
      <c r="U37" s="54">
        <f t="shared" si="11"/>
        <v>0</v>
      </c>
      <c r="V37" s="55"/>
      <c r="W37" s="62"/>
      <c r="X37" s="62"/>
      <c r="Y37" s="62"/>
      <c r="Z37" s="62"/>
      <c r="AA37" s="62"/>
      <c r="AB37" s="62"/>
      <c r="AC37" s="54">
        <f t="shared" si="9"/>
        <v>0</v>
      </c>
      <c r="AD37" s="62"/>
      <c r="AE37" s="62"/>
      <c r="AF37" s="62"/>
      <c r="AG37" s="62"/>
      <c r="AH37" s="62"/>
      <c r="AI37" s="62"/>
      <c r="AJ37" s="62"/>
      <c r="AK37" s="54">
        <f t="shared" si="10"/>
        <v>0</v>
      </c>
      <c r="AL37" s="62"/>
      <c r="AM37" s="62"/>
      <c r="AN37" s="62"/>
      <c r="AO37" s="62"/>
      <c r="AP37" s="62"/>
      <c r="AQ37" s="62"/>
      <c r="AR37" s="62"/>
    </row>
    <row r="38" spans="1:44" x14ac:dyDescent="0.3">
      <c r="A38" s="50"/>
      <c r="B38" s="50"/>
      <c r="C38" s="48" t="s">
        <v>80</v>
      </c>
      <c r="D38" s="45">
        <f t="shared" si="2"/>
        <v>0</v>
      </c>
      <c r="E38" s="54">
        <f t="shared" si="7"/>
        <v>0</v>
      </c>
      <c r="F38" s="55"/>
      <c r="G38" s="55"/>
      <c r="H38" s="72"/>
      <c r="I38" s="55"/>
      <c r="J38" s="55"/>
      <c r="K38" s="55"/>
      <c r="L38" s="55"/>
      <c r="M38" s="54">
        <f t="shared" si="8"/>
        <v>0</v>
      </c>
      <c r="N38" s="55"/>
      <c r="O38" s="55"/>
      <c r="P38" s="55"/>
      <c r="Q38" s="55"/>
      <c r="R38" s="55"/>
      <c r="S38" s="55"/>
      <c r="T38" s="55"/>
      <c r="U38" s="54">
        <f t="shared" si="11"/>
        <v>0</v>
      </c>
      <c r="V38" s="55"/>
      <c r="W38" s="62"/>
      <c r="X38" s="62"/>
      <c r="Y38" s="62"/>
      <c r="Z38" s="62"/>
      <c r="AA38" s="62"/>
      <c r="AB38" s="62"/>
      <c r="AC38" s="54">
        <f t="shared" si="9"/>
        <v>0</v>
      </c>
      <c r="AD38" s="62"/>
      <c r="AE38" s="62"/>
      <c r="AF38" s="62"/>
      <c r="AG38" s="62"/>
      <c r="AH38" s="62"/>
      <c r="AI38" s="62"/>
      <c r="AJ38" s="62"/>
      <c r="AK38" s="54">
        <f t="shared" si="10"/>
        <v>0</v>
      </c>
      <c r="AL38" s="62"/>
      <c r="AM38" s="62"/>
      <c r="AN38" s="62"/>
      <c r="AO38" s="62"/>
      <c r="AP38" s="62"/>
      <c r="AQ38" s="62"/>
      <c r="AR38" s="62"/>
    </row>
    <row r="39" spans="1:44" x14ac:dyDescent="0.3">
      <c r="A39" s="50"/>
      <c r="B39" s="50"/>
      <c r="C39" s="48" t="s">
        <v>81</v>
      </c>
      <c r="D39" s="45">
        <f t="shared" si="2"/>
        <v>0</v>
      </c>
      <c r="E39" s="54">
        <f t="shared" si="7"/>
        <v>0</v>
      </c>
      <c r="F39" s="55"/>
      <c r="G39" s="55"/>
      <c r="H39" s="72"/>
      <c r="I39" s="55"/>
      <c r="J39" s="55"/>
      <c r="K39" s="55"/>
      <c r="L39" s="55"/>
      <c r="M39" s="54">
        <f t="shared" si="8"/>
        <v>0</v>
      </c>
      <c r="N39" s="55"/>
      <c r="O39" s="55"/>
      <c r="P39" s="55"/>
      <c r="Q39" s="55"/>
      <c r="R39" s="55"/>
      <c r="S39" s="55"/>
      <c r="T39" s="55"/>
      <c r="U39" s="54">
        <f t="shared" si="11"/>
        <v>0</v>
      </c>
      <c r="V39" s="55"/>
      <c r="W39" s="62"/>
      <c r="X39" s="62"/>
      <c r="Y39" s="62"/>
      <c r="Z39" s="62"/>
      <c r="AA39" s="62"/>
      <c r="AB39" s="62"/>
      <c r="AC39" s="54">
        <f t="shared" si="9"/>
        <v>0</v>
      </c>
      <c r="AD39" s="62"/>
      <c r="AE39" s="62"/>
      <c r="AF39" s="62"/>
      <c r="AG39" s="62"/>
      <c r="AH39" s="62"/>
      <c r="AI39" s="62"/>
      <c r="AJ39" s="62"/>
      <c r="AK39" s="54">
        <f t="shared" si="10"/>
        <v>0</v>
      </c>
      <c r="AL39" s="62"/>
      <c r="AM39" s="62"/>
      <c r="AN39" s="62"/>
      <c r="AO39" s="62"/>
      <c r="AP39" s="62"/>
      <c r="AQ39" s="62"/>
      <c r="AR39" s="62"/>
    </row>
    <row r="40" spans="1:44" x14ac:dyDescent="0.3">
      <c r="A40" s="50"/>
      <c r="B40" s="50"/>
      <c r="C40" s="48" t="s">
        <v>82</v>
      </c>
      <c r="D40" s="45">
        <f t="shared" si="2"/>
        <v>0</v>
      </c>
      <c r="E40" s="54">
        <f t="shared" si="7"/>
        <v>0</v>
      </c>
      <c r="F40" s="55"/>
      <c r="G40" s="55"/>
      <c r="H40" s="72"/>
      <c r="I40" s="55"/>
      <c r="J40" s="55"/>
      <c r="K40" s="55"/>
      <c r="L40" s="55"/>
      <c r="M40" s="54">
        <f t="shared" si="8"/>
        <v>0</v>
      </c>
      <c r="N40" s="55"/>
      <c r="O40" s="55"/>
      <c r="P40" s="55"/>
      <c r="Q40" s="55"/>
      <c r="R40" s="55"/>
      <c r="S40" s="55"/>
      <c r="T40" s="55"/>
      <c r="U40" s="54">
        <f t="shared" si="11"/>
        <v>0</v>
      </c>
      <c r="V40" s="55"/>
      <c r="W40" s="62"/>
      <c r="X40" s="62"/>
      <c r="Y40" s="62"/>
      <c r="Z40" s="62"/>
      <c r="AA40" s="62"/>
      <c r="AB40" s="62"/>
      <c r="AC40" s="54">
        <f t="shared" si="9"/>
        <v>0</v>
      </c>
      <c r="AD40" s="62"/>
      <c r="AE40" s="62"/>
      <c r="AF40" s="62"/>
      <c r="AG40" s="62"/>
      <c r="AH40" s="62"/>
      <c r="AI40" s="62"/>
      <c r="AJ40" s="62"/>
      <c r="AK40" s="54">
        <f t="shared" si="10"/>
        <v>0</v>
      </c>
      <c r="AL40" s="62"/>
      <c r="AM40" s="62"/>
      <c r="AN40" s="62"/>
      <c r="AO40" s="62"/>
      <c r="AP40" s="62"/>
      <c r="AQ40" s="62"/>
      <c r="AR40" s="62"/>
    </row>
    <row r="41" spans="1:44" x14ac:dyDescent="0.3">
      <c r="A41" s="50"/>
      <c r="B41" s="50"/>
      <c r="C41" s="48" t="s">
        <v>83</v>
      </c>
      <c r="D41" s="45">
        <f t="shared" si="2"/>
        <v>0</v>
      </c>
      <c r="E41" s="54">
        <f t="shared" si="7"/>
        <v>0</v>
      </c>
      <c r="F41" s="55"/>
      <c r="G41" s="55"/>
      <c r="H41" s="72"/>
      <c r="I41" s="55"/>
      <c r="J41" s="55"/>
      <c r="K41" s="55"/>
      <c r="L41" s="55"/>
      <c r="M41" s="54">
        <f t="shared" si="8"/>
        <v>0</v>
      </c>
      <c r="N41" s="55"/>
      <c r="O41" s="55"/>
      <c r="P41" s="55"/>
      <c r="Q41" s="55"/>
      <c r="R41" s="55"/>
      <c r="S41" s="55"/>
      <c r="T41" s="55"/>
      <c r="U41" s="54">
        <f t="shared" si="11"/>
        <v>0</v>
      </c>
      <c r="V41" s="55"/>
      <c r="W41" s="62"/>
      <c r="X41" s="62"/>
      <c r="Y41" s="62"/>
      <c r="Z41" s="62"/>
      <c r="AA41" s="62"/>
      <c r="AB41" s="62"/>
      <c r="AC41" s="54">
        <f t="shared" si="9"/>
        <v>0</v>
      </c>
      <c r="AD41" s="62"/>
      <c r="AE41" s="62"/>
      <c r="AF41" s="62"/>
      <c r="AG41" s="62"/>
      <c r="AH41" s="62"/>
      <c r="AI41" s="62"/>
      <c r="AJ41" s="62"/>
      <c r="AK41" s="54">
        <f t="shared" si="10"/>
        <v>0</v>
      </c>
      <c r="AL41" s="62"/>
      <c r="AM41" s="62"/>
      <c r="AN41" s="62"/>
      <c r="AO41" s="62"/>
      <c r="AP41" s="62"/>
      <c r="AQ41" s="62"/>
      <c r="AR41" s="62"/>
    </row>
    <row r="42" spans="1:44" x14ac:dyDescent="0.3">
      <c r="A42" s="50"/>
      <c r="B42" s="50" t="s">
        <v>84</v>
      </c>
      <c r="C42" s="48" t="s">
        <v>85</v>
      </c>
      <c r="D42" s="45">
        <f t="shared" si="2"/>
        <v>0</v>
      </c>
      <c r="E42" s="54">
        <f t="shared" si="7"/>
        <v>0</v>
      </c>
      <c r="F42" s="55"/>
      <c r="G42" s="55"/>
      <c r="H42" s="72"/>
      <c r="I42" s="55"/>
      <c r="J42" s="55"/>
      <c r="K42" s="55"/>
      <c r="L42" s="55"/>
      <c r="M42" s="54">
        <f t="shared" si="8"/>
        <v>0</v>
      </c>
      <c r="N42" s="55"/>
      <c r="O42" s="55"/>
      <c r="P42" s="55"/>
      <c r="Q42" s="55"/>
      <c r="R42" s="55"/>
      <c r="S42" s="55"/>
      <c r="T42" s="55"/>
      <c r="U42" s="54">
        <f t="shared" si="11"/>
        <v>0</v>
      </c>
      <c r="V42" s="55"/>
      <c r="W42" s="62"/>
      <c r="X42" s="62"/>
      <c r="Y42" s="62"/>
      <c r="Z42" s="62"/>
      <c r="AA42" s="62"/>
      <c r="AB42" s="62"/>
      <c r="AC42" s="54">
        <f t="shared" si="9"/>
        <v>0</v>
      </c>
      <c r="AD42" s="62"/>
      <c r="AE42" s="62"/>
      <c r="AF42" s="62"/>
      <c r="AG42" s="62"/>
      <c r="AH42" s="62"/>
      <c r="AI42" s="62"/>
      <c r="AJ42" s="62"/>
      <c r="AK42" s="54">
        <f t="shared" si="10"/>
        <v>0</v>
      </c>
      <c r="AL42" s="62"/>
      <c r="AM42" s="62"/>
      <c r="AN42" s="62"/>
      <c r="AO42" s="62"/>
      <c r="AP42" s="62"/>
      <c r="AQ42" s="62"/>
      <c r="AR42" s="62"/>
    </row>
    <row r="43" spans="1:44" x14ac:dyDescent="0.3">
      <c r="A43" s="50"/>
      <c r="B43" s="50"/>
      <c r="C43" s="48" t="s">
        <v>86</v>
      </c>
      <c r="D43" s="45">
        <f t="shared" si="2"/>
        <v>0</v>
      </c>
      <c r="E43" s="54">
        <f t="shared" si="7"/>
        <v>0</v>
      </c>
      <c r="F43" s="55"/>
      <c r="G43" s="55"/>
      <c r="H43" s="72"/>
      <c r="I43" s="55"/>
      <c r="J43" s="55"/>
      <c r="K43" s="55"/>
      <c r="L43" s="55"/>
      <c r="M43" s="54">
        <f t="shared" si="8"/>
        <v>0</v>
      </c>
      <c r="N43" s="55"/>
      <c r="O43" s="55"/>
      <c r="P43" s="55"/>
      <c r="Q43" s="55"/>
      <c r="R43" s="55"/>
      <c r="S43" s="55"/>
      <c r="T43" s="55"/>
      <c r="U43" s="54">
        <f t="shared" si="11"/>
        <v>0</v>
      </c>
      <c r="V43" s="55"/>
      <c r="W43" s="62"/>
      <c r="X43" s="62"/>
      <c r="Y43" s="62"/>
      <c r="Z43" s="62"/>
      <c r="AA43" s="62"/>
      <c r="AB43" s="62"/>
      <c r="AC43" s="54">
        <f t="shared" si="9"/>
        <v>0</v>
      </c>
      <c r="AD43" s="62"/>
      <c r="AE43" s="62"/>
      <c r="AF43" s="62"/>
      <c r="AG43" s="62"/>
      <c r="AH43" s="62"/>
      <c r="AI43" s="62"/>
      <c r="AJ43" s="62"/>
      <c r="AK43" s="54">
        <f t="shared" si="10"/>
        <v>0</v>
      </c>
      <c r="AL43" s="62"/>
      <c r="AM43" s="62"/>
      <c r="AN43" s="62"/>
      <c r="AO43" s="62"/>
      <c r="AP43" s="62"/>
      <c r="AQ43" s="62"/>
      <c r="AR43" s="62"/>
    </row>
    <row r="44" spans="1:44" x14ac:dyDescent="0.3">
      <c r="A44" s="50"/>
      <c r="B44" s="50"/>
      <c r="C44" s="48" t="s">
        <v>87</v>
      </c>
      <c r="D44" s="45">
        <f t="shared" si="2"/>
        <v>0</v>
      </c>
      <c r="E44" s="54">
        <f t="shared" si="7"/>
        <v>0</v>
      </c>
      <c r="F44" s="55"/>
      <c r="G44" s="55"/>
      <c r="H44" s="72"/>
      <c r="I44" s="55"/>
      <c r="J44" s="55"/>
      <c r="K44" s="55"/>
      <c r="L44" s="55"/>
      <c r="M44" s="54">
        <f t="shared" si="8"/>
        <v>0</v>
      </c>
      <c r="N44" s="55"/>
      <c r="O44" s="55"/>
      <c r="P44" s="55"/>
      <c r="Q44" s="55"/>
      <c r="R44" s="55"/>
      <c r="S44" s="55"/>
      <c r="T44" s="55"/>
      <c r="U44" s="54">
        <f t="shared" si="11"/>
        <v>0</v>
      </c>
      <c r="V44" s="55"/>
      <c r="W44" s="62"/>
      <c r="X44" s="62"/>
      <c r="Y44" s="62"/>
      <c r="Z44" s="62"/>
      <c r="AA44" s="62"/>
      <c r="AB44" s="62"/>
      <c r="AC44" s="54">
        <f t="shared" si="9"/>
        <v>0</v>
      </c>
      <c r="AD44" s="62"/>
      <c r="AE44" s="62"/>
      <c r="AF44" s="62"/>
      <c r="AG44" s="62"/>
      <c r="AH44" s="62"/>
      <c r="AI44" s="62"/>
      <c r="AJ44" s="62"/>
      <c r="AK44" s="54">
        <f t="shared" si="10"/>
        <v>0</v>
      </c>
      <c r="AL44" s="62"/>
      <c r="AM44" s="62"/>
      <c r="AN44" s="62"/>
      <c r="AO44" s="62"/>
      <c r="AP44" s="62"/>
      <c r="AQ44" s="62"/>
      <c r="AR44" s="62"/>
    </row>
    <row r="45" spans="1:44" x14ac:dyDescent="0.3">
      <c r="A45" s="50"/>
      <c r="B45" s="50"/>
      <c r="C45" s="48" t="s">
        <v>88</v>
      </c>
      <c r="D45" s="45">
        <f t="shared" si="2"/>
        <v>0</v>
      </c>
      <c r="E45" s="54">
        <f t="shared" si="7"/>
        <v>0</v>
      </c>
      <c r="F45" s="55"/>
      <c r="G45" s="55"/>
      <c r="H45" s="72"/>
      <c r="I45" s="55"/>
      <c r="J45" s="55"/>
      <c r="K45" s="55"/>
      <c r="L45" s="55"/>
      <c r="M45" s="54">
        <f t="shared" si="8"/>
        <v>0</v>
      </c>
      <c r="N45" s="55"/>
      <c r="O45" s="55"/>
      <c r="P45" s="55"/>
      <c r="Q45" s="55"/>
      <c r="R45" s="55"/>
      <c r="S45" s="55"/>
      <c r="T45" s="55"/>
      <c r="U45" s="54">
        <f t="shared" si="11"/>
        <v>0</v>
      </c>
      <c r="V45" s="55"/>
      <c r="W45" s="62"/>
      <c r="X45" s="62"/>
      <c r="Y45" s="62"/>
      <c r="Z45" s="62"/>
      <c r="AA45" s="62"/>
      <c r="AB45" s="62"/>
      <c r="AC45" s="54">
        <f t="shared" si="9"/>
        <v>0</v>
      </c>
      <c r="AD45" s="62"/>
      <c r="AE45" s="62"/>
      <c r="AF45" s="62"/>
      <c r="AG45" s="62"/>
      <c r="AH45" s="62"/>
      <c r="AI45" s="62"/>
      <c r="AJ45" s="62"/>
      <c r="AK45" s="54">
        <f t="shared" si="10"/>
        <v>0</v>
      </c>
      <c r="AL45" s="62"/>
      <c r="AM45" s="62"/>
      <c r="AN45" s="62"/>
      <c r="AO45" s="62"/>
      <c r="AP45" s="62"/>
      <c r="AQ45" s="62"/>
      <c r="AR45" s="62"/>
    </row>
    <row r="46" spans="1:44" x14ac:dyDescent="0.3">
      <c r="A46" s="50"/>
      <c r="B46" s="50"/>
      <c r="C46" s="48" t="s">
        <v>89</v>
      </c>
      <c r="D46" s="45">
        <f t="shared" si="2"/>
        <v>0</v>
      </c>
      <c r="E46" s="54">
        <f t="shared" si="7"/>
        <v>0</v>
      </c>
      <c r="F46" s="55"/>
      <c r="G46" s="55"/>
      <c r="H46" s="72"/>
      <c r="I46" s="55"/>
      <c r="J46" s="55"/>
      <c r="K46" s="55"/>
      <c r="L46" s="55"/>
      <c r="M46" s="54">
        <f t="shared" si="8"/>
        <v>0</v>
      </c>
      <c r="N46" s="55"/>
      <c r="O46" s="55"/>
      <c r="P46" s="55"/>
      <c r="Q46" s="55"/>
      <c r="R46" s="55"/>
      <c r="S46" s="55"/>
      <c r="T46" s="55"/>
      <c r="U46" s="54">
        <f t="shared" si="11"/>
        <v>0</v>
      </c>
      <c r="V46" s="55"/>
      <c r="W46" s="62"/>
      <c r="X46" s="62"/>
      <c r="Y46" s="62"/>
      <c r="Z46" s="62"/>
      <c r="AA46" s="62"/>
      <c r="AB46" s="62"/>
      <c r="AC46" s="54">
        <f t="shared" si="9"/>
        <v>0</v>
      </c>
      <c r="AD46" s="62"/>
      <c r="AE46" s="62"/>
      <c r="AF46" s="62"/>
      <c r="AG46" s="62"/>
      <c r="AH46" s="62"/>
      <c r="AI46" s="62"/>
      <c r="AJ46" s="62"/>
      <c r="AK46" s="54">
        <f t="shared" si="10"/>
        <v>0</v>
      </c>
      <c r="AL46" s="62"/>
      <c r="AM46" s="62"/>
      <c r="AN46" s="62"/>
      <c r="AO46" s="62"/>
      <c r="AP46" s="62"/>
      <c r="AQ46" s="62"/>
      <c r="AR46" s="62"/>
    </row>
    <row r="47" spans="1:44" x14ac:dyDescent="0.3">
      <c r="A47" s="50"/>
      <c r="B47" s="50"/>
      <c r="C47" s="48" t="s">
        <v>90</v>
      </c>
      <c r="D47" s="45">
        <f t="shared" si="2"/>
        <v>0</v>
      </c>
      <c r="E47" s="54">
        <f t="shared" si="7"/>
        <v>0</v>
      </c>
      <c r="F47" s="55"/>
      <c r="G47" s="55"/>
      <c r="H47" s="72"/>
      <c r="I47" s="55"/>
      <c r="J47" s="55"/>
      <c r="K47" s="55"/>
      <c r="L47" s="55"/>
      <c r="M47" s="54">
        <f t="shared" si="8"/>
        <v>0</v>
      </c>
      <c r="N47" s="55"/>
      <c r="O47" s="55"/>
      <c r="P47" s="55"/>
      <c r="Q47" s="55"/>
      <c r="R47" s="55"/>
      <c r="S47" s="55"/>
      <c r="T47" s="55"/>
      <c r="U47" s="54">
        <f t="shared" si="11"/>
        <v>0</v>
      </c>
      <c r="V47" s="55"/>
      <c r="W47" s="62"/>
      <c r="X47" s="62"/>
      <c r="Y47" s="62"/>
      <c r="Z47" s="62"/>
      <c r="AA47" s="62"/>
      <c r="AB47" s="62"/>
      <c r="AC47" s="54">
        <f t="shared" si="9"/>
        <v>0</v>
      </c>
      <c r="AD47" s="62"/>
      <c r="AE47" s="62"/>
      <c r="AF47" s="62"/>
      <c r="AG47" s="62"/>
      <c r="AH47" s="62"/>
      <c r="AI47" s="62"/>
      <c r="AJ47" s="62"/>
      <c r="AK47" s="54">
        <f t="shared" si="10"/>
        <v>0</v>
      </c>
      <c r="AL47" s="62"/>
      <c r="AM47" s="62"/>
      <c r="AN47" s="62"/>
      <c r="AO47" s="62"/>
      <c r="AP47" s="62"/>
      <c r="AQ47" s="62"/>
      <c r="AR47" s="62"/>
    </row>
    <row r="48" spans="1:44" x14ac:dyDescent="0.3">
      <c r="A48" s="50"/>
      <c r="B48" s="50" t="s">
        <v>91</v>
      </c>
      <c r="C48" s="48" t="s">
        <v>92</v>
      </c>
      <c r="D48" s="45">
        <f t="shared" si="2"/>
        <v>0</v>
      </c>
      <c r="E48" s="54">
        <f t="shared" si="7"/>
        <v>0</v>
      </c>
      <c r="F48" s="55"/>
      <c r="G48" s="55"/>
      <c r="H48" s="72"/>
      <c r="I48" s="55"/>
      <c r="J48" s="55"/>
      <c r="K48" s="55"/>
      <c r="L48" s="55"/>
      <c r="M48" s="54">
        <f t="shared" si="8"/>
        <v>0</v>
      </c>
      <c r="N48" s="55"/>
      <c r="O48" s="55"/>
      <c r="P48" s="55"/>
      <c r="Q48" s="55"/>
      <c r="R48" s="55"/>
      <c r="S48" s="55"/>
      <c r="T48" s="55"/>
      <c r="U48" s="54">
        <f t="shared" si="11"/>
        <v>0</v>
      </c>
      <c r="V48" s="55"/>
      <c r="W48" s="62"/>
      <c r="X48" s="62"/>
      <c r="Y48" s="62"/>
      <c r="Z48" s="62"/>
      <c r="AA48" s="62"/>
      <c r="AB48" s="62"/>
      <c r="AC48" s="54">
        <f t="shared" si="9"/>
        <v>0</v>
      </c>
      <c r="AD48" s="62"/>
      <c r="AE48" s="62"/>
      <c r="AF48" s="62"/>
      <c r="AG48" s="62"/>
      <c r="AH48" s="62"/>
      <c r="AI48" s="62"/>
      <c r="AJ48" s="62"/>
      <c r="AK48" s="54">
        <f t="shared" si="10"/>
        <v>0</v>
      </c>
      <c r="AL48" s="62"/>
      <c r="AM48" s="62"/>
      <c r="AN48" s="62"/>
      <c r="AO48" s="62"/>
      <c r="AP48" s="62"/>
      <c r="AQ48" s="62"/>
      <c r="AR48" s="62"/>
    </row>
    <row r="49" spans="1:44" x14ac:dyDescent="0.3">
      <c r="A49" s="50"/>
      <c r="B49" s="50"/>
      <c r="C49" s="48" t="s">
        <v>93</v>
      </c>
      <c r="D49" s="45">
        <f t="shared" si="2"/>
        <v>0</v>
      </c>
      <c r="E49" s="54">
        <f t="shared" si="7"/>
        <v>0</v>
      </c>
      <c r="F49" s="55"/>
      <c r="G49" s="55"/>
      <c r="H49" s="72"/>
      <c r="I49" s="55"/>
      <c r="J49" s="55"/>
      <c r="K49" s="55"/>
      <c r="L49" s="55"/>
      <c r="M49" s="54">
        <f t="shared" si="8"/>
        <v>0</v>
      </c>
      <c r="N49" s="55"/>
      <c r="O49" s="55"/>
      <c r="P49" s="55"/>
      <c r="Q49" s="55"/>
      <c r="R49" s="55"/>
      <c r="S49" s="55"/>
      <c r="T49" s="55"/>
      <c r="U49" s="54">
        <f t="shared" si="11"/>
        <v>0</v>
      </c>
      <c r="V49" s="55"/>
      <c r="W49" s="62"/>
      <c r="X49" s="62"/>
      <c r="Y49" s="62"/>
      <c r="Z49" s="62"/>
      <c r="AA49" s="62"/>
      <c r="AB49" s="62"/>
      <c r="AC49" s="54">
        <f t="shared" si="9"/>
        <v>0</v>
      </c>
      <c r="AD49" s="62"/>
      <c r="AE49" s="62"/>
      <c r="AF49" s="62"/>
      <c r="AG49" s="62"/>
      <c r="AH49" s="62"/>
      <c r="AI49" s="62"/>
      <c r="AJ49" s="62"/>
      <c r="AK49" s="54">
        <f t="shared" si="10"/>
        <v>0</v>
      </c>
      <c r="AL49" s="62"/>
      <c r="AM49" s="62"/>
      <c r="AN49" s="62"/>
      <c r="AO49" s="62"/>
      <c r="AP49" s="62"/>
      <c r="AQ49" s="62"/>
      <c r="AR49" s="62"/>
    </row>
    <row r="50" spans="1:44" s="32" customFormat="1" ht="16.5" customHeight="1" x14ac:dyDescent="0.3">
      <c r="A50" s="41" t="s">
        <v>64</v>
      </c>
      <c r="B50" s="41"/>
      <c r="C50" s="41"/>
      <c r="D50" s="60">
        <f>SUM(E50,M50,U50,AC50,AK50)</f>
        <v>187053</v>
      </c>
      <c r="E50" s="60">
        <f t="shared" si="7"/>
        <v>35158</v>
      </c>
      <c r="F50" s="74">
        <v>3380</v>
      </c>
      <c r="G50" s="74">
        <v>9235</v>
      </c>
      <c r="H50" s="74">
        <v>3836</v>
      </c>
      <c r="I50" s="74">
        <v>4639</v>
      </c>
      <c r="J50" s="74">
        <v>5965</v>
      </c>
      <c r="K50" s="74">
        <v>5225</v>
      </c>
      <c r="L50" s="74">
        <v>2878</v>
      </c>
      <c r="M50" s="60">
        <f t="shared" ref="M50:AC50" si="12">SUM(M26:M49)</f>
        <v>40743</v>
      </c>
      <c r="N50" s="74">
        <v>4805</v>
      </c>
      <c r="O50" s="74">
        <v>12660</v>
      </c>
      <c r="P50" s="74">
        <v>12020</v>
      </c>
      <c r="Q50" s="74">
        <v>3196</v>
      </c>
      <c r="R50" s="74">
        <v>3512</v>
      </c>
      <c r="S50" s="60">
        <v>2040</v>
      </c>
      <c r="T50" s="60">
        <v>2510</v>
      </c>
      <c r="U50" s="60">
        <f>SUM(U26:U49)</f>
        <v>42563</v>
      </c>
      <c r="V50" s="60">
        <v>5868</v>
      </c>
      <c r="W50" s="60">
        <v>9390</v>
      </c>
      <c r="X50" s="60">
        <v>7590</v>
      </c>
      <c r="Y50" s="60">
        <v>5358</v>
      </c>
      <c r="Z50" s="60">
        <v>5738</v>
      </c>
      <c r="AA50" s="60">
        <v>6519</v>
      </c>
      <c r="AB50" s="60">
        <v>2100</v>
      </c>
      <c r="AC50" s="60">
        <f t="shared" si="12"/>
        <v>42668</v>
      </c>
      <c r="AD50" s="64">
        <v>10915</v>
      </c>
      <c r="AE50" s="64">
        <v>6186</v>
      </c>
      <c r="AF50" s="64">
        <v>6980</v>
      </c>
      <c r="AG50" s="64">
        <v>3935</v>
      </c>
      <c r="AH50" s="64">
        <v>5215</v>
      </c>
      <c r="AI50" s="64">
        <f>SUM(AI26:AI49)</f>
        <v>3858</v>
      </c>
      <c r="AJ50" s="64">
        <v>5579</v>
      </c>
      <c r="AK50" s="60">
        <f>SUM(AK26:AK49)</f>
        <v>25921</v>
      </c>
      <c r="AL50" s="64">
        <v>3743</v>
      </c>
      <c r="AM50" s="64">
        <v>18320</v>
      </c>
      <c r="AN50" s="64">
        <v>3858</v>
      </c>
      <c r="AO50" s="64"/>
      <c r="AP50" s="64"/>
      <c r="AQ50" s="64"/>
      <c r="AR50" s="64"/>
    </row>
    <row r="51" spans="1:44" s="32" customFormat="1" ht="16.5" customHeight="1" x14ac:dyDescent="0.3">
      <c r="A51" s="65" t="s">
        <v>94</v>
      </c>
      <c r="B51" s="65"/>
      <c r="C51" s="65"/>
      <c r="D51" s="75">
        <f>SUM(E51,M51,U51,AC51,AK51)</f>
        <v>389885</v>
      </c>
      <c r="E51" s="75">
        <f t="shared" si="7"/>
        <v>82956</v>
      </c>
      <c r="F51" s="66">
        <v>6640</v>
      </c>
      <c r="G51" s="66">
        <v>30675</v>
      </c>
      <c r="H51" s="66">
        <v>8858</v>
      </c>
      <c r="I51" s="66">
        <v>8048</v>
      </c>
      <c r="J51" s="66">
        <v>11690</v>
      </c>
      <c r="K51" s="66">
        <v>9380</v>
      </c>
      <c r="L51" s="66">
        <v>7665</v>
      </c>
      <c r="M51" s="66">
        <f>SUM(N51:T51)</f>
        <v>92918</v>
      </c>
      <c r="N51" s="66">
        <v>7505</v>
      </c>
      <c r="O51" s="66">
        <v>33860</v>
      </c>
      <c r="P51" s="66">
        <v>27185</v>
      </c>
      <c r="Q51" s="66">
        <v>6349</v>
      </c>
      <c r="R51" s="66">
        <v>7194</v>
      </c>
      <c r="S51" s="66">
        <v>3895</v>
      </c>
      <c r="T51" s="66">
        <v>6930</v>
      </c>
      <c r="U51" s="69">
        <f>SUM(U25,U50)</f>
        <v>88966</v>
      </c>
      <c r="V51" s="69">
        <v>11098</v>
      </c>
      <c r="W51" s="69">
        <v>18085</v>
      </c>
      <c r="X51" s="69">
        <v>16650</v>
      </c>
      <c r="Y51" s="69">
        <v>11510</v>
      </c>
      <c r="Z51" s="69">
        <v>13460</v>
      </c>
      <c r="AA51" s="69">
        <v>11278</v>
      </c>
      <c r="AB51" s="69">
        <v>6885</v>
      </c>
      <c r="AC51" s="66">
        <f t="shared" ref="AC51" si="13">SUM(AC25,AC50)</f>
        <v>80569</v>
      </c>
      <c r="AD51" s="66">
        <v>16345</v>
      </c>
      <c r="AE51" s="66">
        <v>11268</v>
      </c>
      <c r="AF51" s="66">
        <v>13765</v>
      </c>
      <c r="AG51" s="66">
        <v>9820</v>
      </c>
      <c r="AH51" s="66">
        <v>10765</v>
      </c>
      <c r="AI51" s="66">
        <f>AI25+AI50</f>
        <v>7358</v>
      </c>
      <c r="AJ51" s="66">
        <v>11248</v>
      </c>
      <c r="AK51" s="66">
        <f>SUM(AK25,AK50)</f>
        <v>44476</v>
      </c>
      <c r="AL51" s="66">
        <v>10173</v>
      </c>
      <c r="AM51" s="66">
        <v>26935</v>
      </c>
      <c r="AN51" s="66">
        <v>7368</v>
      </c>
      <c r="AO51" s="66"/>
      <c r="AP51" s="66"/>
      <c r="AQ51" s="66"/>
      <c r="AR51" s="66"/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M3:M4"/>
    <mergeCell ref="U3:U4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R51"/>
  <sheetViews>
    <sheetView topLeftCell="A22" zoomScaleNormal="100" workbookViewId="0">
      <pane xSplit="4" topLeftCell="F1" activePane="topRight" state="frozen"/>
      <selection pane="topRight" activeCell="AO10" sqref="AO10"/>
    </sheetView>
  </sheetViews>
  <sheetFormatPr defaultColWidth="9" defaultRowHeight="16.5" x14ac:dyDescent="0.3"/>
  <cols>
    <col min="1" max="1" width="20.25" style="31" bestFit="1" customWidth="1"/>
    <col min="2" max="2" width="7.375" style="31" customWidth="1"/>
    <col min="3" max="3" width="28.625" style="31" customWidth="1"/>
    <col min="4" max="4" width="12" style="32" customWidth="1"/>
    <col min="5" max="5" width="10.25" style="31" customWidth="1"/>
    <col min="6" max="7" width="9.125" style="32" customWidth="1"/>
    <col min="8" max="8" width="10.25" style="76" bestFit="1" customWidth="1"/>
    <col min="9" max="10" width="9.125" style="32" customWidth="1"/>
    <col min="11" max="11" width="10.25" style="32" customWidth="1"/>
    <col min="12" max="12" width="9.125" style="32" customWidth="1"/>
    <col min="13" max="13" width="10.25" style="31" customWidth="1"/>
    <col min="14" max="14" width="9.125" style="32" customWidth="1"/>
    <col min="15" max="15" width="9.125" style="32" bestFit="1" customWidth="1"/>
    <col min="16" max="17" width="9.125" style="32" customWidth="1"/>
    <col min="18" max="21" width="10.25" style="31" customWidth="1"/>
    <col min="22" max="22" width="9.125" style="32" customWidth="1"/>
    <col min="23" max="23" width="10.25" style="32" customWidth="1"/>
    <col min="24" max="26" width="9.125" style="32" customWidth="1"/>
    <col min="27" max="28" width="10.25" style="32" customWidth="1"/>
    <col min="29" max="29" width="10.25" style="31" customWidth="1"/>
    <col min="30" max="35" width="9.125" style="32" customWidth="1"/>
    <col min="36" max="36" width="10.25" style="32" customWidth="1"/>
    <col min="37" max="37" width="10.25" style="31" bestFit="1" customWidth="1"/>
    <col min="38" max="43" width="9.125" style="32" customWidth="1"/>
    <col min="44" max="44" width="9.125" style="32" bestFit="1" customWidth="1"/>
    <col min="45" max="16384" width="9" style="31"/>
  </cols>
  <sheetData>
    <row r="1" spans="1:44" ht="34.5" customHeight="1" x14ac:dyDescent="0.3">
      <c r="A1" s="30" t="s">
        <v>155</v>
      </c>
      <c r="B1" s="30"/>
      <c r="C1" s="30"/>
      <c r="D1" s="30"/>
      <c r="F1" s="33"/>
      <c r="G1" s="33"/>
      <c r="H1" s="70"/>
      <c r="I1" s="33"/>
      <c r="J1" s="33"/>
      <c r="K1" s="33"/>
      <c r="M1" s="34"/>
      <c r="N1" s="33"/>
      <c r="O1" s="33"/>
    </row>
    <row r="2" spans="1:44" ht="14.25" customHeight="1" x14ac:dyDescent="0.3">
      <c r="A2" s="35"/>
      <c r="B2" s="36"/>
      <c r="C2" s="36"/>
      <c r="D2" s="37"/>
      <c r="F2" s="38"/>
      <c r="G2" s="38"/>
      <c r="H2" s="71"/>
      <c r="I2" s="38"/>
      <c r="J2" s="38"/>
      <c r="K2" s="38"/>
      <c r="L2" s="37"/>
      <c r="M2" s="39"/>
      <c r="N2" s="38"/>
      <c r="O2" s="38"/>
      <c r="P2" s="37"/>
      <c r="Q2" s="37"/>
      <c r="R2" s="36"/>
      <c r="S2" s="36"/>
      <c r="T2" s="36"/>
      <c r="V2" s="37"/>
    </row>
    <row r="3" spans="1:44" ht="16.5" customHeight="1" x14ac:dyDescent="0.3">
      <c r="A3" s="40" t="s">
        <v>0</v>
      </c>
      <c r="B3" s="40"/>
      <c r="C3" s="40"/>
      <c r="D3" s="41" t="s">
        <v>1</v>
      </c>
      <c r="E3" s="42" t="s">
        <v>156</v>
      </c>
      <c r="F3" s="45" t="s">
        <v>2</v>
      </c>
      <c r="G3" s="45" t="s">
        <v>3</v>
      </c>
      <c r="H3" s="67" t="s">
        <v>4</v>
      </c>
      <c r="I3" s="45" t="s">
        <v>5</v>
      </c>
      <c r="J3" s="45" t="s">
        <v>6</v>
      </c>
      <c r="K3" s="45" t="s">
        <v>7</v>
      </c>
      <c r="L3" s="45" t="s">
        <v>8</v>
      </c>
      <c r="M3" s="78" t="s">
        <v>157</v>
      </c>
      <c r="N3" s="45" t="s">
        <v>9</v>
      </c>
      <c r="O3" s="45" t="s">
        <v>10</v>
      </c>
      <c r="P3" s="45" t="s">
        <v>11</v>
      </c>
      <c r="Q3" s="45" t="s">
        <v>12</v>
      </c>
      <c r="R3" s="43" t="s">
        <v>13</v>
      </c>
      <c r="S3" s="43" t="s">
        <v>14</v>
      </c>
      <c r="T3" s="43" t="s">
        <v>15</v>
      </c>
      <c r="U3" s="42" t="s">
        <v>157</v>
      </c>
      <c r="V3" s="67" t="s">
        <v>16</v>
      </c>
      <c r="W3" s="67" t="s">
        <v>17</v>
      </c>
      <c r="X3" s="67" t="s">
        <v>18</v>
      </c>
      <c r="Y3" s="67" t="s">
        <v>19</v>
      </c>
      <c r="Z3" s="67" t="s">
        <v>20</v>
      </c>
      <c r="AA3" s="67" t="s">
        <v>21</v>
      </c>
      <c r="AB3" s="67">
        <v>21</v>
      </c>
      <c r="AC3" s="42" t="s">
        <v>157</v>
      </c>
      <c r="AD3" s="45" t="s">
        <v>23</v>
      </c>
      <c r="AE3" s="45" t="s">
        <v>24</v>
      </c>
      <c r="AF3" s="45" t="s">
        <v>25</v>
      </c>
      <c r="AG3" s="45" t="s">
        <v>26</v>
      </c>
      <c r="AH3" s="45" t="s">
        <v>27</v>
      </c>
      <c r="AI3" s="67" t="s">
        <v>28</v>
      </c>
      <c r="AJ3" s="67" t="s">
        <v>29</v>
      </c>
      <c r="AK3" s="42" t="s">
        <v>156</v>
      </c>
      <c r="AL3" s="45" t="s">
        <v>30</v>
      </c>
      <c r="AM3" s="45" t="s">
        <v>31</v>
      </c>
      <c r="AN3" s="45" t="s">
        <v>117</v>
      </c>
      <c r="AO3" s="45"/>
      <c r="AP3" s="45"/>
      <c r="AQ3" s="67"/>
      <c r="AR3" s="67"/>
    </row>
    <row r="4" spans="1:44" ht="16.5" customHeight="1" x14ac:dyDescent="0.3">
      <c r="A4" s="40" t="s">
        <v>32</v>
      </c>
      <c r="B4" s="40"/>
      <c r="C4" s="40"/>
      <c r="D4" s="41"/>
      <c r="E4" s="42"/>
      <c r="F4" s="49" t="s">
        <v>35</v>
      </c>
      <c r="G4" s="49" t="s">
        <v>36</v>
      </c>
      <c r="H4" s="49" t="s">
        <v>37</v>
      </c>
      <c r="I4" s="49" t="s">
        <v>38</v>
      </c>
      <c r="J4" s="49" t="s">
        <v>39</v>
      </c>
      <c r="K4" s="49" t="s">
        <v>33</v>
      </c>
      <c r="L4" s="49" t="s">
        <v>34</v>
      </c>
      <c r="M4" s="79"/>
      <c r="N4" s="49" t="s">
        <v>35</v>
      </c>
      <c r="O4" s="49" t="s">
        <v>36</v>
      </c>
      <c r="P4" s="49" t="s">
        <v>37</v>
      </c>
      <c r="Q4" s="49" t="s">
        <v>38</v>
      </c>
      <c r="R4" s="49" t="s">
        <v>39</v>
      </c>
      <c r="S4" s="49" t="s">
        <v>33</v>
      </c>
      <c r="T4" s="49" t="s">
        <v>34</v>
      </c>
      <c r="U4" s="42"/>
      <c r="V4" s="49" t="s">
        <v>35</v>
      </c>
      <c r="W4" s="49" t="s">
        <v>36</v>
      </c>
      <c r="X4" s="49" t="s">
        <v>37</v>
      </c>
      <c r="Y4" s="49" t="s">
        <v>38</v>
      </c>
      <c r="Z4" s="49" t="s">
        <v>39</v>
      </c>
      <c r="AA4" s="49" t="s">
        <v>33</v>
      </c>
      <c r="AB4" s="49" t="s">
        <v>34</v>
      </c>
      <c r="AC4" s="42"/>
      <c r="AD4" s="49" t="s">
        <v>35</v>
      </c>
      <c r="AE4" s="49" t="s">
        <v>36</v>
      </c>
      <c r="AF4" s="49" t="s">
        <v>37</v>
      </c>
      <c r="AG4" s="49" t="s">
        <v>38</v>
      </c>
      <c r="AH4" s="49" t="s">
        <v>39</v>
      </c>
      <c r="AI4" s="49" t="s">
        <v>33</v>
      </c>
      <c r="AJ4" s="49" t="s">
        <v>34</v>
      </c>
      <c r="AK4" s="42"/>
      <c r="AL4" s="49" t="s">
        <v>35</v>
      </c>
      <c r="AM4" s="49" t="s">
        <v>36</v>
      </c>
      <c r="AN4" s="49" t="s">
        <v>37</v>
      </c>
      <c r="AO4" s="49"/>
      <c r="AP4" s="49"/>
      <c r="AQ4" s="68"/>
      <c r="AR4" s="68"/>
    </row>
    <row r="5" spans="1:44" s="53" customFormat="1" ht="33" x14ac:dyDescent="0.3">
      <c r="A5" s="50" t="s">
        <v>40</v>
      </c>
      <c r="B5" s="50" t="s">
        <v>41</v>
      </c>
      <c r="C5" s="50"/>
      <c r="D5" s="51"/>
      <c r="E5" s="52"/>
      <c r="F5" s="49" t="s">
        <v>126</v>
      </c>
      <c r="G5" s="49" t="s">
        <v>44</v>
      </c>
      <c r="H5" s="49" t="s">
        <v>42</v>
      </c>
      <c r="I5" s="49" t="s">
        <v>42</v>
      </c>
      <c r="J5" s="49" t="s">
        <v>42</v>
      </c>
      <c r="K5" s="49" t="s">
        <v>44</v>
      </c>
      <c r="L5" s="49" t="s">
        <v>158</v>
      </c>
      <c r="M5" s="52"/>
      <c r="N5" s="49" t="s">
        <v>126</v>
      </c>
      <c r="O5" s="49" t="s">
        <v>126</v>
      </c>
      <c r="P5" s="49" t="s">
        <v>44</v>
      </c>
      <c r="Q5" s="49" t="s">
        <v>159</v>
      </c>
      <c r="R5" s="49" t="s">
        <v>42</v>
      </c>
      <c r="S5" s="49" t="s">
        <v>42</v>
      </c>
      <c r="T5" s="49" t="s">
        <v>44</v>
      </c>
      <c r="U5" s="52"/>
      <c r="V5" s="49" t="s">
        <v>44</v>
      </c>
      <c r="W5" s="49" t="s">
        <v>42</v>
      </c>
      <c r="X5" s="49" t="s">
        <v>42</v>
      </c>
      <c r="Y5" s="49" t="s">
        <v>44</v>
      </c>
      <c r="Z5" s="49" t="s">
        <v>158</v>
      </c>
      <c r="AA5" s="49" t="s">
        <v>42</v>
      </c>
      <c r="AB5" s="49" t="s">
        <v>42</v>
      </c>
      <c r="AC5" s="52"/>
      <c r="AD5" s="49" t="s">
        <v>44</v>
      </c>
      <c r="AE5" s="49" t="s">
        <v>42</v>
      </c>
      <c r="AF5" s="49" t="s">
        <v>42</v>
      </c>
      <c r="AG5" s="49" t="s">
        <v>44</v>
      </c>
      <c r="AH5" s="49" t="s">
        <v>44</v>
      </c>
      <c r="AI5" s="49" t="s">
        <v>42</v>
      </c>
      <c r="AJ5" s="49" t="s">
        <v>42</v>
      </c>
      <c r="AK5" s="52"/>
      <c r="AL5" s="49" t="s">
        <v>44</v>
      </c>
      <c r="AM5" s="49" t="s">
        <v>44</v>
      </c>
      <c r="AN5" s="49" t="s">
        <v>42</v>
      </c>
      <c r="AO5" s="49"/>
      <c r="AP5" s="49"/>
      <c r="AQ5" s="49"/>
      <c r="AR5" s="49"/>
    </row>
    <row r="6" spans="1:44" ht="16.5" customHeight="1" x14ac:dyDescent="0.3">
      <c r="A6" s="50"/>
      <c r="B6" s="50" t="s">
        <v>48</v>
      </c>
      <c r="C6" s="50"/>
      <c r="D6" s="45">
        <f>SUM(E6,M6,U6,AC6,AK6)</f>
        <v>2805</v>
      </c>
      <c r="E6" s="54">
        <f>SUM(F6:L6)</f>
        <v>540</v>
      </c>
      <c r="F6" s="55">
        <v>50</v>
      </c>
      <c r="G6" s="55">
        <v>120</v>
      </c>
      <c r="H6" s="72">
        <v>70</v>
      </c>
      <c r="I6" s="55">
        <v>70</v>
      </c>
      <c r="J6" s="55">
        <v>40</v>
      </c>
      <c r="K6" s="55">
        <v>120</v>
      </c>
      <c r="L6" s="55">
        <v>70</v>
      </c>
      <c r="M6" s="54">
        <f t="shared" ref="M6:M24" si="0">SUM(N6:T6)</f>
        <v>655</v>
      </c>
      <c r="N6" s="55">
        <v>35</v>
      </c>
      <c r="O6" s="55">
        <v>50</v>
      </c>
      <c r="P6" s="55">
        <v>120</v>
      </c>
      <c r="Q6" s="55">
        <v>170</v>
      </c>
      <c r="R6" s="55">
        <v>130</v>
      </c>
      <c r="S6" s="55">
        <v>30</v>
      </c>
      <c r="T6" s="55">
        <v>120</v>
      </c>
      <c r="U6" s="54">
        <f>SUM(V6:AB6)</f>
        <v>590</v>
      </c>
      <c r="V6" s="55">
        <v>90</v>
      </c>
      <c r="W6" s="55">
        <v>70</v>
      </c>
      <c r="X6" s="55">
        <v>100</v>
      </c>
      <c r="Y6" s="55">
        <v>120</v>
      </c>
      <c r="Z6" s="55">
        <v>80</v>
      </c>
      <c r="AA6" s="55">
        <v>100</v>
      </c>
      <c r="AB6" s="55">
        <v>30</v>
      </c>
      <c r="AC6" s="54">
        <f t="shared" ref="AC6:AC24" si="1">SUM(AD6:AJ6)</f>
        <v>830</v>
      </c>
      <c r="AD6" s="55">
        <v>120</v>
      </c>
      <c r="AE6" s="55">
        <v>370</v>
      </c>
      <c r="AF6" s="55">
        <v>60</v>
      </c>
      <c r="AG6" s="55">
        <v>100</v>
      </c>
      <c r="AH6" s="55">
        <v>120</v>
      </c>
      <c r="AI6" s="55">
        <v>30</v>
      </c>
      <c r="AJ6" s="55">
        <v>30</v>
      </c>
      <c r="AK6" s="54">
        <f>SUM(AL6:AR6)</f>
        <v>190</v>
      </c>
      <c r="AL6" s="55">
        <v>0</v>
      </c>
      <c r="AM6" s="55">
        <v>120</v>
      </c>
      <c r="AN6" s="55">
        <v>70</v>
      </c>
      <c r="AO6" s="55"/>
      <c r="AP6" s="55"/>
      <c r="AQ6" s="55"/>
      <c r="AR6" s="55"/>
    </row>
    <row r="7" spans="1:44" ht="16.5" customHeight="1" x14ac:dyDescent="0.3">
      <c r="A7" s="50"/>
      <c r="B7" s="56" t="s">
        <v>49</v>
      </c>
      <c r="C7" s="56"/>
      <c r="D7" s="45">
        <f t="shared" ref="D7:D49" si="2">SUM(E7,M7,U7,AC7,AK7)</f>
        <v>18950</v>
      </c>
      <c r="E7" s="54">
        <f t="shared" ref="E7:E24" si="3">SUM(F7:L7)</f>
        <v>5110</v>
      </c>
      <c r="F7" s="55">
        <v>320</v>
      </c>
      <c r="G7" s="55">
        <v>220</v>
      </c>
      <c r="H7" s="72">
        <v>190</v>
      </c>
      <c r="I7" s="55">
        <v>780</v>
      </c>
      <c r="J7" s="57">
        <v>650</v>
      </c>
      <c r="K7" s="57">
        <v>650</v>
      </c>
      <c r="L7" s="57">
        <v>2300</v>
      </c>
      <c r="M7" s="54">
        <f t="shared" si="0"/>
        <v>2190</v>
      </c>
      <c r="N7" s="57">
        <v>200</v>
      </c>
      <c r="O7" s="57">
        <v>300</v>
      </c>
      <c r="P7" s="57">
        <v>260</v>
      </c>
      <c r="Q7" s="57">
        <v>380</v>
      </c>
      <c r="R7" s="57">
        <v>240</v>
      </c>
      <c r="S7" s="57">
        <v>290</v>
      </c>
      <c r="T7" s="57">
        <v>520</v>
      </c>
      <c r="U7" s="54">
        <f t="shared" ref="U7:U24" si="4">SUM(V7:AB7)</f>
        <v>5900</v>
      </c>
      <c r="V7" s="55">
        <v>720</v>
      </c>
      <c r="W7" s="55">
        <v>1600</v>
      </c>
      <c r="X7" s="55">
        <v>500</v>
      </c>
      <c r="Y7" s="55">
        <v>480</v>
      </c>
      <c r="Z7" s="55">
        <v>670</v>
      </c>
      <c r="AA7" s="55">
        <v>500</v>
      </c>
      <c r="AB7" s="55">
        <v>1430</v>
      </c>
      <c r="AC7" s="54">
        <f t="shared" si="1"/>
        <v>4730</v>
      </c>
      <c r="AD7" s="55">
        <v>570</v>
      </c>
      <c r="AE7" s="55">
        <v>550</v>
      </c>
      <c r="AF7" s="55">
        <v>840</v>
      </c>
      <c r="AG7" s="55">
        <v>500</v>
      </c>
      <c r="AH7" s="55">
        <v>550</v>
      </c>
      <c r="AI7" s="55">
        <v>820</v>
      </c>
      <c r="AJ7" s="55">
        <v>900</v>
      </c>
      <c r="AK7" s="54">
        <f t="shared" ref="AK7:AK24" si="5">SUM(AL7:AR7)</f>
        <v>1020</v>
      </c>
      <c r="AL7" s="55">
        <v>350</v>
      </c>
      <c r="AM7" s="55">
        <v>120</v>
      </c>
      <c r="AN7" s="55">
        <v>550</v>
      </c>
      <c r="AO7" s="55"/>
      <c r="AP7" s="55"/>
      <c r="AQ7" s="55"/>
      <c r="AR7" s="55"/>
    </row>
    <row r="8" spans="1:44" ht="16.5" customHeight="1" x14ac:dyDescent="0.3">
      <c r="A8" s="50"/>
      <c r="B8" s="56" t="s">
        <v>50</v>
      </c>
      <c r="C8" s="56"/>
      <c r="D8" s="45">
        <f t="shared" si="2"/>
        <v>84490</v>
      </c>
      <c r="E8" s="54">
        <f t="shared" si="3"/>
        <v>12810</v>
      </c>
      <c r="F8" s="57">
        <v>1230</v>
      </c>
      <c r="G8" s="57">
        <v>380</v>
      </c>
      <c r="H8" s="73">
        <v>1350</v>
      </c>
      <c r="I8" s="57">
        <v>2450</v>
      </c>
      <c r="J8" s="57">
        <v>2350</v>
      </c>
      <c r="K8" s="57">
        <v>2620</v>
      </c>
      <c r="L8" s="57">
        <v>2430</v>
      </c>
      <c r="M8" s="54">
        <f t="shared" si="0"/>
        <v>8330</v>
      </c>
      <c r="N8" s="57">
        <v>135</v>
      </c>
      <c r="O8" s="57">
        <v>205</v>
      </c>
      <c r="P8" s="57">
        <v>410</v>
      </c>
      <c r="Q8" s="57">
        <v>630</v>
      </c>
      <c r="R8" s="57">
        <v>1530</v>
      </c>
      <c r="S8" s="57">
        <v>2900</v>
      </c>
      <c r="T8" s="57">
        <v>2520</v>
      </c>
      <c r="U8" s="54">
        <f t="shared" si="4"/>
        <v>12130</v>
      </c>
      <c r="V8" s="57">
        <v>1550</v>
      </c>
      <c r="W8" s="57">
        <v>2650</v>
      </c>
      <c r="X8" s="57">
        <v>960</v>
      </c>
      <c r="Y8" s="57">
        <v>1270</v>
      </c>
      <c r="Z8" s="57">
        <v>80</v>
      </c>
      <c r="AA8" s="57">
        <v>1220</v>
      </c>
      <c r="AB8" s="57">
        <v>4400</v>
      </c>
      <c r="AC8" s="54">
        <f t="shared" si="1"/>
        <v>46240</v>
      </c>
      <c r="AD8" s="57">
        <v>1270</v>
      </c>
      <c r="AE8" s="57">
        <v>1100</v>
      </c>
      <c r="AF8" s="57">
        <v>1540</v>
      </c>
      <c r="AG8" s="57">
        <v>660</v>
      </c>
      <c r="AH8" s="57">
        <v>2720</v>
      </c>
      <c r="AI8" s="55">
        <v>10500</v>
      </c>
      <c r="AJ8" s="57">
        <v>28450</v>
      </c>
      <c r="AK8" s="54">
        <f t="shared" si="5"/>
        <v>4980</v>
      </c>
      <c r="AL8" s="57">
        <v>3810</v>
      </c>
      <c r="AM8" s="57">
        <v>190</v>
      </c>
      <c r="AN8" s="57">
        <v>980</v>
      </c>
      <c r="AO8" s="57"/>
      <c r="AP8" s="57"/>
      <c r="AQ8" s="55"/>
      <c r="AR8" s="57"/>
    </row>
    <row r="9" spans="1:44" ht="16.5" customHeight="1" x14ac:dyDescent="0.3">
      <c r="A9" s="50"/>
      <c r="B9" s="56" t="s">
        <v>51</v>
      </c>
      <c r="C9" s="56"/>
      <c r="D9" s="45">
        <f t="shared" si="2"/>
        <v>11503</v>
      </c>
      <c r="E9" s="54">
        <f t="shared" si="3"/>
        <v>3408</v>
      </c>
      <c r="F9" s="57">
        <v>540</v>
      </c>
      <c r="G9" s="57">
        <v>290</v>
      </c>
      <c r="H9" s="73">
        <v>540</v>
      </c>
      <c r="I9" s="57">
        <v>395</v>
      </c>
      <c r="J9" s="57">
        <v>383</v>
      </c>
      <c r="K9" s="57">
        <v>380</v>
      </c>
      <c r="L9" s="57">
        <v>880</v>
      </c>
      <c r="M9" s="54">
        <f t="shared" si="0"/>
        <v>1763</v>
      </c>
      <c r="N9" s="57">
        <v>120</v>
      </c>
      <c r="O9" s="57">
        <v>145</v>
      </c>
      <c r="P9" s="57">
        <v>300</v>
      </c>
      <c r="Q9" s="57">
        <v>325</v>
      </c>
      <c r="R9" s="57">
        <v>320</v>
      </c>
      <c r="S9" s="57">
        <v>213</v>
      </c>
      <c r="T9" s="57">
        <v>340</v>
      </c>
      <c r="U9" s="54">
        <f t="shared" si="4"/>
        <v>2458</v>
      </c>
      <c r="V9" s="57">
        <v>320</v>
      </c>
      <c r="W9" s="57">
        <v>285</v>
      </c>
      <c r="X9" s="57">
        <v>290</v>
      </c>
      <c r="Y9" s="57">
        <v>480</v>
      </c>
      <c r="Z9" s="57">
        <v>125</v>
      </c>
      <c r="AA9" s="57">
        <v>295</v>
      </c>
      <c r="AB9" s="57">
        <v>663</v>
      </c>
      <c r="AC9" s="54">
        <f t="shared" si="1"/>
        <v>3170</v>
      </c>
      <c r="AD9" s="57">
        <v>500</v>
      </c>
      <c r="AE9" s="57">
        <v>405</v>
      </c>
      <c r="AF9" s="57">
        <v>245</v>
      </c>
      <c r="AG9" s="57">
        <v>290</v>
      </c>
      <c r="AH9" s="57">
        <v>400</v>
      </c>
      <c r="AI9" s="57">
        <v>680</v>
      </c>
      <c r="AJ9" s="57">
        <v>650</v>
      </c>
      <c r="AK9" s="54">
        <f t="shared" si="5"/>
        <v>704</v>
      </c>
      <c r="AL9" s="57">
        <v>199</v>
      </c>
      <c r="AM9" s="57">
        <v>70</v>
      </c>
      <c r="AN9" s="57">
        <v>435</v>
      </c>
      <c r="AO9" s="57"/>
      <c r="AP9" s="57"/>
      <c r="AQ9" s="57"/>
      <c r="AR9" s="57"/>
    </row>
    <row r="10" spans="1:44" ht="16.5" customHeight="1" x14ac:dyDescent="0.3">
      <c r="A10" s="50"/>
      <c r="B10" s="56" t="s">
        <v>52</v>
      </c>
      <c r="C10" s="56"/>
      <c r="D10" s="45">
        <f t="shared" si="2"/>
        <v>0</v>
      </c>
      <c r="E10" s="54">
        <f t="shared" si="3"/>
        <v>0</v>
      </c>
      <c r="F10" s="57"/>
      <c r="G10" s="57"/>
      <c r="H10" s="73"/>
      <c r="I10" s="57"/>
      <c r="J10" s="57"/>
      <c r="K10" s="57"/>
      <c r="L10" s="57"/>
      <c r="M10" s="54">
        <f t="shared" si="0"/>
        <v>0</v>
      </c>
      <c r="N10" s="57"/>
      <c r="O10" s="57"/>
      <c r="P10" s="57"/>
      <c r="Q10" s="57"/>
      <c r="R10" s="57"/>
      <c r="S10" s="57"/>
      <c r="T10" s="57"/>
      <c r="U10" s="54">
        <f t="shared" si="4"/>
        <v>0</v>
      </c>
      <c r="V10" s="57"/>
      <c r="W10" s="57"/>
      <c r="X10" s="57"/>
      <c r="Y10" s="57"/>
      <c r="Z10" s="57"/>
      <c r="AA10" s="57"/>
      <c r="AB10" s="57"/>
      <c r="AC10" s="54">
        <f t="shared" si="1"/>
        <v>0</v>
      </c>
      <c r="AD10" s="57"/>
      <c r="AE10" s="57"/>
      <c r="AF10" s="57"/>
      <c r="AG10" s="57"/>
      <c r="AH10" s="57"/>
      <c r="AI10" s="57"/>
      <c r="AJ10" s="57"/>
      <c r="AK10" s="54">
        <f t="shared" si="5"/>
        <v>0</v>
      </c>
      <c r="AL10" s="57"/>
      <c r="AM10" s="57"/>
      <c r="AN10" s="57"/>
      <c r="AO10" s="57"/>
      <c r="AP10" s="57"/>
      <c r="AQ10" s="57"/>
      <c r="AR10" s="57"/>
    </row>
    <row r="11" spans="1:44" ht="16.5" customHeight="1" x14ac:dyDescent="0.3">
      <c r="A11" s="50"/>
      <c r="B11" s="56" t="s">
        <v>53</v>
      </c>
      <c r="C11" s="56"/>
      <c r="D11" s="45">
        <f t="shared" si="2"/>
        <v>0</v>
      </c>
      <c r="E11" s="54">
        <f t="shared" si="3"/>
        <v>0</v>
      </c>
      <c r="F11" s="57">
        <v>0</v>
      </c>
      <c r="G11" s="57">
        <v>0</v>
      </c>
      <c r="H11" s="73">
        <v>0</v>
      </c>
      <c r="I11" s="57">
        <v>0</v>
      </c>
      <c r="J11" s="57">
        <v>0</v>
      </c>
      <c r="K11" s="57">
        <v>0</v>
      </c>
      <c r="L11" s="57">
        <v>0</v>
      </c>
      <c r="M11" s="54">
        <f t="shared" si="0"/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4">
        <f t="shared" si="4"/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4">
        <f t="shared" si="1"/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4">
        <f t="shared" si="5"/>
        <v>0</v>
      </c>
      <c r="AL11" s="57">
        <v>0</v>
      </c>
      <c r="AM11" s="57">
        <v>0</v>
      </c>
      <c r="AN11" s="57">
        <v>0</v>
      </c>
      <c r="AO11" s="57"/>
      <c r="AP11" s="57"/>
      <c r="AQ11" s="57"/>
      <c r="AR11" s="57"/>
    </row>
    <row r="12" spans="1:44" ht="16.5" customHeight="1" x14ac:dyDescent="0.3">
      <c r="A12" s="50"/>
      <c r="B12" s="56" t="s">
        <v>54</v>
      </c>
      <c r="C12" s="56"/>
      <c r="D12" s="45">
        <f t="shared" si="2"/>
        <v>0</v>
      </c>
      <c r="E12" s="54">
        <f t="shared" si="3"/>
        <v>0</v>
      </c>
      <c r="F12" s="57"/>
      <c r="G12" s="57"/>
      <c r="H12" s="73"/>
      <c r="I12" s="57"/>
      <c r="J12" s="57"/>
      <c r="K12" s="57"/>
      <c r="L12" s="57"/>
      <c r="M12" s="54">
        <f t="shared" si="0"/>
        <v>0</v>
      </c>
      <c r="N12" s="57"/>
      <c r="O12" s="57"/>
      <c r="P12" s="57"/>
      <c r="Q12" s="57"/>
      <c r="R12" s="57"/>
      <c r="S12" s="57"/>
      <c r="T12" s="57"/>
      <c r="U12" s="54">
        <f t="shared" si="4"/>
        <v>0</v>
      </c>
      <c r="V12" s="57"/>
      <c r="W12" s="57"/>
      <c r="X12" s="57"/>
      <c r="Y12" s="57"/>
      <c r="Z12" s="57"/>
      <c r="AA12" s="57"/>
      <c r="AB12" s="57"/>
      <c r="AC12" s="54">
        <f t="shared" si="1"/>
        <v>0</v>
      </c>
      <c r="AD12" s="57"/>
      <c r="AE12" s="57"/>
      <c r="AF12" s="57"/>
      <c r="AG12" s="57"/>
      <c r="AH12" s="57"/>
      <c r="AI12" s="57"/>
      <c r="AJ12" s="57"/>
      <c r="AK12" s="54">
        <f t="shared" si="5"/>
        <v>0</v>
      </c>
      <c r="AL12" s="57"/>
      <c r="AM12" s="57"/>
      <c r="AN12" s="57"/>
      <c r="AO12" s="57"/>
      <c r="AP12" s="57"/>
      <c r="AQ12" s="57"/>
      <c r="AR12" s="57"/>
    </row>
    <row r="13" spans="1:44" ht="16.5" customHeight="1" x14ac:dyDescent="0.3">
      <c r="A13" s="50"/>
      <c r="B13" s="56" t="s">
        <v>55</v>
      </c>
      <c r="C13" s="56"/>
      <c r="D13" s="45">
        <f t="shared" si="2"/>
        <v>0</v>
      </c>
      <c r="E13" s="54">
        <f t="shared" si="3"/>
        <v>0</v>
      </c>
      <c r="F13" s="57"/>
      <c r="G13" s="57"/>
      <c r="H13" s="73"/>
      <c r="I13" s="57"/>
      <c r="J13" s="57"/>
      <c r="K13" s="57"/>
      <c r="L13" s="57"/>
      <c r="M13" s="54">
        <f t="shared" si="0"/>
        <v>0</v>
      </c>
      <c r="N13" s="57"/>
      <c r="O13" s="57"/>
      <c r="P13" s="57"/>
      <c r="Q13" s="57"/>
      <c r="R13" s="57"/>
      <c r="S13" s="57"/>
      <c r="T13" s="57"/>
      <c r="U13" s="54">
        <f t="shared" si="4"/>
        <v>0</v>
      </c>
      <c r="V13" s="57"/>
      <c r="W13" s="57"/>
      <c r="X13" s="57"/>
      <c r="Y13" s="57"/>
      <c r="Z13" s="57"/>
      <c r="AA13" s="57"/>
      <c r="AB13" s="57"/>
      <c r="AC13" s="54">
        <f t="shared" si="1"/>
        <v>0</v>
      </c>
      <c r="AD13" s="57"/>
      <c r="AE13" s="57"/>
      <c r="AF13" s="57"/>
      <c r="AG13" s="57"/>
      <c r="AH13" s="57"/>
      <c r="AI13" s="57"/>
      <c r="AJ13" s="57"/>
      <c r="AK13" s="54">
        <f t="shared" si="5"/>
        <v>0</v>
      </c>
      <c r="AL13" s="57"/>
      <c r="AM13" s="57"/>
      <c r="AN13" s="57"/>
      <c r="AO13" s="57"/>
      <c r="AP13" s="57"/>
      <c r="AQ13" s="57"/>
      <c r="AR13" s="57"/>
    </row>
    <row r="14" spans="1:44" ht="16.5" customHeight="1" x14ac:dyDescent="0.3">
      <c r="A14" s="50"/>
      <c r="B14" s="56" t="s">
        <v>56</v>
      </c>
      <c r="C14" s="56"/>
      <c r="D14" s="45">
        <f t="shared" si="2"/>
        <v>8095</v>
      </c>
      <c r="E14" s="54">
        <f t="shared" si="3"/>
        <v>2625</v>
      </c>
      <c r="F14" s="57">
        <v>270</v>
      </c>
      <c r="G14" s="57">
        <v>190</v>
      </c>
      <c r="H14" s="73">
        <v>195</v>
      </c>
      <c r="I14" s="57">
        <v>630</v>
      </c>
      <c r="J14" s="57">
        <v>270</v>
      </c>
      <c r="K14" s="57">
        <v>570</v>
      </c>
      <c r="L14" s="57">
        <v>500</v>
      </c>
      <c r="M14" s="54">
        <f t="shared" si="0"/>
        <v>770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230</v>
      </c>
      <c r="T14" s="57">
        <v>540</v>
      </c>
      <c r="U14" s="54">
        <f t="shared" si="4"/>
        <v>4700</v>
      </c>
      <c r="V14" s="57">
        <v>920</v>
      </c>
      <c r="W14" s="57">
        <v>450</v>
      </c>
      <c r="X14" s="57">
        <v>180</v>
      </c>
      <c r="Y14" s="57">
        <v>580</v>
      </c>
      <c r="Z14" s="57">
        <v>590</v>
      </c>
      <c r="AA14" s="57">
        <v>1250</v>
      </c>
      <c r="AB14" s="57">
        <v>730</v>
      </c>
      <c r="AC14" s="54">
        <f t="shared" si="1"/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4">
        <f t="shared" si="5"/>
        <v>0</v>
      </c>
      <c r="AL14" s="57">
        <v>0</v>
      </c>
      <c r="AM14" s="57">
        <v>0</v>
      </c>
      <c r="AN14" s="57">
        <v>0</v>
      </c>
      <c r="AO14" s="57"/>
      <c r="AP14" s="57"/>
      <c r="AQ14" s="57"/>
      <c r="AR14" s="57"/>
    </row>
    <row r="15" spans="1:44" ht="16.5" customHeight="1" x14ac:dyDescent="0.3">
      <c r="A15" s="50"/>
      <c r="B15" s="56" t="s">
        <v>160</v>
      </c>
      <c r="C15" s="56"/>
      <c r="D15" s="45">
        <f t="shared" si="2"/>
        <v>0</v>
      </c>
      <c r="E15" s="54">
        <f t="shared" si="3"/>
        <v>0</v>
      </c>
      <c r="F15" s="57"/>
      <c r="G15" s="57"/>
      <c r="H15" s="73"/>
      <c r="I15" s="57"/>
      <c r="J15" s="57"/>
      <c r="K15" s="57"/>
      <c r="L15" s="57"/>
      <c r="M15" s="54">
        <f t="shared" si="0"/>
        <v>0</v>
      </c>
      <c r="N15" s="57"/>
      <c r="O15" s="57"/>
      <c r="P15" s="57"/>
      <c r="Q15" s="57"/>
      <c r="R15" s="57"/>
      <c r="S15" s="57"/>
      <c r="T15" s="57"/>
      <c r="U15" s="54">
        <f t="shared" si="4"/>
        <v>0</v>
      </c>
      <c r="V15" s="57"/>
      <c r="W15" s="57"/>
      <c r="X15" s="57"/>
      <c r="Y15" s="57"/>
      <c r="Z15" s="57"/>
      <c r="AA15" s="57"/>
      <c r="AB15" s="57"/>
      <c r="AC15" s="54">
        <f t="shared" si="1"/>
        <v>0</v>
      </c>
      <c r="AD15" s="57"/>
      <c r="AE15" s="57"/>
      <c r="AF15" s="57"/>
      <c r="AG15" s="57"/>
      <c r="AH15" s="57"/>
      <c r="AI15" s="57"/>
      <c r="AJ15" s="57"/>
      <c r="AK15" s="54">
        <f t="shared" si="5"/>
        <v>0</v>
      </c>
      <c r="AL15" s="57"/>
      <c r="AM15" s="57"/>
      <c r="AN15" s="57"/>
      <c r="AO15" s="57"/>
      <c r="AP15" s="57"/>
      <c r="AQ15" s="57"/>
      <c r="AR15" s="57"/>
    </row>
    <row r="16" spans="1:44" ht="16.5" customHeight="1" x14ac:dyDescent="0.3">
      <c r="A16" s="50"/>
      <c r="B16" s="56" t="s">
        <v>57</v>
      </c>
      <c r="C16" s="56"/>
      <c r="D16" s="45">
        <f t="shared" si="2"/>
        <v>0</v>
      </c>
      <c r="E16" s="54">
        <f t="shared" si="3"/>
        <v>0</v>
      </c>
      <c r="F16" s="57"/>
      <c r="G16" s="57"/>
      <c r="H16" s="73"/>
      <c r="I16" s="57"/>
      <c r="J16" s="57"/>
      <c r="K16" s="57"/>
      <c r="L16" s="57"/>
      <c r="M16" s="54">
        <f t="shared" si="0"/>
        <v>0</v>
      </c>
      <c r="N16" s="57"/>
      <c r="O16" s="57"/>
      <c r="P16" s="57"/>
      <c r="Q16" s="57"/>
      <c r="R16" s="57"/>
      <c r="S16" s="57"/>
      <c r="T16" s="57"/>
      <c r="U16" s="54">
        <f t="shared" si="4"/>
        <v>0</v>
      </c>
      <c r="V16" s="57"/>
      <c r="W16" s="57"/>
      <c r="X16" s="57"/>
      <c r="Y16" s="57"/>
      <c r="Z16" s="57"/>
      <c r="AA16" s="57"/>
      <c r="AB16" s="57"/>
      <c r="AC16" s="54">
        <f t="shared" si="1"/>
        <v>0</v>
      </c>
      <c r="AD16" s="57"/>
      <c r="AE16" s="57"/>
      <c r="AF16" s="57"/>
      <c r="AG16" s="57"/>
      <c r="AH16" s="57"/>
      <c r="AI16" s="57"/>
      <c r="AJ16" s="57"/>
      <c r="AK16" s="54">
        <f t="shared" si="5"/>
        <v>0</v>
      </c>
      <c r="AL16" s="57"/>
      <c r="AM16" s="57"/>
      <c r="AN16" s="57"/>
      <c r="AO16" s="57"/>
      <c r="AP16" s="57"/>
      <c r="AQ16" s="57"/>
      <c r="AR16" s="57"/>
    </row>
    <row r="17" spans="1:44" ht="16.5" customHeight="1" x14ac:dyDescent="0.3">
      <c r="A17" s="50"/>
      <c r="B17" s="56" t="s">
        <v>58</v>
      </c>
      <c r="C17" s="56"/>
      <c r="D17" s="45">
        <f t="shared" si="2"/>
        <v>0</v>
      </c>
      <c r="E17" s="54">
        <f t="shared" si="3"/>
        <v>0</v>
      </c>
      <c r="F17" s="57"/>
      <c r="G17" s="57"/>
      <c r="H17" s="73"/>
      <c r="I17" s="57"/>
      <c r="J17" s="57"/>
      <c r="K17" s="57"/>
      <c r="L17" s="57"/>
      <c r="M17" s="54">
        <f t="shared" si="0"/>
        <v>0</v>
      </c>
      <c r="N17" s="57"/>
      <c r="O17" s="57"/>
      <c r="P17" s="57"/>
      <c r="Q17" s="57"/>
      <c r="R17" s="57"/>
      <c r="S17" s="57"/>
      <c r="T17" s="57"/>
      <c r="U17" s="54">
        <f t="shared" si="4"/>
        <v>0</v>
      </c>
      <c r="V17" s="57"/>
      <c r="W17" s="57"/>
      <c r="X17" s="57"/>
      <c r="Y17" s="57"/>
      <c r="Z17" s="57"/>
      <c r="AA17" s="57"/>
      <c r="AB17" s="57"/>
      <c r="AC17" s="54">
        <f t="shared" si="1"/>
        <v>0</v>
      </c>
      <c r="AD17" s="57"/>
      <c r="AE17" s="57"/>
      <c r="AF17" s="57"/>
      <c r="AG17" s="57"/>
      <c r="AH17" s="57"/>
      <c r="AI17" s="57"/>
      <c r="AJ17" s="57"/>
      <c r="AK17" s="54">
        <f t="shared" si="5"/>
        <v>0</v>
      </c>
      <c r="AL17" s="57"/>
      <c r="AM17" s="57"/>
      <c r="AN17" s="57"/>
      <c r="AO17" s="57"/>
      <c r="AP17" s="57"/>
      <c r="AQ17" s="57"/>
      <c r="AR17" s="57"/>
    </row>
    <row r="18" spans="1:44" ht="16.5" customHeight="1" x14ac:dyDescent="0.3">
      <c r="A18" s="50"/>
      <c r="B18" s="56" t="s">
        <v>59</v>
      </c>
      <c r="C18" s="56"/>
      <c r="D18" s="45">
        <f t="shared" si="2"/>
        <v>0</v>
      </c>
      <c r="E18" s="54">
        <f t="shared" si="3"/>
        <v>0</v>
      </c>
      <c r="F18" s="57"/>
      <c r="G18" s="57"/>
      <c r="H18" s="73"/>
      <c r="I18" s="57"/>
      <c r="J18" s="57"/>
      <c r="K18" s="57"/>
      <c r="L18" s="57"/>
      <c r="M18" s="54">
        <f t="shared" si="0"/>
        <v>0</v>
      </c>
      <c r="N18" s="57"/>
      <c r="O18" s="57"/>
      <c r="P18" s="57"/>
      <c r="Q18" s="57"/>
      <c r="R18" s="57"/>
      <c r="S18" s="57"/>
      <c r="T18" s="57"/>
      <c r="U18" s="54">
        <f t="shared" si="4"/>
        <v>0</v>
      </c>
      <c r="V18" s="57"/>
      <c r="W18" s="57"/>
      <c r="X18" s="57"/>
      <c r="Y18" s="57"/>
      <c r="Z18" s="57"/>
      <c r="AA18" s="57"/>
      <c r="AB18" s="57"/>
      <c r="AC18" s="54">
        <f t="shared" si="1"/>
        <v>0</v>
      </c>
      <c r="AD18" s="57"/>
      <c r="AE18" s="57"/>
      <c r="AF18" s="57"/>
      <c r="AG18" s="57"/>
      <c r="AH18" s="57"/>
      <c r="AI18" s="57"/>
      <c r="AJ18" s="57"/>
      <c r="AK18" s="54">
        <f t="shared" si="5"/>
        <v>0</v>
      </c>
      <c r="AL18" s="57"/>
      <c r="AM18" s="57"/>
      <c r="AN18" s="57"/>
      <c r="AO18" s="57"/>
      <c r="AP18" s="57"/>
      <c r="AQ18" s="57"/>
      <c r="AR18" s="57"/>
    </row>
    <row r="19" spans="1:44" ht="16.5" customHeight="1" x14ac:dyDescent="0.3">
      <c r="A19" s="50"/>
      <c r="B19" s="56" t="s">
        <v>60</v>
      </c>
      <c r="C19" s="56"/>
      <c r="D19" s="45">
        <f t="shared" si="2"/>
        <v>21550</v>
      </c>
      <c r="E19" s="54">
        <f t="shared" si="3"/>
        <v>7255</v>
      </c>
      <c r="F19" s="57">
        <v>800</v>
      </c>
      <c r="G19" s="57">
        <v>255</v>
      </c>
      <c r="H19" s="73">
        <v>1130</v>
      </c>
      <c r="I19" s="57">
        <v>1020</v>
      </c>
      <c r="J19" s="57">
        <v>620</v>
      </c>
      <c r="K19" s="57">
        <v>760</v>
      </c>
      <c r="L19" s="57">
        <v>2670</v>
      </c>
      <c r="M19" s="54">
        <f t="shared" si="0"/>
        <v>1405</v>
      </c>
      <c r="N19" s="57">
        <v>115</v>
      </c>
      <c r="O19" s="57">
        <v>35</v>
      </c>
      <c r="P19" s="57">
        <v>40</v>
      </c>
      <c r="Q19" s="57">
        <v>490</v>
      </c>
      <c r="R19" s="57">
        <v>0</v>
      </c>
      <c r="S19" s="57">
        <v>580</v>
      </c>
      <c r="T19" s="57">
        <v>145</v>
      </c>
      <c r="U19" s="54">
        <f t="shared" si="4"/>
        <v>5240</v>
      </c>
      <c r="V19" s="57">
        <v>530</v>
      </c>
      <c r="W19" s="57">
        <v>830</v>
      </c>
      <c r="X19" s="57">
        <v>550</v>
      </c>
      <c r="Y19" s="57">
        <v>550</v>
      </c>
      <c r="Z19" s="57">
        <v>235</v>
      </c>
      <c r="AA19" s="57">
        <v>830</v>
      </c>
      <c r="AB19" s="57">
        <v>1715</v>
      </c>
      <c r="AC19" s="54">
        <f t="shared" si="1"/>
        <v>6815</v>
      </c>
      <c r="AD19" s="57">
        <v>560</v>
      </c>
      <c r="AE19" s="57">
        <v>650</v>
      </c>
      <c r="AF19" s="57">
        <v>450</v>
      </c>
      <c r="AG19" s="57">
        <v>540</v>
      </c>
      <c r="AH19" s="57">
        <v>365</v>
      </c>
      <c r="AI19" s="57">
        <v>2740</v>
      </c>
      <c r="AJ19" s="57">
        <v>1510</v>
      </c>
      <c r="AK19" s="54">
        <f t="shared" si="5"/>
        <v>835</v>
      </c>
      <c r="AL19" s="57">
        <v>240</v>
      </c>
      <c r="AM19" s="57">
        <v>65</v>
      </c>
      <c r="AN19" s="57">
        <v>530</v>
      </c>
      <c r="AO19" s="57"/>
      <c r="AP19" s="57"/>
      <c r="AQ19" s="57"/>
      <c r="AR19" s="57"/>
    </row>
    <row r="20" spans="1:44" ht="16.5" customHeight="1" x14ac:dyDescent="0.3">
      <c r="A20" s="50"/>
      <c r="B20" s="56" t="s">
        <v>161</v>
      </c>
      <c r="C20" s="56"/>
      <c r="D20" s="45">
        <f t="shared" si="2"/>
        <v>685</v>
      </c>
      <c r="E20" s="54">
        <f t="shared" si="3"/>
        <v>0</v>
      </c>
      <c r="F20" s="57">
        <v>0</v>
      </c>
      <c r="G20" s="57">
        <v>0</v>
      </c>
      <c r="H20" s="73">
        <v>0</v>
      </c>
      <c r="I20" s="57">
        <v>0</v>
      </c>
      <c r="J20" s="57">
        <v>0</v>
      </c>
      <c r="K20" s="57">
        <v>0</v>
      </c>
      <c r="L20" s="57">
        <v>0</v>
      </c>
      <c r="M20" s="54">
        <f t="shared" si="0"/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4">
        <f t="shared" si="4"/>
        <v>145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50</v>
      </c>
      <c r="AB20" s="57">
        <v>95</v>
      </c>
      <c r="AC20" s="54">
        <f t="shared" si="1"/>
        <v>540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355</v>
      </c>
      <c r="AJ20" s="57">
        <v>185</v>
      </c>
      <c r="AK20" s="54">
        <f t="shared" si="5"/>
        <v>0</v>
      </c>
      <c r="AL20" s="57">
        <v>0</v>
      </c>
      <c r="AM20" s="57">
        <v>0</v>
      </c>
      <c r="AN20" s="57">
        <v>0</v>
      </c>
      <c r="AO20" s="57"/>
      <c r="AP20" s="57"/>
      <c r="AQ20" s="57"/>
      <c r="AR20" s="57"/>
    </row>
    <row r="21" spans="1:44" ht="16.5" customHeight="1" x14ac:dyDescent="0.3">
      <c r="A21" s="50"/>
      <c r="B21" s="58" t="s">
        <v>129</v>
      </c>
      <c r="C21" s="59"/>
      <c r="D21" s="45">
        <f t="shared" si="2"/>
        <v>0</v>
      </c>
      <c r="E21" s="54">
        <f t="shared" si="3"/>
        <v>0</v>
      </c>
      <c r="F21" s="57"/>
      <c r="G21" s="57"/>
      <c r="H21" s="73"/>
      <c r="I21" s="57"/>
      <c r="J21" s="57"/>
      <c r="K21" s="57"/>
      <c r="L21" s="57"/>
      <c r="M21" s="54">
        <f t="shared" si="0"/>
        <v>0</v>
      </c>
      <c r="N21" s="57"/>
      <c r="O21" s="57"/>
      <c r="P21" s="57"/>
      <c r="Q21" s="57"/>
      <c r="R21" s="57"/>
      <c r="S21" s="57"/>
      <c r="T21" s="57"/>
      <c r="U21" s="54">
        <f t="shared" si="4"/>
        <v>0</v>
      </c>
      <c r="V21" s="57"/>
      <c r="W21" s="57"/>
      <c r="X21" s="57"/>
      <c r="Y21" s="57"/>
      <c r="Z21" s="57"/>
      <c r="AA21" s="57"/>
      <c r="AB21" s="57"/>
      <c r="AC21" s="54">
        <f t="shared" si="1"/>
        <v>0</v>
      </c>
      <c r="AD21" s="57"/>
      <c r="AE21" s="57"/>
      <c r="AF21" s="57"/>
      <c r="AG21" s="57"/>
      <c r="AH21" s="57"/>
      <c r="AI21" s="57"/>
      <c r="AJ21" s="57"/>
      <c r="AK21" s="54">
        <f t="shared" si="5"/>
        <v>0</v>
      </c>
      <c r="AL21" s="57"/>
      <c r="AM21" s="57"/>
      <c r="AN21" s="57"/>
      <c r="AO21" s="57"/>
      <c r="AP21" s="57"/>
      <c r="AQ21" s="57"/>
      <c r="AR21" s="57"/>
    </row>
    <row r="22" spans="1:44" ht="16.5" customHeight="1" x14ac:dyDescent="0.3">
      <c r="A22" s="50"/>
      <c r="B22" s="50" t="s">
        <v>61</v>
      </c>
      <c r="C22" s="50"/>
      <c r="D22" s="45">
        <f t="shared" si="2"/>
        <v>7641</v>
      </c>
      <c r="E22" s="54">
        <f t="shared" si="3"/>
        <v>2555</v>
      </c>
      <c r="F22" s="57">
        <v>185</v>
      </c>
      <c r="G22" s="57">
        <v>0</v>
      </c>
      <c r="H22" s="73">
        <v>310</v>
      </c>
      <c r="I22" s="57">
        <v>315</v>
      </c>
      <c r="J22" s="57">
        <v>220</v>
      </c>
      <c r="K22" s="57">
        <v>370</v>
      </c>
      <c r="L22" s="57">
        <v>1155</v>
      </c>
      <c r="M22" s="54">
        <f t="shared" si="0"/>
        <v>608</v>
      </c>
      <c r="N22" s="57">
        <v>73</v>
      </c>
      <c r="O22" s="57">
        <v>20</v>
      </c>
      <c r="P22" s="57">
        <v>0</v>
      </c>
      <c r="Q22" s="57">
        <v>0</v>
      </c>
      <c r="R22" s="57">
        <v>420</v>
      </c>
      <c r="S22" s="57">
        <v>0</v>
      </c>
      <c r="T22" s="57">
        <v>95</v>
      </c>
      <c r="U22" s="54">
        <f>SUM(V22:AB22)</f>
        <v>2030</v>
      </c>
      <c r="V22" s="57">
        <v>520</v>
      </c>
      <c r="W22" s="57">
        <v>210</v>
      </c>
      <c r="X22" s="57">
        <v>145</v>
      </c>
      <c r="Y22" s="57">
        <v>260</v>
      </c>
      <c r="Z22" s="57">
        <v>115</v>
      </c>
      <c r="AA22" s="57">
        <v>200</v>
      </c>
      <c r="AB22" s="57">
        <v>580</v>
      </c>
      <c r="AC22" s="54">
        <f t="shared" si="1"/>
        <v>1928</v>
      </c>
      <c r="AD22" s="55">
        <v>290</v>
      </c>
      <c r="AE22" s="55">
        <v>340</v>
      </c>
      <c r="AF22" s="55">
        <v>133</v>
      </c>
      <c r="AG22" s="55">
        <v>195</v>
      </c>
      <c r="AH22" s="55">
        <v>150</v>
      </c>
      <c r="AI22" s="55">
        <v>460</v>
      </c>
      <c r="AJ22" s="55">
        <v>360</v>
      </c>
      <c r="AK22" s="54">
        <f t="shared" si="5"/>
        <v>520</v>
      </c>
      <c r="AL22" s="55">
        <v>90</v>
      </c>
      <c r="AM22" s="55">
        <v>0</v>
      </c>
      <c r="AN22" s="55">
        <v>430</v>
      </c>
      <c r="AO22" s="55"/>
      <c r="AP22" s="55"/>
      <c r="AQ22" s="55"/>
      <c r="AR22" s="55"/>
    </row>
    <row r="23" spans="1:44" ht="16.5" customHeight="1" x14ac:dyDescent="0.3">
      <c r="A23" s="50"/>
      <c r="B23" s="50" t="s">
        <v>62</v>
      </c>
      <c r="C23" s="50"/>
      <c r="D23" s="45">
        <f t="shared" si="2"/>
        <v>2293</v>
      </c>
      <c r="E23" s="54">
        <f t="shared" si="3"/>
        <v>676</v>
      </c>
      <c r="F23" s="55">
        <v>115</v>
      </c>
      <c r="G23" s="55">
        <v>50</v>
      </c>
      <c r="H23" s="72">
        <v>140</v>
      </c>
      <c r="I23" s="55">
        <v>105</v>
      </c>
      <c r="J23" s="55">
        <v>121</v>
      </c>
      <c r="K23" s="55">
        <v>145</v>
      </c>
      <c r="L23" s="55">
        <v>0</v>
      </c>
      <c r="M23" s="54">
        <f t="shared" si="0"/>
        <v>134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39</v>
      </c>
      <c r="T23" s="55">
        <v>95</v>
      </c>
      <c r="U23" s="54">
        <f t="shared" si="4"/>
        <v>732</v>
      </c>
      <c r="V23" s="55">
        <v>80</v>
      </c>
      <c r="W23" s="55">
        <v>65</v>
      </c>
      <c r="X23" s="55">
        <v>130</v>
      </c>
      <c r="Y23" s="55">
        <v>165</v>
      </c>
      <c r="Z23" s="55">
        <v>60</v>
      </c>
      <c r="AA23" s="55">
        <v>133</v>
      </c>
      <c r="AB23" s="55">
        <v>99</v>
      </c>
      <c r="AC23" s="54">
        <f t="shared" si="1"/>
        <v>600</v>
      </c>
      <c r="AD23" s="55">
        <v>80</v>
      </c>
      <c r="AE23" s="55">
        <v>40</v>
      </c>
      <c r="AF23" s="55">
        <v>35</v>
      </c>
      <c r="AG23" s="55">
        <v>85</v>
      </c>
      <c r="AH23" s="55">
        <v>85</v>
      </c>
      <c r="AI23" s="55">
        <v>145</v>
      </c>
      <c r="AJ23" s="55">
        <v>130</v>
      </c>
      <c r="AK23" s="54">
        <f t="shared" si="5"/>
        <v>151</v>
      </c>
      <c r="AL23" s="55">
        <v>46</v>
      </c>
      <c r="AM23" s="55">
        <v>0</v>
      </c>
      <c r="AN23" s="55">
        <v>105</v>
      </c>
      <c r="AO23" s="55"/>
      <c r="AP23" s="55"/>
      <c r="AQ23" s="55"/>
      <c r="AR23" s="55"/>
    </row>
    <row r="24" spans="1:44" ht="16.5" customHeight="1" x14ac:dyDescent="0.3">
      <c r="A24" s="50"/>
      <c r="B24" s="50" t="s">
        <v>63</v>
      </c>
      <c r="C24" s="50"/>
      <c r="D24" s="45">
        <f t="shared" si="2"/>
        <v>0</v>
      </c>
      <c r="E24" s="54">
        <f t="shared" si="3"/>
        <v>0</v>
      </c>
      <c r="F24" s="55"/>
      <c r="G24" s="55"/>
      <c r="H24" s="72"/>
      <c r="I24" s="55"/>
      <c r="J24" s="55"/>
      <c r="K24" s="55"/>
      <c r="L24" s="55"/>
      <c r="M24" s="54">
        <f t="shared" si="0"/>
        <v>0</v>
      </c>
      <c r="N24" s="55"/>
      <c r="O24" s="55"/>
      <c r="P24" s="55"/>
      <c r="Q24" s="55"/>
      <c r="R24" s="55"/>
      <c r="S24" s="55"/>
      <c r="T24" s="55"/>
      <c r="U24" s="54">
        <f t="shared" si="4"/>
        <v>0</v>
      </c>
      <c r="V24" s="55"/>
      <c r="W24" s="55"/>
      <c r="X24" s="55"/>
      <c r="Y24" s="55"/>
      <c r="Z24" s="55"/>
      <c r="AA24" s="55"/>
      <c r="AB24" s="55"/>
      <c r="AC24" s="54">
        <f t="shared" si="1"/>
        <v>0</v>
      </c>
      <c r="AD24" s="55"/>
      <c r="AE24" s="55"/>
      <c r="AF24" s="55"/>
      <c r="AG24" s="55"/>
      <c r="AH24" s="55"/>
      <c r="AI24" s="55"/>
      <c r="AJ24" s="55"/>
      <c r="AK24" s="54">
        <f t="shared" si="5"/>
        <v>0</v>
      </c>
      <c r="AL24" s="55"/>
      <c r="AM24" s="55"/>
      <c r="AN24" s="55"/>
      <c r="AO24" s="55"/>
      <c r="AP24" s="55"/>
      <c r="AQ24" s="55"/>
      <c r="AR24" s="55"/>
    </row>
    <row r="25" spans="1:44" ht="16.5" customHeight="1" x14ac:dyDescent="0.3">
      <c r="A25" s="40" t="s">
        <v>64</v>
      </c>
      <c r="B25" s="40"/>
      <c r="C25" s="40"/>
      <c r="D25" s="60">
        <f>SUM(E25,M25,U25,AC25,AK25)</f>
        <v>158012</v>
      </c>
      <c r="E25" s="60">
        <f>SUM(E6:E24)</f>
        <v>34979</v>
      </c>
      <c r="F25" s="60">
        <v>3510</v>
      </c>
      <c r="G25" s="60">
        <v>1505</v>
      </c>
      <c r="H25" s="60">
        <v>3925</v>
      </c>
      <c r="I25" s="60">
        <v>5765</v>
      </c>
      <c r="J25" s="60">
        <v>4654</v>
      </c>
      <c r="K25" s="60">
        <v>5615</v>
      </c>
      <c r="L25" s="60">
        <v>10005</v>
      </c>
      <c r="M25" s="60">
        <f>SUM(M6:M24)</f>
        <v>15855</v>
      </c>
      <c r="N25" s="60">
        <v>678</v>
      </c>
      <c r="O25" s="60">
        <v>755</v>
      </c>
      <c r="P25" s="60">
        <v>1130</v>
      </c>
      <c r="Q25" s="60">
        <v>1995</v>
      </c>
      <c r="R25" s="60">
        <v>2640</v>
      </c>
      <c r="S25" s="60">
        <v>4282</v>
      </c>
      <c r="T25" s="60">
        <v>4375</v>
      </c>
      <c r="U25" s="60">
        <f>SUM(U6:U24)</f>
        <v>33925</v>
      </c>
      <c r="V25" s="60">
        <v>4730</v>
      </c>
      <c r="W25" s="60">
        <v>6160</v>
      </c>
      <c r="X25" s="60">
        <v>2855</v>
      </c>
      <c r="Y25" s="60">
        <v>3905</v>
      </c>
      <c r="Z25" s="60">
        <v>1955</v>
      </c>
      <c r="AA25" s="60">
        <v>4578</v>
      </c>
      <c r="AB25" s="60">
        <v>9742</v>
      </c>
      <c r="AC25" s="60">
        <f t="shared" ref="AC25" si="6">SUM(AC6:AC24)</f>
        <v>64853</v>
      </c>
      <c r="AD25" s="60">
        <v>3390</v>
      </c>
      <c r="AE25" s="60">
        <v>3455</v>
      </c>
      <c r="AF25" s="60">
        <v>3303</v>
      </c>
      <c r="AG25" s="60">
        <v>2370</v>
      </c>
      <c r="AH25" s="60">
        <v>4390</v>
      </c>
      <c r="AI25" s="60">
        <v>15730</v>
      </c>
      <c r="AJ25" s="60">
        <v>32215</v>
      </c>
      <c r="AK25" s="60">
        <f>SUM(AK6:AK24)</f>
        <v>8400</v>
      </c>
      <c r="AL25" s="60">
        <v>4735</v>
      </c>
      <c r="AM25" s="60">
        <v>565</v>
      </c>
      <c r="AN25" s="60">
        <v>3100</v>
      </c>
      <c r="AO25" s="60"/>
      <c r="AP25" s="60"/>
      <c r="AQ25" s="60"/>
      <c r="AR25" s="60"/>
    </row>
    <row r="26" spans="1:44" x14ac:dyDescent="0.3">
      <c r="A26" s="50" t="s">
        <v>65</v>
      </c>
      <c r="B26" s="50" t="s">
        <v>66</v>
      </c>
      <c r="C26" s="48" t="s">
        <v>67</v>
      </c>
      <c r="D26" s="45">
        <f t="shared" si="2"/>
        <v>455</v>
      </c>
      <c r="E26" s="54">
        <f t="shared" ref="E26:E51" si="7">SUM(F26:L26)</f>
        <v>455</v>
      </c>
      <c r="F26" s="55">
        <v>0</v>
      </c>
      <c r="G26" s="55">
        <v>0</v>
      </c>
      <c r="H26" s="72">
        <v>205</v>
      </c>
      <c r="I26" s="55">
        <v>0</v>
      </c>
      <c r="J26" s="55">
        <v>0</v>
      </c>
      <c r="K26" s="55">
        <v>250</v>
      </c>
      <c r="L26" s="55">
        <v>0</v>
      </c>
      <c r="M26" s="54">
        <f t="shared" ref="M26:M49" si="8">SUM(N26:T26)</f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4">
        <f>SUM(V26:AB26)</f>
        <v>0</v>
      </c>
      <c r="V26" s="55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54">
        <f t="shared" ref="AC26:AC49" si="9">SUM(AD26:AJ26)</f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54">
        <f t="shared" ref="AK26:AK49" si="10">SUM(AL26:AR26)</f>
        <v>0</v>
      </c>
      <c r="AL26" s="62">
        <v>0</v>
      </c>
      <c r="AM26" s="62">
        <v>0</v>
      </c>
      <c r="AN26" s="62">
        <v>0</v>
      </c>
      <c r="AO26" s="62"/>
      <c r="AP26" s="62"/>
      <c r="AQ26" s="62"/>
      <c r="AR26" s="62"/>
    </row>
    <row r="27" spans="1:44" x14ac:dyDescent="0.3">
      <c r="A27" s="50"/>
      <c r="B27" s="50"/>
      <c r="C27" s="48" t="s">
        <v>68</v>
      </c>
      <c r="D27" s="45">
        <f t="shared" si="2"/>
        <v>12668</v>
      </c>
      <c r="E27" s="54">
        <f>SUM(F27:L27)</f>
        <v>2585</v>
      </c>
      <c r="F27" s="55">
        <v>665</v>
      </c>
      <c r="G27" s="55">
        <v>0</v>
      </c>
      <c r="H27" s="72">
        <v>645</v>
      </c>
      <c r="I27" s="55">
        <v>445</v>
      </c>
      <c r="J27" s="55">
        <v>530</v>
      </c>
      <c r="K27" s="55">
        <v>0</v>
      </c>
      <c r="L27" s="55">
        <v>300</v>
      </c>
      <c r="M27" s="54">
        <f t="shared" si="8"/>
        <v>1275</v>
      </c>
      <c r="N27" s="55">
        <v>65</v>
      </c>
      <c r="O27" s="55">
        <v>160</v>
      </c>
      <c r="P27" s="55">
        <v>0</v>
      </c>
      <c r="Q27" s="55">
        <v>160</v>
      </c>
      <c r="R27" s="55">
        <v>330</v>
      </c>
      <c r="S27" s="55">
        <v>560</v>
      </c>
      <c r="T27" s="55">
        <v>0</v>
      </c>
      <c r="U27" s="54">
        <f t="shared" ref="U27:U49" si="11">SUM(V27:AB27)</f>
        <v>3108</v>
      </c>
      <c r="V27" s="55">
        <v>405</v>
      </c>
      <c r="W27" s="62">
        <v>450</v>
      </c>
      <c r="X27" s="62">
        <v>310</v>
      </c>
      <c r="Y27" s="62">
        <v>0</v>
      </c>
      <c r="Z27" s="62">
        <v>125</v>
      </c>
      <c r="AA27" s="62">
        <v>1145</v>
      </c>
      <c r="AB27" s="62">
        <v>673</v>
      </c>
      <c r="AC27" s="54">
        <f t="shared" si="9"/>
        <v>4700</v>
      </c>
      <c r="AD27" s="62">
        <v>0</v>
      </c>
      <c r="AE27" s="62">
        <v>370</v>
      </c>
      <c r="AF27" s="62">
        <v>1060</v>
      </c>
      <c r="AG27" s="62">
        <v>580</v>
      </c>
      <c r="AH27" s="62">
        <v>0</v>
      </c>
      <c r="AI27" s="62">
        <v>1390</v>
      </c>
      <c r="AJ27" s="62">
        <v>1300</v>
      </c>
      <c r="AK27" s="54">
        <f t="shared" si="10"/>
        <v>1000</v>
      </c>
      <c r="AL27" s="62">
        <v>610</v>
      </c>
      <c r="AM27" s="62">
        <v>0</v>
      </c>
      <c r="AN27" s="62">
        <v>390</v>
      </c>
      <c r="AO27" s="62"/>
      <c r="AP27" s="62"/>
      <c r="AQ27" s="62"/>
      <c r="AR27" s="62"/>
    </row>
    <row r="28" spans="1:44" x14ac:dyDescent="0.3">
      <c r="A28" s="50"/>
      <c r="B28" s="50"/>
      <c r="C28" s="48" t="s">
        <v>69</v>
      </c>
      <c r="D28" s="45">
        <f t="shared" si="2"/>
        <v>44345</v>
      </c>
      <c r="E28" s="54">
        <f t="shared" si="7"/>
        <v>7620</v>
      </c>
      <c r="F28" s="55">
        <v>980</v>
      </c>
      <c r="G28" s="55">
        <v>490</v>
      </c>
      <c r="H28" s="72">
        <v>790</v>
      </c>
      <c r="I28" s="55">
        <v>1120</v>
      </c>
      <c r="J28" s="55">
        <v>1090</v>
      </c>
      <c r="K28" s="55">
        <v>1310</v>
      </c>
      <c r="L28" s="55">
        <v>1840</v>
      </c>
      <c r="M28" s="54">
        <f t="shared" si="8"/>
        <v>5725</v>
      </c>
      <c r="N28" s="55">
        <v>145</v>
      </c>
      <c r="O28" s="55">
        <v>260</v>
      </c>
      <c r="P28" s="55">
        <v>300</v>
      </c>
      <c r="Q28" s="55">
        <v>780</v>
      </c>
      <c r="R28" s="55">
        <v>1030</v>
      </c>
      <c r="S28" s="55">
        <v>1780</v>
      </c>
      <c r="T28" s="55">
        <v>1430</v>
      </c>
      <c r="U28" s="54">
        <f t="shared" si="11"/>
        <v>9455</v>
      </c>
      <c r="V28" s="55">
        <v>860</v>
      </c>
      <c r="W28" s="62">
        <v>1490</v>
      </c>
      <c r="X28" s="62">
        <v>1080</v>
      </c>
      <c r="Y28" s="62">
        <v>1400</v>
      </c>
      <c r="Z28" s="62">
        <v>130</v>
      </c>
      <c r="AA28" s="62">
        <v>865</v>
      </c>
      <c r="AB28" s="62">
        <v>3630</v>
      </c>
      <c r="AC28" s="54">
        <f t="shared" si="9"/>
        <v>19255</v>
      </c>
      <c r="AD28" s="62">
        <v>1120</v>
      </c>
      <c r="AE28" s="62">
        <v>570</v>
      </c>
      <c r="AF28" s="62">
        <v>845</v>
      </c>
      <c r="AG28" s="62">
        <v>830</v>
      </c>
      <c r="AH28" s="62">
        <v>1040</v>
      </c>
      <c r="AI28" s="62">
        <v>9760</v>
      </c>
      <c r="AJ28" s="62">
        <v>5090</v>
      </c>
      <c r="AK28" s="54">
        <f t="shared" si="10"/>
        <v>2290</v>
      </c>
      <c r="AL28" s="62">
        <v>1530</v>
      </c>
      <c r="AM28" s="62">
        <v>220</v>
      </c>
      <c r="AN28" s="62">
        <v>540</v>
      </c>
      <c r="AO28" s="62"/>
      <c r="AP28" s="62"/>
      <c r="AQ28" s="62"/>
      <c r="AR28" s="62"/>
    </row>
    <row r="29" spans="1:44" x14ac:dyDescent="0.3">
      <c r="A29" s="50"/>
      <c r="B29" s="50"/>
      <c r="C29" s="48" t="s">
        <v>70</v>
      </c>
      <c r="D29" s="45">
        <f t="shared" si="2"/>
        <v>8590</v>
      </c>
      <c r="E29" s="54">
        <f t="shared" si="7"/>
        <v>1750</v>
      </c>
      <c r="F29" s="55">
        <v>235</v>
      </c>
      <c r="G29" s="55">
        <v>80</v>
      </c>
      <c r="H29" s="72">
        <v>445</v>
      </c>
      <c r="I29" s="55">
        <v>300</v>
      </c>
      <c r="J29" s="55">
        <v>230</v>
      </c>
      <c r="K29" s="55">
        <v>460</v>
      </c>
      <c r="L29" s="55">
        <v>0</v>
      </c>
      <c r="M29" s="54">
        <f t="shared" si="8"/>
        <v>1075</v>
      </c>
      <c r="N29" s="55">
        <v>0</v>
      </c>
      <c r="O29" s="55">
        <v>65</v>
      </c>
      <c r="P29" s="55">
        <v>0</v>
      </c>
      <c r="Q29" s="55">
        <v>0</v>
      </c>
      <c r="R29" s="55">
        <v>0</v>
      </c>
      <c r="S29" s="55">
        <v>825</v>
      </c>
      <c r="T29" s="55">
        <v>185</v>
      </c>
      <c r="U29" s="54">
        <f t="shared" si="11"/>
        <v>2710</v>
      </c>
      <c r="V29" s="55">
        <v>240</v>
      </c>
      <c r="W29" s="62">
        <v>140</v>
      </c>
      <c r="X29" s="62">
        <v>130</v>
      </c>
      <c r="Y29" s="62">
        <v>270</v>
      </c>
      <c r="Z29" s="62">
        <v>130</v>
      </c>
      <c r="AA29" s="62">
        <v>375</v>
      </c>
      <c r="AB29" s="62">
        <v>1425</v>
      </c>
      <c r="AC29" s="54">
        <f t="shared" si="9"/>
        <v>2680</v>
      </c>
      <c r="AD29" s="62">
        <v>270</v>
      </c>
      <c r="AE29" s="62">
        <v>140</v>
      </c>
      <c r="AF29" s="62">
        <v>225</v>
      </c>
      <c r="AG29" s="62">
        <v>40</v>
      </c>
      <c r="AH29" s="62">
        <v>175</v>
      </c>
      <c r="AI29" s="62">
        <v>990</v>
      </c>
      <c r="AJ29" s="62">
        <v>840</v>
      </c>
      <c r="AK29" s="54">
        <f t="shared" si="10"/>
        <v>375</v>
      </c>
      <c r="AL29" s="62">
        <v>0</v>
      </c>
      <c r="AM29" s="62">
        <v>0</v>
      </c>
      <c r="AN29" s="62">
        <v>375</v>
      </c>
      <c r="AO29" s="62"/>
      <c r="AP29" s="62"/>
      <c r="AQ29" s="62"/>
      <c r="AR29" s="62"/>
    </row>
    <row r="30" spans="1:44" x14ac:dyDescent="0.3">
      <c r="A30" s="50"/>
      <c r="B30" s="50"/>
      <c r="C30" s="48" t="s">
        <v>71</v>
      </c>
      <c r="D30" s="45">
        <f t="shared" si="2"/>
        <v>39080</v>
      </c>
      <c r="E30" s="54">
        <f t="shared" si="7"/>
        <v>3631</v>
      </c>
      <c r="F30" s="55">
        <v>580</v>
      </c>
      <c r="G30" s="55">
        <v>0</v>
      </c>
      <c r="H30" s="72">
        <v>780</v>
      </c>
      <c r="I30" s="55">
        <v>583</v>
      </c>
      <c r="J30" s="55">
        <v>548</v>
      </c>
      <c r="K30" s="55">
        <v>630</v>
      </c>
      <c r="L30" s="55">
        <v>510</v>
      </c>
      <c r="M30" s="54">
        <f t="shared" si="8"/>
        <v>2958</v>
      </c>
      <c r="N30" s="55">
        <v>55</v>
      </c>
      <c r="O30" s="55">
        <v>80</v>
      </c>
      <c r="P30" s="55">
        <v>250</v>
      </c>
      <c r="Q30" s="55">
        <v>500</v>
      </c>
      <c r="R30" s="55">
        <v>485</v>
      </c>
      <c r="S30" s="55">
        <v>1028</v>
      </c>
      <c r="T30" s="55">
        <v>560</v>
      </c>
      <c r="U30" s="54">
        <f t="shared" si="11"/>
        <v>6511</v>
      </c>
      <c r="V30" s="55">
        <v>730</v>
      </c>
      <c r="W30" s="62">
        <v>923</v>
      </c>
      <c r="X30" s="62">
        <v>745</v>
      </c>
      <c r="Y30" s="62">
        <v>610</v>
      </c>
      <c r="Z30" s="62">
        <v>115</v>
      </c>
      <c r="AA30" s="62">
        <v>1635</v>
      </c>
      <c r="AB30" s="62">
        <v>1753</v>
      </c>
      <c r="AC30" s="54">
        <f t="shared" si="9"/>
        <v>23605</v>
      </c>
      <c r="AD30" s="62">
        <v>680</v>
      </c>
      <c r="AE30" s="62">
        <v>510</v>
      </c>
      <c r="AF30" s="62">
        <v>1070</v>
      </c>
      <c r="AG30" s="62">
        <v>545</v>
      </c>
      <c r="AH30" s="62">
        <v>700</v>
      </c>
      <c r="AI30" s="62">
        <v>15950</v>
      </c>
      <c r="AJ30" s="62">
        <v>4150</v>
      </c>
      <c r="AK30" s="54">
        <f>SUM(AL30:AR30)</f>
        <v>2375</v>
      </c>
      <c r="AL30" s="62">
        <v>1560</v>
      </c>
      <c r="AM30" s="62">
        <v>80</v>
      </c>
      <c r="AN30" s="62">
        <v>735</v>
      </c>
      <c r="AO30" s="62"/>
      <c r="AP30" s="62"/>
      <c r="AQ30" s="62"/>
      <c r="AR30" s="62"/>
    </row>
    <row r="31" spans="1:44" x14ac:dyDescent="0.3">
      <c r="A31" s="50"/>
      <c r="B31" s="50"/>
      <c r="C31" s="48" t="s">
        <v>72</v>
      </c>
      <c r="D31" s="45">
        <f t="shared" si="2"/>
        <v>6008</v>
      </c>
      <c r="E31" s="54">
        <f t="shared" si="7"/>
        <v>1916</v>
      </c>
      <c r="F31" s="55">
        <v>180</v>
      </c>
      <c r="G31" s="55">
        <v>95</v>
      </c>
      <c r="H31" s="72">
        <v>270</v>
      </c>
      <c r="I31" s="55">
        <v>395</v>
      </c>
      <c r="J31" s="55">
        <v>416</v>
      </c>
      <c r="K31" s="55">
        <v>185</v>
      </c>
      <c r="L31" s="55">
        <v>375</v>
      </c>
      <c r="M31" s="54">
        <f t="shared" si="8"/>
        <v>651</v>
      </c>
      <c r="N31" s="55">
        <v>20</v>
      </c>
      <c r="O31" s="55">
        <v>50</v>
      </c>
      <c r="P31" s="55">
        <v>100</v>
      </c>
      <c r="Q31" s="55">
        <v>0</v>
      </c>
      <c r="R31" s="55">
        <v>0</v>
      </c>
      <c r="S31" s="55">
        <v>341</v>
      </c>
      <c r="T31" s="55">
        <v>140</v>
      </c>
      <c r="U31" s="54">
        <f t="shared" si="11"/>
        <v>1486</v>
      </c>
      <c r="V31" s="55">
        <v>230</v>
      </c>
      <c r="W31" s="62">
        <v>335</v>
      </c>
      <c r="X31" s="62">
        <v>205</v>
      </c>
      <c r="Y31" s="62">
        <v>155</v>
      </c>
      <c r="Z31" s="62">
        <v>90</v>
      </c>
      <c r="AA31" s="62">
        <v>215</v>
      </c>
      <c r="AB31" s="62">
        <v>256</v>
      </c>
      <c r="AC31" s="54">
        <f t="shared" si="9"/>
        <v>1345</v>
      </c>
      <c r="AD31" s="62">
        <v>170</v>
      </c>
      <c r="AE31" s="62">
        <v>70</v>
      </c>
      <c r="AF31" s="62">
        <v>160</v>
      </c>
      <c r="AG31" s="62">
        <v>135</v>
      </c>
      <c r="AH31" s="62">
        <v>135</v>
      </c>
      <c r="AI31" s="62">
        <v>310</v>
      </c>
      <c r="AJ31" s="62">
        <v>365</v>
      </c>
      <c r="AK31" s="54">
        <f t="shared" si="10"/>
        <v>610</v>
      </c>
      <c r="AL31" s="62">
        <v>190</v>
      </c>
      <c r="AM31" s="62">
        <v>115</v>
      </c>
      <c r="AN31" s="62">
        <v>305</v>
      </c>
      <c r="AO31" s="62"/>
      <c r="AP31" s="62"/>
      <c r="AQ31" s="62"/>
      <c r="AR31" s="62"/>
    </row>
    <row r="32" spans="1:44" x14ac:dyDescent="0.3">
      <c r="A32" s="50"/>
      <c r="B32" s="50"/>
      <c r="C32" s="48" t="s">
        <v>73</v>
      </c>
      <c r="D32" s="45">
        <f t="shared" si="2"/>
        <v>14704</v>
      </c>
      <c r="E32" s="54">
        <f t="shared" si="7"/>
        <v>4080</v>
      </c>
      <c r="F32" s="55">
        <v>270</v>
      </c>
      <c r="G32" s="55">
        <v>145</v>
      </c>
      <c r="H32" s="72">
        <v>400</v>
      </c>
      <c r="I32" s="55">
        <v>790</v>
      </c>
      <c r="J32" s="55">
        <v>470</v>
      </c>
      <c r="K32" s="55">
        <v>670</v>
      </c>
      <c r="L32" s="55">
        <v>1335</v>
      </c>
      <c r="M32" s="54">
        <f t="shared" si="8"/>
        <v>671</v>
      </c>
      <c r="N32" s="55">
        <v>50</v>
      </c>
      <c r="O32" s="55">
        <v>60</v>
      </c>
      <c r="P32" s="55">
        <v>0</v>
      </c>
      <c r="Q32" s="55">
        <v>230</v>
      </c>
      <c r="R32" s="55">
        <v>113</v>
      </c>
      <c r="S32" s="55">
        <v>218</v>
      </c>
      <c r="T32" s="55">
        <v>0</v>
      </c>
      <c r="U32" s="54">
        <f t="shared" si="11"/>
        <v>3138</v>
      </c>
      <c r="V32" s="55">
        <v>135</v>
      </c>
      <c r="W32" s="62">
        <v>365</v>
      </c>
      <c r="X32" s="62">
        <v>195</v>
      </c>
      <c r="Y32" s="62">
        <v>160</v>
      </c>
      <c r="Z32" s="62">
        <v>65</v>
      </c>
      <c r="AA32" s="62">
        <v>1030</v>
      </c>
      <c r="AB32" s="62">
        <v>1188</v>
      </c>
      <c r="AC32" s="54">
        <f t="shared" si="9"/>
        <v>6185</v>
      </c>
      <c r="AD32" s="62">
        <v>350</v>
      </c>
      <c r="AE32" s="62">
        <v>400</v>
      </c>
      <c r="AF32" s="62">
        <v>405</v>
      </c>
      <c r="AG32" s="62">
        <v>135</v>
      </c>
      <c r="AH32" s="62">
        <v>215</v>
      </c>
      <c r="AI32" s="62">
        <v>3450</v>
      </c>
      <c r="AJ32" s="62">
        <v>1230</v>
      </c>
      <c r="AK32" s="54">
        <f t="shared" si="10"/>
        <v>630</v>
      </c>
      <c r="AL32" s="62">
        <v>0</v>
      </c>
      <c r="AM32" s="62">
        <v>155</v>
      </c>
      <c r="AN32" s="62">
        <v>475</v>
      </c>
      <c r="AO32" s="62"/>
      <c r="AP32" s="62"/>
      <c r="AQ32" s="62"/>
      <c r="AR32" s="62"/>
    </row>
    <row r="33" spans="1:44" x14ac:dyDescent="0.3">
      <c r="A33" s="50"/>
      <c r="B33" s="50"/>
      <c r="C33" s="48" t="s">
        <v>74</v>
      </c>
      <c r="D33" s="45">
        <f t="shared" si="2"/>
        <v>11420</v>
      </c>
      <c r="E33" s="54">
        <f t="shared" si="7"/>
        <v>2520</v>
      </c>
      <c r="F33" s="55">
        <v>0</v>
      </c>
      <c r="G33" s="55">
        <v>0</v>
      </c>
      <c r="H33" s="72">
        <v>330</v>
      </c>
      <c r="I33" s="55">
        <v>515</v>
      </c>
      <c r="J33" s="55">
        <v>465</v>
      </c>
      <c r="K33" s="55">
        <v>430</v>
      </c>
      <c r="L33" s="55">
        <v>780</v>
      </c>
      <c r="M33" s="54">
        <f t="shared" si="8"/>
        <v>920</v>
      </c>
      <c r="N33" s="55">
        <v>0</v>
      </c>
      <c r="O33" s="55">
        <v>75</v>
      </c>
      <c r="P33" s="55">
        <v>140</v>
      </c>
      <c r="Q33" s="55">
        <v>130</v>
      </c>
      <c r="R33" s="55">
        <v>0</v>
      </c>
      <c r="S33" s="55">
        <v>335</v>
      </c>
      <c r="T33" s="55">
        <v>240</v>
      </c>
      <c r="U33" s="54">
        <f t="shared" si="11"/>
        <v>1550</v>
      </c>
      <c r="V33" s="55">
        <v>300</v>
      </c>
      <c r="W33" s="62">
        <v>425</v>
      </c>
      <c r="X33" s="62">
        <v>75</v>
      </c>
      <c r="Y33" s="62">
        <v>290</v>
      </c>
      <c r="Z33" s="62">
        <v>120</v>
      </c>
      <c r="AA33" s="62">
        <v>0</v>
      </c>
      <c r="AB33" s="62">
        <v>340</v>
      </c>
      <c r="AC33" s="54">
        <f t="shared" si="9"/>
        <v>5605</v>
      </c>
      <c r="AD33" s="62">
        <v>470</v>
      </c>
      <c r="AE33" s="62">
        <v>300</v>
      </c>
      <c r="AF33" s="62">
        <v>0</v>
      </c>
      <c r="AG33" s="62">
        <v>75</v>
      </c>
      <c r="AH33" s="62">
        <v>330</v>
      </c>
      <c r="AI33" s="62">
        <v>2770</v>
      </c>
      <c r="AJ33" s="62">
        <v>1660</v>
      </c>
      <c r="AK33" s="54">
        <f t="shared" si="10"/>
        <v>825</v>
      </c>
      <c r="AL33" s="62">
        <v>190</v>
      </c>
      <c r="AM33" s="62">
        <v>130</v>
      </c>
      <c r="AN33" s="62">
        <v>505</v>
      </c>
      <c r="AO33" s="62"/>
      <c r="AP33" s="62"/>
      <c r="AQ33" s="62"/>
      <c r="AR33" s="62"/>
    </row>
    <row r="34" spans="1:44" x14ac:dyDescent="0.3">
      <c r="A34" s="50"/>
      <c r="B34" s="50"/>
      <c r="C34" s="48" t="s">
        <v>75</v>
      </c>
      <c r="D34" s="45">
        <f t="shared" si="2"/>
        <v>3205</v>
      </c>
      <c r="E34" s="54">
        <f t="shared" si="7"/>
        <v>1645</v>
      </c>
      <c r="F34" s="55">
        <v>0</v>
      </c>
      <c r="G34" s="55">
        <v>0</v>
      </c>
      <c r="H34" s="72">
        <v>95</v>
      </c>
      <c r="I34" s="55">
        <v>440</v>
      </c>
      <c r="J34" s="55">
        <v>420</v>
      </c>
      <c r="K34" s="55">
        <v>370</v>
      </c>
      <c r="L34" s="55">
        <v>320</v>
      </c>
      <c r="M34" s="54">
        <f t="shared" si="8"/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4">
        <f t="shared" si="11"/>
        <v>200</v>
      </c>
      <c r="V34" s="55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0</v>
      </c>
      <c r="AB34" s="62">
        <v>200</v>
      </c>
      <c r="AC34" s="54">
        <f t="shared" si="9"/>
        <v>1360</v>
      </c>
      <c r="AD34" s="62">
        <v>0</v>
      </c>
      <c r="AE34" s="62">
        <v>0</v>
      </c>
      <c r="AF34" s="62">
        <v>0</v>
      </c>
      <c r="AG34" s="62">
        <v>310</v>
      </c>
      <c r="AH34" s="62">
        <v>420</v>
      </c>
      <c r="AI34" s="62">
        <v>170</v>
      </c>
      <c r="AJ34" s="62">
        <v>460</v>
      </c>
      <c r="AK34" s="54">
        <f t="shared" si="10"/>
        <v>0</v>
      </c>
      <c r="AL34" s="62">
        <v>0</v>
      </c>
      <c r="AM34" s="62">
        <v>0</v>
      </c>
      <c r="AN34" s="62">
        <v>0</v>
      </c>
      <c r="AO34" s="62"/>
      <c r="AP34" s="62"/>
      <c r="AQ34" s="62"/>
      <c r="AR34" s="62"/>
    </row>
    <row r="35" spans="1:44" x14ac:dyDescent="0.3">
      <c r="A35" s="50"/>
      <c r="B35" s="50"/>
      <c r="C35" s="48" t="s">
        <v>76</v>
      </c>
      <c r="D35" s="45">
        <f t="shared" si="2"/>
        <v>16535</v>
      </c>
      <c r="E35" s="54">
        <f t="shared" si="7"/>
        <v>5850</v>
      </c>
      <c r="F35" s="55">
        <v>800</v>
      </c>
      <c r="G35" s="55">
        <v>520</v>
      </c>
      <c r="H35" s="72">
        <v>0</v>
      </c>
      <c r="I35" s="55">
        <v>750</v>
      </c>
      <c r="J35" s="55">
        <v>1160</v>
      </c>
      <c r="K35" s="55">
        <v>620</v>
      </c>
      <c r="L35" s="55">
        <v>2000</v>
      </c>
      <c r="M35" s="54">
        <f t="shared" si="8"/>
        <v>380</v>
      </c>
      <c r="N35" s="55">
        <v>90</v>
      </c>
      <c r="O35" s="55">
        <v>290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4">
        <f t="shared" si="11"/>
        <v>2230</v>
      </c>
      <c r="V35" s="55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160</v>
      </c>
      <c r="AB35" s="62">
        <v>2070</v>
      </c>
      <c r="AC35" s="54">
        <f t="shared" si="9"/>
        <v>5705</v>
      </c>
      <c r="AD35" s="62">
        <v>0</v>
      </c>
      <c r="AE35" s="62">
        <v>100</v>
      </c>
      <c r="AF35" s="62">
        <v>855</v>
      </c>
      <c r="AG35" s="62">
        <v>820</v>
      </c>
      <c r="AH35" s="62">
        <v>460</v>
      </c>
      <c r="AI35" s="62">
        <v>2210</v>
      </c>
      <c r="AJ35" s="62">
        <v>1260</v>
      </c>
      <c r="AK35" s="54">
        <f t="shared" si="10"/>
        <v>2370</v>
      </c>
      <c r="AL35" s="62">
        <v>1220</v>
      </c>
      <c r="AM35" s="62">
        <v>600</v>
      </c>
      <c r="AN35" s="62">
        <v>550</v>
      </c>
      <c r="AO35" s="62"/>
      <c r="AP35" s="62"/>
      <c r="AQ35" s="62"/>
      <c r="AR35" s="62"/>
    </row>
    <row r="36" spans="1:44" x14ac:dyDescent="0.3">
      <c r="A36" s="50"/>
      <c r="B36" s="50"/>
      <c r="C36" s="48" t="s">
        <v>77</v>
      </c>
      <c r="D36" s="45">
        <f t="shared" si="2"/>
        <v>45</v>
      </c>
      <c r="E36" s="54">
        <f t="shared" si="7"/>
        <v>45</v>
      </c>
      <c r="F36" s="55">
        <v>0</v>
      </c>
      <c r="G36" s="55">
        <v>0</v>
      </c>
      <c r="H36" s="72">
        <v>0</v>
      </c>
      <c r="I36" s="55">
        <v>0</v>
      </c>
      <c r="J36" s="55">
        <v>0</v>
      </c>
      <c r="K36" s="55">
        <v>45</v>
      </c>
      <c r="L36" s="55">
        <v>0</v>
      </c>
      <c r="M36" s="54">
        <f t="shared" si="8"/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4">
        <f t="shared" si="11"/>
        <v>0</v>
      </c>
      <c r="V36" s="55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54">
        <f t="shared" si="9"/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54">
        <f t="shared" si="10"/>
        <v>0</v>
      </c>
      <c r="AL36" s="62">
        <v>0</v>
      </c>
      <c r="AM36" s="62">
        <v>0</v>
      </c>
      <c r="AN36" s="62">
        <v>0</v>
      </c>
      <c r="AO36" s="62"/>
      <c r="AP36" s="62"/>
      <c r="AQ36" s="62"/>
      <c r="AR36" s="62"/>
    </row>
    <row r="37" spans="1:44" x14ac:dyDescent="0.3">
      <c r="A37" s="50"/>
      <c r="B37" s="50" t="s">
        <v>78</v>
      </c>
      <c r="C37" s="48" t="s">
        <v>79</v>
      </c>
      <c r="D37" s="45">
        <f t="shared" si="2"/>
        <v>0</v>
      </c>
      <c r="E37" s="54">
        <f t="shared" si="7"/>
        <v>0</v>
      </c>
      <c r="F37" s="55"/>
      <c r="G37" s="55"/>
      <c r="H37" s="72"/>
      <c r="I37" s="55"/>
      <c r="J37" s="55"/>
      <c r="K37" s="55"/>
      <c r="L37" s="55"/>
      <c r="M37" s="54">
        <f t="shared" si="8"/>
        <v>0</v>
      </c>
      <c r="N37" s="55"/>
      <c r="O37" s="55"/>
      <c r="P37" s="55"/>
      <c r="Q37" s="55"/>
      <c r="R37" s="55"/>
      <c r="S37" s="55"/>
      <c r="T37" s="55"/>
      <c r="U37" s="54">
        <f t="shared" si="11"/>
        <v>0</v>
      </c>
      <c r="V37" s="55"/>
      <c r="W37" s="62"/>
      <c r="X37" s="62"/>
      <c r="Y37" s="62"/>
      <c r="Z37" s="62"/>
      <c r="AA37" s="62"/>
      <c r="AB37" s="62"/>
      <c r="AC37" s="54">
        <f t="shared" si="9"/>
        <v>0</v>
      </c>
      <c r="AD37" s="62"/>
      <c r="AE37" s="62"/>
      <c r="AF37" s="62"/>
      <c r="AG37" s="62"/>
      <c r="AH37" s="62"/>
      <c r="AI37" s="62"/>
      <c r="AJ37" s="62"/>
      <c r="AK37" s="54">
        <f t="shared" si="10"/>
        <v>0</v>
      </c>
      <c r="AL37" s="62"/>
      <c r="AM37" s="62"/>
      <c r="AN37" s="62"/>
      <c r="AO37" s="62"/>
      <c r="AP37" s="62"/>
      <c r="AQ37" s="62"/>
      <c r="AR37" s="62"/>
    </row>
    <row r="38" spans="1:44" x14ac:dyDescent="0.3">
      <c r="A38" s="50"/>
      <c r="B38" s="50"/>
      <c r="C38" s="48" t="s">
        <v>80</v>
      </c>
      <c r="D38" s="45">
        <f t="shared" si="2"/>
        <v>0</v>
      </c>
      <c r="E38" s="54">
        <f t="shared" si="7"/>
        <v>0</v>
      </c>
      <c r="F38" s="55"/>
      <c r="G38" s="55"/>
      <c r="H38" s="72"/>
      <c r="I38" s="55"/>
      <c r="J38" s="55"/>
      <c r="K38" s="55"/>
      <c r="L38" s="55"/>
      <c r="M38" s="54">
        <f t="shared" si="8"/>
        <v>0</v>
      </c>
      <c r="N38" s="55"/>
      <c r="O38" s="55"/>
      <c r="P38" s="55"/>
      <c r="Q38" s="55"/>
      <c r="R38" s="55"/>
      <c r="S38" s="55"/>
      <c r="T38" s="55"/>
      <c r="U38" s="54">
        <f t="shared" si="11"/>
        <v>0</v>
      </c>
      <c r="V38" s="55"/>
      <c r="W38" s="62"/>
      <c r="X38" s="62"/>
      <c r="Y38" s="62"/>
      <c r="Z38" s="62"/>
      <c r="AA38" s="62"/>
      <c r="AB38" s="62"/>
      <c r="AC38" s="54">
        <f t="shared" si="9"/>
        <v>0</v>
      </c>
      <c r="AD38" s="62"/>
      <c r="AE38" s="62"/>
      <c r="AF38" s="62"/>
      <c r="AG38" s="62"/>
      <c r="AH38" s="62"/>
      <c r="AI38" s="62"/>
      <c r="AJ38" s="62"/>
      <c r="AK38" s="54">
        <f t="shared" si="10"/>
        <v>0</v>
      </c>
      <c r="AL38" s="62"/>
      <c r="AM38" s="62"/>
      <c r="AN38" s="62"/>
      <c r="AO38" s="62"/>
      <c r="AP38" s="62"/>
      <c r="AQ38" s="62"/>
      <c r="AR38" s="62"/>
    </row>
    <row r="39" spans="1:44" x14ac:dyDescent="0.3">
      <c r="A39" s="50"/>
      <c r="B39" s="50"/>
      <c r="C39" s="48" t="s">
        <v>81</v>
      </c>
      <c r="D39" s="45">
        <f t="shared" si="2"/>
        <v>0</v>
      </c>
      <c r="E39" s="54">
        <f t="shared" si="7"/>
        <v>0</v>
      </c>
      <c r="F39" s="55"/>
      <c r="G39" s="55"/>
      <c r="H39" s="72"/>
      <c r="I39" s="55"/>
      <c r="J39" s="55"/>
      <c r="K39" s="55"/>
      <c r="L39" s="55"/>
      <c r="M39" s="54">
        <f t="shared" si="8"/>
        <v>0</v>
      </c>
      <c r="N39" s="55"/>
      <c r="O39" s="55"/>
      <c r="P39" s="55"/>
      <c r="Q39" s="55"/>
      <c r="R39" s="55"/>
      <c r="S39" s="55"/>
      <c r="T39" s="55"/>
      <c r="U39" s="54">
        <f t="shared" si="11"/>
        <v>0</v>
      </c>
      <c r="V39" s="55"/>
      <c r="W39" s="62"/>
      <c r="X39" s="62"/>
      <c r="Y39" s="62"/>
      <c r="Z39" s="62"/>
      <c r="AA39" s="62"/>
      <c r="AB39" s="62"/>
      <c r="AC39" s="54">
        <f t="shared" si="9"/>
        <v>0</v>
      </c>
      <c r="AD39" s="62"/>
      <c r="AE39" s="62"/>
      <c r="AF39" s="62"/>
      <c r="AG39" s="62"/>
      <c r="AH39" s="62"/>
      <c r="AI39" s="62"/>
      <c r="AJ39" s="62"/>
      <c r="AK39" s="54">
        <f t="shared" si="10"/>
        <v>0</v>
      </c>
      <c r="AL39" s="62"/>
      <c r="AM39" s="62"/>
      <c r="AN39" s="62"/>
      <c r="AO39" s="62"/>
      <c r="AP39" s="62"/>
      <c r="AQ39" s="62"/>
      <c r="AR39" s="62"/>
    </row>
    <row r="40" spans="1:44" x14ac:dyDescent="0.3">
      <c r="A40" s="50"/>
      <c r="B40" s="50"/>
      <c r="C40" s="48" t="s">
        <v>82</v>
      </c>
      <c r="D40" s="45">
        <f t="shared" si="2"/>
        <v>0</v>
      </c>
      <c r="E40" s="54">
        <f t="shared" si="7"/>
        <v>0</v>
      </c>
      <c r="F40" s="55"/>
      <c r="G40" s="55"/>
      <c r="H40" s="72"/>
      <c r="I40" s="55"/>
      <c r="J40" s="55"/>
      <c r="K40" s="55"/>
      <c r="L40" s="55"/>
      <c r="M40" s="54">
        <f t="shared" si="8"/>
        <v>0</v>
      </c>
      <c r="N40" s="55"/>
      <c r="O40" s="55"/>
      <c r="P40" s="55"/>
      <c r="Q40" s="55"/>
      <c r="R40" s="55"/>
      <c r="S40" s="55"/>
      <c r="T40" s="55"/>
      <c r="U40" s="54">
        <f t="shared" si="11"/>
        <v>0</v>
      </c>
      <c r="V40" s="55"/>
      <c r="W40" s="62"/>
      <c r="X40" s="62"/>
      <c r="Y40" s="62"/>
      <c r="Z40" s="62"/>
      <c r="AA40" s="62"/>
      <c r="AB40" s="62"/>
      <c r="AC40" s="54">
        <f t="shared" si="9"/>
        <v>0</v>
      </c>
      <c r="AD40" s="62"/>
      <c r="AE40" s="62"/>
      <c r="AF40" s="62"/>
      <c r="AG40" s="62"/>
      <c r="AH40" s="62"/>
      <c r="AI40" s="62"/>
      <c r="AJ40" s="62"/>
      <c r="AK40" s="54">
        <f t="shared" si="10"/>
        <v>0</v>
      </c>
      <c r="AL40" s="62"/>
      <c r="AM40" s="62"/>
      <c r="AN40" s="62"/>
      <c r="AO40" s="62"/>
      <c r="AP40" s="62"/>
      <c r="AQ40" s="62"/>
      <c r="AR40" s="62"/>
    </row>
    <row r="41" spans="1:44" x14ac:dyDescent="0.3">
      <c r="A41" s="50"/>
      <c r="B41" s="50"/>
      <c r="C41" s="48" t="s">
        <v>83</v>
      </c>
      <c r="D41" s="45">
        <f t="shared" si="2"/>
        <v>0</v>
      </c>
      <c r="E41" s="54">
        <f t="shared" si="7"/>
        <v>0</v>
      </c>
      <c r="F41" s="55"/>
      <c r="G41" s="55"/>
      <c r="H41" s="72"/>
      <c r="I41" s="55"/>
      <c r="J41" s="55"/>
      <c r="K41" s="55"/>
      <c r="L41" s="55"/>
      <c r="M41" s="54">
        <f t="shared" si="8"/>
        <v>0</v>
      </c>
      <c r="N41" s="55"/>
      <c r="O41" s="55"/>
      <c r="P41" s="55"/>
      <c r="Q41" s="55"/>
      <c r="R41" s="55"/>
      <c r="S41" s="55"/>
      <c r="T41" s="55"/>
      <c r="U41" s="54">
        <f t="shared" si="11"/>
        <v>0</v>
      </c>
      <c r="V41" s="55"/>
      <c r="W41" s="62"/>
      <c r="X41" s="62"/>
      <c r="Y41" s="62"/>
      <c r="Z41" s="62"/>
      <c r="AA41" s="62"/>
      <c r="AB41" s="62"/>
      <c r="AC41" s="54">
        <f t="shared" si="9"/>
        <v>0</v>
      </c>
      <c r="AD41" s="62"/>
      <c r="AE41" s="62"/>
      <c r="AF41" s="62"/>
      <c r="AG41" s="62"/>
      <c r="AH41" s="62"/>
      <c r="AI41" s="62"/>
      <c r="AJ41" s="62"/>
      <c r="AK41" s="54">
        <f t="shared" si="10"/>
        <v>0</v>
      </c>
      <c r="AL41" s="62"/>
      <c r="AM41" s="62"/>
      <c r="AN41" s="62"/>
      <c r="AO41" s="62"/>
      <c r="AP41" s="62"/>
      <c r="AQ41" s="62"/>
      <c r="AR41" s="62"/>
    </row>
    <row r="42" spans="1:44" x14ac:dyDescent="0.3">
      <c r="A42" s="50"/>
      <c r="B42" s="50" t="s">
        <v>84</v>
      </c>
      <c r="C42" s="48" t="s">
        <v>85</v>
      </c>
      <c r="D42" s="45">
        <f t="shared" si="2"/>
        <v>0</v>
      </c>
      <c r="E42" s="54">
        <f t="shared" si="7"/>
        <v>0</v>
      </c>
      <c r="F42" s="55"/>
      <c r="G42" s="55"/>
      <c r="H42" s="72"/>
      <c r="I42" s="55"/>
      <c r="J42" s="55"/>
      <c r="K42" s="55"/>
      <c r="L42" s="55"/>
      <c r="M42" s="54">
        <f t="shared" si="8"/>
        <v>0</v>
      </c>
      <c r="N42" s="55"/>
      <c r="O42" s="55"/>
      <c r="P42" s="55"/>
      <c r="Q42" s="55"/>
      <c r="R42" s="55"/>
      <c r="S42" s="55"/>
      <c r="T42" s="55"/>
      <c r="U42" s="54">
        <f t="shared" si="11"/>
        <v>0</v>
      </c>
      <c r="V42" s="55"/>
      <c r="W42" s="62"/>
      <c r="X42" s="62"/>
      <c r="Y42" s="62"/>
      <c r="Z42" s="62"/>
      <c r="AA42" s="62"/>
      <c r="AB42" s="62"/>
      <c r="AC42" s="54">
        <f t="shared" si="9"/>
        <v>0</v>
      </c>
      <c r="AD42" s="62"/>
      <c r="AE42" s="62"/>
      <c r="AF42" s="62"/>
      <c r="AG42" s="62"/>
      <c r="AH42" s="62"/>
      <c r="AI42" s="62"/>
      <c r="AJ42" s="62"/>
      <c r="AK42" s="54">
        <f t="shared" si="10"/>
        <v>0</v>
      </c>
      <c r="AL42" s="62"/>
      <c r="AM42" s="62"/>
      <c r="AN42" s="62"/>
      <c r="AO42" s="62"/>
      <c r="AP42" s="62"/>
      <c r="AQ42" s="62"/>
      <c r="AR42" s="62"/>
    </row>
    <row r="43" spans="1:44" x14ac:dyDescent="0.3">
      <c r="A43" s="50"/>
      <c r="B43" s="50"/>
      <c r="C43" s="48" t="s">
        <v>86</v>
      </c>
      <c r="D43" s="45">
        <f t="shared" si="2"/>
        <v>0</v>
      </c>
      <c r="E43" s="54">
        <f t="shared" si="7"/>
        <v>0</v>
      </c>
      <c r="F43" s="55"/>
      <c r="G43" s="55"/>
      <c r="H43" s="72"/>
      <c r="I43" s="55"/>
      <c r="J43" s="55"/>
      <c r="K43" s="55"/>
      <c r="L43" s="55"/>
      <c r="M43" s="54">
        <f t="shared" si="8"/>
        <v>0</v>
      </c>
      <c r="N43" s="55"/>
      <c r="O43" s="55"/>
      <c r="P43" s="55"/>
      <c r="Q43" s="55"/>
      <c r="R43" s="55"/>
      <c r="S43" s="55"/>
      <c r="T43" s="55"/>
      <c r="U43" s="54">
        <f t="shared" si="11"/>
        <v>0</v>
      </c>
      <c r="V43" s="55"/>
      <c r="W43" s="62"/>
      <c r="X43" s="62"/>
      <c r="Y43" s="62"/>
      <c r="Z43" s="62"/>
      <c r="AA43" s="62"/>
      <c r="AB43" s="62"/>
      <c r="AC43" s="54">
        <f t="shared" si="9"/>
        <v>0</v>
      </c>
      <c r="AD43" s="62"/>
      <c r="AE43" s="62"/>
      <c r="AF43" s="62"/>
      <c r="AG43" s="62"/>
      <c r="AH43" s="62"/>
      <c r="AI43" s="62"/>
      <c r="AJ43" s="62"/>
      <c r="AK43" s="54">
        <f t="shared" si="10"/>
        <v>0</v>
      </c>
      <c r="AL43" s="62"/>
      <c r="AM43" s="62"/>
      <c r="AN43" s="62"/>
      <c r="AO43" s="62"/>
      <c r="AP43" s="62"/>
      <c r="AQ43" s="62"/>
      <c r="AR43" s="62"/>
    </row>
    <row r="44" spans="1:44" x14ac:dyDescent="0.3">
      <c r="A44" s="50"/>
      <c r="B44" s="50"/>
      <c r="C44" s="48" t="s">
        <v>87</v>
      </c>
      <c r="D44" s="45">
        <f t="shared" si="2"/>
        <v>0</v>
      </c>
      <c r="E44" s="54">
        <f t="shared" si="7"/>
        <v>0</v>
      </c>
      <c r="F44" s="55"/>
      <c r="G44" s="55"/>
      <c r="H44" s="72"/>
      <c r="I44" s="55"/>
      <c r="J44" s="55"/>
      <c r="K44" s="55"/>
      <c r="L44" s="55"/>
      <c r="M44" s="54">
        <f t="shared" si="8"/>
        <v>0</v>
      </c>
      <c r="N44" s="55"/>
      <c r="O44" s="55"/>
      <c r="P44" s="55"/>
      <c r="Q44" s="55"/>
      <c r="R44" s="55"/>
      <c r="S44" s="55"/>
      <c r="T44" s="55"/>
      <c r="U44" s="54">
        <f t="shared" si="11"/>
        <v>0</v>
      </c>
      <c r="V44" s="55"/>
      <c r="W44" s="62"/>
      <c r="X44" s="62"/>
      <c r="Y44" s="62"/>
      <c r="Z44" s="62"/>
      <c r="AA44" s="62"/>
      <c r="AB44" s="62"/>
      <c r="AC44" s="54">
        <f t="shared" si="9"/>
        <v>0</v>
      </c>
      <c r="AD44" s="62"/>
      <c r="AE44" s="62"/>
      <c r="AF44" s="62"/>
      <c r="AG44" s="62"/>
      <c r="AH44" s="62"/>
      <c r="AI44" s="62"/>
      <c r="AJ44" s="62"/>
      <c r="AK44" s="54">
        <f t="shared" si="10"/>
        <v>0</v>
      </c>
      <c r="AL44" s="62"/>
      <c r="AM44" s="62"/>
      <c r="AN44" s="62"/>
      <c r="AO44" s="62"/>
      <c r="AP44" s="62"/>
      <c r="AQ44" s="62"/>
      <c r="AR44" s="62"/>
    </row>
    <row r="45" spans="1:44" x14ac:dyDescent="0.3">
      <c r="A45" s="50"/>
      <c r="B45" s="50"/>
      <c r="C45" s="48" t="s">
        <v>88</v>
      </c>
      <c r="D45" s="45">
        <f t="shared" si="2"/>
        <v>0</v>
      </c>
      <c r="E45" s="54">
        <f t="shared" si="7"/>
        <v>0</v>
      </c>
      <c r="F45" s="55"/>
      <c r="G45" s="55"/>
      <c r="H45" s="72"/>
      <c r="I45" s="55"/>
      <c r="J45" s="55"/>
      <c r="K45" s="55"/>
      <c r="L45" s="55"/>
      <c r="M45" s="54">
        <f t="shared" si="8"/>
        <v>0</v>
      </c>
      <c r="N45" s="55"/>
      <c r="O45" s="55"/>
      <c r="P45" s="55"/>
      <c r="Q45" s="55"/>
      <c r="R45" s="55"/>
      <c r="S45" s="55"/>
      <c r="T45" s="55"/>
      <c r="U45" s="54">
        <f t="shared" si="11"/>
        <v>0</v>
      </c>
      <c r="V45" s="55"/>
      <c r="W45" s="62"/>
      <c r="X45" s="62"/>
      <c r="Y45" s="62"/>
      <c r="Z45" s="62"/>
      <c r="AA45" s="62"/>
      <c r="AB45" s="62"/>
      <c r="AC45" s="54">
        <f t="shared" si="9"/>
        <v>0</v>
      </c>
      <c r="AD45" s="62"/>
      <c r="AE45" s="62"/>
      <c r="AF45" s="62"/>
      <c r="AG45" s="62"/>
      <c r="AH45" s="62"/>
      <c r="AI45" s="62"/>
      <c r="AJ45" s="62"/>
      <c r="AK45" s="54">
        <f t="shared" si="10"/>
        <v>0</v>
      </c>
      <c r="AL45" s="62"/>
      <c r="AM45" s="62"/>
      <c r="AN45" s="62"/>
      <c r="AO45" s="62"/>
      <c r="AP45" s="62"/>
      <c r="AQ45" s="62"/>
      <c r="AR45" s="62"/>
    </row>
    <row r="46" spans="1:44" x14ac:dyDescent="0.3">
      <c r="A46" s="50"/>
      <c r="B46" s="50"/>
      <c r="C46" s="48" t="s">
        <v>89</v>
      </c>
      <c r="D46" s="45">
        <f t="shared" si="2"/>
        <v>0</v>
      </c>
      <c r="E46" s="54">
        <f t="shared" si="7"/>
        <v>0</v>
      </c>
      <c r="F46" s="55"/>
      <c r="G46" s="55"/>
      <c r="H46" s="72"/>
      <c r="I46" s="55"/>
      <c r="J46" s="55"/>
      <c r="K46" s="55"/>
      <c r="L46" s="55"/>
      <c r="M46" s="54">
        <f t="shared" si="8"/>
        <v>0</v>
      </c>
      <c r="N46" s="55"/>
      <c r="O46" s="55"/>
      <c r="P46" s="55"/>
      <c r="Q46" s="55"/>
      <c r="R46" s="55"/>
      <c r="S46" s="55"/>
      <c r="T46" s="55"/>
      <c r="U46" s="54">
        <f t="shared" si="11"/>
        <v>0</v>
      </c>
      <c r="V46" s="55"/>
      <c r="W46" s="62"/>
      <c r="X46" s="62"/>
      <c r="Y46" s="62"/>
      <c r="Z46" s="62"/>
      <c r="AA46" s="62"/>
      <c r="AB46" s="62"/>
      <c r="AC46" s="54">
        <f t="shared" si="9"/>
        <v>0</v>
      </c>
      <c r="AD46" s="62"/>
      <c r="AE46" s="62"/>
      <c r="AF46" s="62"/>
      <c r="AG46" s="62"/>
      <c r="AH46" s="62"/>
      <c r="AI46" s="62"/>
      <c r="AJ46" s="62"/>
      <c r="AK46" s="54">
        <f t="shared" si="10"/>
        <v>0</v>
      </c>
      <c r="AL46" s="62"/>
      <c r="AM46" s="62"/>
      <c r="AN46" s="62"/>
      <c r="AO46" s="62"/>
      <c r="AP46" s="62"/>
      <c r="AQ46" s="62"/>
      <c r="AR46" s="62"/>
    </row>
    <row r="47" spans="1:44" x14ac:dyDescent="0.3">
      <c r="A47" s="50"/>
      <c r="B47" s="50"/>
      <c r="C47" s="48" t="s">
        <v>90</v>
      </c>
      <c r="D47" s="45">
        <f t="shared" si="2"/>
        <v>0</v>
      </c>
      <c r="E47" s="54">
        <f t="shared" si="7"/>
        <v>0</v>
      </c>
      <c r="F47" s="55"/>
      <c r="G47" s="55"/>
      <c r="H47" s="72"/>
      <c r="I47" s="55"/>
      <c r="J47" s="55"/>
      <c r="K47" s="55"/>
      <c r="L47" s="55"/>
      <c r="M47" s="54">
        <f t="shared" si="8"/>
        <v>0</v>
      </c>
      <c r="N47" s="55"/>
      <c r="O47" s="55"/>
      <c r="P47" s="55"/>
      <c r="Q47" s="55"/>
      <c r="R47" s="55"/>
      <c r="S47" s="55"/>
      <c r="T47" s="55"/>
      <c r="U47" s="54">
        <f t="shared" si="11"/>
        <v>0</v>
      </c>
      <c r="V47" s="55"/>
      <c r="W47" s="62"/>
      <c r="X47" s="62"/>
      <c r="Y47" s="62"/>
      <c r="Z47" s="62"/>
      <c r="AA47" s="62"/>
      <c r="AB47" s="62"/>
      <c r="AC47" s="54">
        <f t="shared" si="9"/>
        <v>0</v>
      </c>
      <c r="AD47" s="62"/>
      <c r="AE47" s="62"/>
      <c r="AF47" s="62"/>
      <c r="AG47" s="62"/>
      <c r="AH47" s="62"/>
      <c r="AI47" s="62"/>
      <c r="AJ47" s="62"/>
      <c r="AK47" s="54">
        <f t="shared" si="10"/>
        <v>0</v>
      </c>
      <c r="AL47" s="62"/>
      <c r="AM47" s="62"/>
      <c r="AN47" s="62"/>
      <c r="AO47" s="62"/>
      <c r="AP47" s="62"/>
      <c r="AQ47" s="62"/>
      <c r="AR47" s="62"/>
    </row>
    <row r="48" spans="1:44" x14ac:dyDescent="0.3">
      <c r="A48" s="50"/>
      <c r="B48" s="50" t="s">
        <v>91</v>
      </c>
      <c r="C48" s="48" t="s">
        <v>92</v>
      </c>
      <c r="D48" s="45">
        <f t="shared" si="2"/>
        <v>0</v>
      </c>
      <c r="E48" s="54">
        <f t="shared" si="7"/>
        <v>0</v>
      </c>
      <c r="F48" s="55"/>
      <c r="G48" s="55"/>
      <c r="H48" s="72"/>
      <c r="I48" s="55"/>
      <c r="J48" s="55"/>
      <c r="K48" s="55"/>
      <c r="L48" s="55"/>
      <c r="M48" s="54">
        <f t="shared" si="8"/>
        <v>0</v>
      </c>
      <c r="N48" s="55"/>
      <c r="O48" s="55"/>
      <c r="P48" s="55"/>
      <c r="Q48" s="55"/>
      <c r="R48" s="55"/>
      <c r="S48" s="55"/>
      <c r="T48" s="55"/>
      <c r="U48" s="54">
        <f t="shared" si="11"/>
        <v>0</v>
      </c>
      <c r="V48" s="55"/>
      <c r="W48" s="62"/>
      <c r="X48" s="62"/>
      <c r="Y48" s="62"/>
      <c r="Z48" s="62"/>
      <c r="AA48" s="62"/>
      <c r="AB48" s="62"/>
      <c r="AC48" s="54">
        <f t="shared" si="9"/>
        <v>0</v>
      </c>
      <c r="AD48" s="62"/>
      <c r="AE48" s="62"/>
      <c r="AF48" s="62"/>
      <c r="AG48" s="62"/>
      <c r="AH48" s="62"/>
      <c r="AI48" s="62"/>
      <c r="AJ48" s="62"/>
      <c r="AK48" s="54">
        <f t="shared" si="10"/>
        <v>0</v>
      </c>
      <c r="AL48" s="62"/>
      <c r="AM48" s="62"/>
      <c r="AN48" s="62"/>
      <c r="AO48" s="62"/>
      <c r="AP48" s="62"/>
      <c r="AQ48" s="62"/>
      <c r="AR48" s="62"/>
    </row>
    <row r="49" spans="1:44" x14ac:dyDescent="0.3">
      <c r="A49" s="50"/>
      <c r="B49" s="50"/>
      <c r="C49" s="48" t="s">
        <v>93</v>
      </c>
      <c r="D49" s="45">
        <f t="shared" si="2"/>
        <v>0</v>
      </c>
      <c r="E49" s="54">
        <f t="shared" si="7"/>
        <v>0</v>
      </c>
      <c r="F49" s="55"/>
      <c r="G49" s="55"/>
      <c r="H49" s="72"/>
      <c r="I49" s="55"/>
      <c r="J49" s="55"/>
      <c r="K49" s="55"/>
      <c r="L49" s="55"/>
      <c r="M49" s="54">
        <f t="shared" si="8"/>
        <v>0</v>
      </c>
      <c r="N49" s="55"/>
      <c r="O49" s="55"/>
      <c r="P49" s="55"/>
      <c r="Q49" s="55"/>
      <c r="R49" s="55"/>
      <c r="S49" s="55"/>
      <c r="T49" s="55"/>
      <c r="U49" s="54">
        <f t="shared" si="11"/>
        <v>0</v>
      </c>
      <c r="V49" s="55"/>
      <c r="W49" s="62"/>
      <c r="X49" s="62"/>
      <c r="Y49" s="62"/>
      <c r="Z49" s="62"/>
      <c r="AA49" s="62"/>
      <c r="AB49" s="62"/>
      <c r="AC49" s="54">
        <f t="shared" si="9"/>
        <v>0</v>
      </c>
      <c r="AD49" s="62"/>
      <c r="AE49" s="62"/>
      <c r="AF49" s="62"/>
      <c r="AG49" s="62"/>
      <c r="AH49" s="62"/>
      <c r="AI49" s="62"/>
      <c r="AJ49" s="62"/>
      <c r="AK49" s="54">
        <f t="shared" si="10"/>
        <v>0</v>
      </c>
      <c r="AL49" s="62"/>
      <c r="AM49" s="62"/>
      <c r="AN49" s="62"/>
      <c r="AO49" s="62"/>
      <c r="AP49" s="62"/>
      <c r="AQ49" s="62"/>
      <c r="AR49" s="62"/>
    </row>
    <row r="50" spans="1:44" s="32" customFormat="1" ht="16.5" customHeight="1" x14ac:dyDescent="0.3">
      <c r="A50" s="41" t="s">
        <v>64</v>
      </c>
      <c r="B50" s="41"/>
      <c r="C50" s="41"/>
      <c r="D50" s="60">
        <f>SUM(E50,M50,U50,AC50,AK50)</f>
        <v>157055</v>
      </c>
      <c r="E50" s="60">
        <f t="shared" si="7"/>
        <v>32097</v>
      </c>
      <c r="F50" s="74">
        <v>3710</v>
      </c>
      <c r="G50" s="74">
        <v>1330</v>
      </c>
      <c r="H50" s="74">
        <v>3960</v>
      </c>
      <c r="I50" s="74">
        <v>5338</v>
      </c>
      <c r="J50" s="74">
        <v>5329</v>
      </c>
      <c r="K50" s="74">
        <v>4970</v>
      </c>
      <c r="L50" s="74">
        <v>7460</v>
      </c>
      <c r="M50" s="60">
        <f t="shared" ref="M50:AC50" si="12">SUM(M26:M49)</f>
        <v>13655</v>
      </c>
      <c r="N50" s="74">
        <v>425</v>
      </c>
      <c r="O50" s="74">
        <v>1040</v>
      </c>
      <c r="P50" s="74">
        <v>790</v>
      </c>
      <c r="Q50" s="74">
        <v>1800</v>
      </c>
      <c r="R50" s="74">
        <v>1958</v>
      </c>
      <c r="S50" s="60">
        <v>5087</v>
      </c>
      <c r="T50" s="60">
        <v>2555</v>
      </c>
      <c r="U50" s="60">
        <f>SUM(U26:U49)</f>
        <v>30388</v>
      </c>
      <c r="V50" s="60">
        <v>2900</v>
      </c>
      <c r="W50" s="60">
        <v>4128</v>
      </c>
      <c r="X50" s="60">
        <v>2740</v>
      </c>
      <c r="Y50" s="60">
        <v>2885</v>
      </c>
      <c r="Z50" s="60">
        <v>775</v>
      </c>
      <c r="AA50" s="60">
        <v>5425</v>
      </c>
      <c r="AB50" s="60">
        <v>11535</v>
      </c>
      <c r="AC50" s="60">
        <f t="shared" si="12"/>
        <v>70440</v>
      </c>
      <c r="AD50" s="64">
        <v>3060</v>
      </c>
      <c r="AE50" s="64">
        <v>2460</v>
      </c>
      <c r="AF50" s="64">
        <v>4620</v>
      </c>
      <c r="AG50" s="64">
        <v>3470</v>
      </c>
      <c r="AH50" s="64">
        <v>3475</v>
      </c>
      <c r="AI50" s="64">
        <v>37000</v>
      </c>
      <c r="AJ50" s="64">
        <v>16355</v>
      </c>
      <c r="AK50" s="60">
        <f>SUM(AK26:AK49)</f>
        <v>10475</v>
      </c>
      <c r="AL50" s="64">
        <v>5300</v>
      </c>
      <c r="AM50" s="64">
        <v>1300</v>
      </c>
      <c r="AN50" s="64">
        <v>3875</v>
      </c>
      <c r="AO50" s="64"/>
      <c r="AP50" s="64"/>
      <c r="AQ50" s="64"/>
      <c r="AR50" s="64"/>
    </row>
    <row r="51" spans="1:44" s="32" customFormat="1" ht="16.5" customHeight="1" x14ac:dyDescent="0.3">
      <c r="A51" s="65" t="s">
        <v>94</v>
      </c>
      <c r="B51" s="65"/>
      <c r="C51" s="65"/>
      <c r="D51" s="75">
        <f>SUM(E51,M51,U51,AC51,AK51)</f>
        <v>315067</v>
      </c>
      <c r="E51" s="75">
        <f t="shared" si="7"/>
        <v>67076</v>
      </c>
      <c r="F51" s="66">
        <v>7220</v>
      </c>
      <c r="G51" s="66">
        <v>2835</v>
      </c>
      <c r="H51" s="66">
        <v>7885</v>
      </c>
      <c r="I51" s="66">
        <v>11103</v>
      </c>
      <c r="J51" s="66">
        <v>9983</v>
      </c>
      <c r="K51" s="66">
        <v>10585</v>
      </c>
      <c r="L51" s="66">
        <v>17465</v>
      </c>
      <c r="M51" s="66">
        <f>SUM(N51:T51)</f>
        <v>29510</v>
      </c>
      <c r="N51" s="66">
        <v>1103</v>
      </c>
      <c r="O51" s="66">
        <v>1795</v>
      </c>
      <c r="P51" s="66">
        <v>1920</v>
      </c>
      <c r="Q51" s="66">
        <v>3795</v>
      </c>
      <c r="R51" s="66">
        <v>4598</v>
      </c>
      <c r="S51" s="66">
        <v>9369</v>
      </c>
      <c r="T51" s="66">
        <v>6930</v>
      </c>
      <c r="U51" s="69">
        <f>SUM(U25,U50)</f>
        <v>64313</v>
      </c>
      <c r="V51" s="69">
        <v>7630</v>
      </c>
      <c r="W51" s="69">
        <v>10288</v>
      </c>
      <c r="X51" s="69">
        <v>5595</v>
      </c>
      <c r="Y51" s="69">
        <v>6790</v>
      </c>
      <c r="Z51" s="69">
        <v>2730</v>
      </c>
      <c r="AA51" s="69">
        <v>10003</v>
      </c>
      <c r="AB51" s="69">
        <v>21277</v>
      </c>
      <c r="AC51" s="66">
        <f t="shared" ref="AC51" si="13">SUM(AC25,AC50)</f>
        <v>135293</v>
      </c>
      <c r="AD51" s="66">
        <v>6450</v>
      </c>
      <c r="AE51" s="66">
        <v>5915</v>
      </c>
      <c r="AF51" s="66">
        <v>7923</v>
      </c>
      <c r="AG51" s="66">
        <v>5840</v>
      </c>
      <c r="AH51" s="66">
        <v>7865</v>
      </c>
      <c r="AI51" s="66">
        <v>52730</v>
      </c>
      <c r="AJ51" s="66">
        <v>48570</v>
      </c>
      <c r="AK51" s="66">
        <f>SUM(AK25,AK50)</f>
        <v>18875</v>
      </c>
      <c r="AL51" s="66">
        <v>10035</v>
      </c>
      <c r="AM51" s="66">
        <v>1865</v>
      </c>
      <c r="AN51" s="66">
        <v>6975</v>
      </c>
      <c r="AO51" s="66"/>
      <c r="AP51" s="66"/>
      <c r="AQ51" s="66"/>
      <c r="AR51" s="66"/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M3:M4"/>
    <mergeCell ref="U3:U4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zoomScaleNormal="100" workbookViewId="0">
      <pane xSplit="4" topLeftCell="AH1" activePane="topRight" state="frozen"/>
      <selection pane="topRight" activeCell="AM1" sqref="AM1:AM1048576"/>
    </sheetView>
  </sheetViews>
  <sheetFormatPr defaultColWidth="9" defaultRowHeight="16.5" x14ac:dyDescent="0.3"/>
  <cols>
    <col min="1" max="1" width="9.25" style="31" bestFit="1" customWidth="1"/>
    <col min="2" max="2" width="9.75" style="31" customWidth="1"/>
    <col min="3" max="3" width="14.625" style="31" customWidth="1"/>
    <col min="4" max="4" width="12" style="32" customWidth="1"/>
    <col min="5" max="5" width="10.25" style="31" customWidth="1"/>
    <col min="6" max="7" width="9.125" style="32" customWidth="1"/>
    <col min="8" max="8" width="10.25" style="76" bestFit="1" customWidth="1"/>
    <col min="9" max="10" width="9.125" style="32" customWidth="1"/>
    <col min="11" max="11" width="10.25" style="32" customWidth="1"/>
    <col min="12" max="12" width="9.125" style="32" customWidth="1"/>
    <col min="13" max="13" width="10.25" style="31" customWidth="1"/>
    <col min="14" max="14" width="9.125" style="32" customWidth="1"/>
    <col min="15" max="15" width="9.125" style="32" bestFit="1" customWidth="1"/>
    <col min="16" max="17" width="9.125" style="32" customWidth="1"/>
    <col min="18" max="21" width="10.25" style="31" customWidth="1"/>
    <col min="22" max="22" width="9.125" style="32" customWidth="1"/>
    <col min="23" max="23" width="10.25" style="32" customWidth="1"/>
    <col min="24" max="26" width="9.125" style="32" customWidth="1"/>
    <col min="27" max="28" width="10.25" style="32" customWidth="1"/>
    <col min="29" max="29" width="10.25" style="31" customWidth="1"/>
    <col min="30" max="32" width="9.125" style="32" customWidth="1"/>
    <col min="33" max="33" width="10.25" style="32" bestFit="1" customWidth="1"/>
    <col min="34" max="35" width="9.125" style="32" customWidth="1"/>
    <col min="36" max="36" width="10.25" style="32" customWidth="1"/>
    <col min="37" max="37" width="10.25" style="31" bestFit="1" customWidth="1"/>
    <col min="38" max="43" width="9.125" style="32" customWidth="1"/>
    <col min="44" max="44" width="9.125" style="32" bestFit="1" customWidth="1"/>
    <col min="45" max="16384" width="9" style="31"/>
  </cols>
  <sheetData>
    <row r="1" spans="1:44" ht="34.5" customHeight="1" x14ac:dyDescent="0.3">
      <c r="A1" s="30" t="s">
        <v>162</v>
      </c>
      <c r="B1" s="30"/>
      <c r="C1" s="30"/>
      <c r="D1" s="30"/>
      <c r="F1" s="33"/>
      <c r="G1" s="33"/>
      <c r="H1" s="70"/>
      <c r="I1" s="33"/>
      <c r="J1" s="33"/>
      <c r="K1" s="33"/>
      <c r="M1" s="34"/>
      <c r="N1" s="33"/>
      <c r="O1" s="33"/>
    </row>
    <row r="2" spans="1:44" ht="14.25" customHeight="1" x14ac:dyDescent="0.3">
      <c r="A2" s="35"/>
      <c r="B2" s="36"/>
      <c r="C2" s="36"/>
      <c r="D2" s="37"/>
      <c r="F2" s="38"/>
      <c r="G2" s="38"/>
      <c r="H2" s="71"/>
      <c r="I2" s="38"/>
      <c r="J2" s="38"/>
      <c r="K2" s="38"/>
      <c r="L2" s="37"/>
      <c r="M2" s="39"/>
      <c r="N2" s="38"/>
      <c r="O2" s="38"/>
      <c r="P2" s="37"/>
      <c r="Q2" s="37"/>
      <c r="R2" s="36"/>
      <c r="S2" s="36"/>
      <c r="T2" s="36"/>
      <c r="V2" s="37"/>
    </row>
    <row r="3" spans="1:44" ht="16.5" customHeight="1" x14ac:dyDescent="0.3">
      <c r="A3" s="40" t="s">
        <v>0</v>
      </c>
      <c r="B3" s="40"/>
      <c r="C3" s="40"/>
      <c r="D3" s="41" t="s">
        <v>1</v>
      </c>
      <c r="E3" s="42" t="s">
        <v>104</v>
      </c>
      <c r="F3" s="45" t="s">
        <v>2</v>
      </c>
      <c r="G3" s="45" t="s">
        <v>3</v>
      </c>
      <c r="H3" s="67" t="s">
        <v>4</v>
      </c>
      <c r="I3" s="45" t="s">
        <v>5</v>
      </c>
      <c r="J3" s="45" t="s">
        <v>6</v>
      </c>
      <c r="K3" s="45" t="s">
        <v>7</v>
      </c>
      <c r="L3" s="45" t="s">
        <v>8</v>
      </c>
      <c r="M3" s="78" t="s">
        <v>116</v>
      </c>
      <c r="N3" s="45" t="s">
        <v>9</v>
      </c>
      <c r="O3" s="45" t="s">
        <v>10</v>
      </c>
      <c r="P3" s="45" t="s">
        <v>11</v>
      </c>
      <c r="Q3" s="45" t="s">
        <v>12</v>
      </c>
      <c r="R3" s="43" t="s">
        <v>13</v>
      </c>
      <c r="S3" s="43" t="s">
        <v>14</v>
      </c>
      <c r="T3" s="43" t="s">
        <v>15</v>
      </c>
      <c r="U3" s="42" t="s">
        <v>104</v>
      </c>
      <c r="V3" s="67" t="s">
        <v>16</v>
      </c>
      <c r="W3" s="67" t="s">
        <v>17</v>
      </c>
      <c r="X3" s="67" t="s">
        <v>18</v>
      </c>
      <c r="Y3" s="67" t="s">
        <v>19</v>
      </c>
      <c r="Z3" s="67" t="s">
        <v>20</v>
      </c>
      <c r="AA3" s="67" t="s">
        <v>21</v>
      </c>
      <c r="AB3" s="67" t="s">
        <v>22</v>
      </c>
      <c r="AC3" s="42" t="s">
        <v>156</v>
      </c>
      <c r="AD3" s="45" t="s">
        <v>23</v>
      </c>
      <c r="AE3" s="45" t="s">
        <v>24</v>
      </c>
      <c r="AF3" s="45" t="s">
        <v>25</v>
      </c>
      <c r="AG3" s="45" t="s">
        <v>26</v>
      </c>
      <c r="AH3" s="45" t="s">
        <v>27</v>
      </c>
      <c r="AI3" s="67" t="s">
        <v>28</v>
      </c>
      <c r="AJ3" s="67" t="s">
        <v>29</v>
      </c>
      <c r="AK3" s="42" t="s">
        <v>104</v>
      </c>
      <c r="AL3" s="45" t="s">
        <v>30</v>
      </c>
      <c r="AM3" s="45" t="s">
        <v>31</v>
      </c>
      <c r="AN3" s="45"/>
      <c r="AO3" s="45"/>
      <c r="AP3" s="45"/>
      <c r="AQ3" s="67"/>
      <c r="AR3" s="67"/>
    </row>
    <row r="4" spans="1:44" ht="16.5" customHeight="1" x14ac:dyDescent="0.3">
      <c r="A4" s="40" t="s">
        <v>32</v>
      </c>
      <c r="B4" s="40"/>
      <c r="C4" s="40"/>
      <c r="D4" s="41"/>
      <c r="E4" s="42"/>
      <c r="F4" s="49" t="s">
        <v>38</v>
      </c>
      <c r="G4" s="49" t="s">
        <v>39</v>
      </c>
      <c r="H4" s="49" t="s">
        <v>33</v>
      </c>
      <c r="I4" s="49" t="s">
        <v>34</v>
      </c>
      <c r="J4" s="49" t="s">
        <v>35</v>
      </c>
      <c r="K4" s="49" t="s">
        <v>36</v>
      </c>
      <c r="L4" s="49" t="s">
        <v>37</v>
      </c>
      <c r="M4" s="79"/>
      <c r="N4" s="49" t="s">
        <v>38</v>
      </c>
      <c r="O4" s="49" t="s">
        <v>39</v>
      </c>
      <c r="P4" s="49" t="s">
        <v>33</v>
      </c>
      <c r="Q4" s="49" t="s">
        <v>34</v>
      </c>
      <c r="R4" s="49" t="s">
        <v>35</v>
      </c>
      <c r="S4" s="49" t="s">
        <v>36</v>
      </c>
      <c r="T4" s="49" t="s">
        <v>37</v>
      </c>
      <c r="U4" s="42"/>
      <c r="V4" s="49" t="s">
        <v>38</v>
      </c>
      <c r="W4" s="49" t="s">
        <v>39</v>
      </c>
      <c r="X4" s="49" t="s">
        <v>33</v>
      </c>
      <c r="Y4" s="49" t="s">
        <v>34</v>
      </c>
      <c r="Z4" s="49" t="s">
        <v>35</v>
      </c>
      <c r="AA4" s="49" t="s">
        <v>36</v>
      </c>
      <c r="AB4" s="49" t="s">
        <v>37</v>
      </c>
      <c r="AC4" s="42"/>
      <c r="AD4" s="49" t="s">
        <v>38</v>
      </c>
      <c r="AE4" s="49" t="s">
        <v>39</v>
      </c>
      <c r="AF4" s="49" t="s">
        <v>33</v>
      </c>
      <c r="AG4" s="49" t="s">
        <v>34</v>
      </c>
      <c r="AH4" s="49" t="s">
        <v>35</v>
      </c>
      <c r="AI4" s="49" t="s">
        <v>36</v>
      </c>
      <c r="AJ4" s="49" t="s">
        <v>37</v>
      </c>
      <c r="AK4" s="42"/>
      <c r="AL4" s="49" t="s">
        <v>38</v>
      </c>
      <c r="AM4" s="49" t="s">
        <v>39</v>
      </c>
      <c r="AN4" s="49"/>
      <c r="AO4" s="49"/>
      <c r="AP4" s="49"/>
      <c r="AQ4" s="68"/>
      <c r="AR4" s="68"/>
    </row>
    <row r="5" spans="1:44" s="53" customFormat="1" x14ac:dyDescent="0.3">
      <c r="A5" s="50" t="s">
        <v>40</v>
      </c>
      <c r="B5" s="50" t="s">
        <v>41</v>
      </c>
      <c r="C5" s="50"/>
      <c r="D5" s="51"/>
      <c r="E5" s="52"/>
      <c r="F5" s="49" t="s">
        <v>42</v>
      </c>
      <c r="G5" s="49" t="s">
        <v>42</v>
      </c>
      <c r="H5" s="49" t="s">
        <v>44</v>
      </c>
      <c r="I5" s="49" t="s">
        <v>108</v>
      </c>
      <c r="J5" s="49" t="s">
        <v>126</v>
      </c>
      <c r="K5" s="49" t="s">
        <v>42</v>
      </c>
      <c r="L5" s="49" t="s">
        <v>42</v>
      </c>
      <c r="M5" s="52"/>
      <c r="N5" s="49" t="s">
        <v>42</v>
      </c>
      <c r="O5" s="49" t="s">
        <v>42</v>
      </c>
      <c r="P5" s="49" t="s">
        <v>42</v>
      </c>
      <c r="Q5" s="49" t="s">
        <v>44</v>
      </c>
      <c r="R5" s="49" t="s">
        <v>42</v>
      </c>
      <c r="S5" s="49" t="s">
        <v>42</v>
      </c>
      <c r="T5" s="49" t="s">
        <v>44</v>
      </c>
      <c r="U5" s="52"/>
      <c r="V5" s="49" t="s">
        <v>44</v>
      </c>
      <c r="W5" s="49" t="s">
        <v>108</v>
      </c>
      <c r="X5" s="49" t="s">
        <v>42</v>
      </c>
      <c r="Y5" s="49" t="s">
        <v>42</v>
      </c>
      <c r="Z5" s="49" t="s">
        <v>42</v>
      </c>
      <c r="AA5" s="49" t="s">
        <v>42</v>
      </c>
      <c r="AB5" s="49" t="s">
        <v>42</v>
      </c>
      <c r="AC5" s="52"/>
      <c r="AD5" s="49" t="s">
        <v>42</v>
      </c>
      <c r="AE5" s="49" t="s">
        <v>42</v>
      </c>
      <c r="AF5" s="49" t="s">
        <v>42</v>
      </c>
      <c r="AG5" s="49" t="s">
        <v>42</v>
      </c>
      <c r="AH5" s="49" t="s">
        <v>42</v>
      </c>
      <c r="AI5" s="49" t="s">
        <v>42</v>
      </c>
      <c r="AJ5" s="49" t="s">
        <v>42</v>
      </c>
      <c r="AK5" s="52"/>
      <c r="AL5" s="49" t="s">
        <v>42</v>
      </c>
      <c r="AM5" s="49" t="s">
        <v>42</v>
      </c>
      <c r="AN5" s="49"/>
      <c r="AO5" s="49"/>
      <c r="AP5" s="49"/>
      <c r="AQ5" s="49"/>
      <c r="AR5" s="49"/>
    </row>
    <row r="6" spans="1:44" ht="16.5" customHeight="1" x14ac:dyDescent="0.3">
      <c r="A6" s="50"/>
      <c r="B6" s="50" t="s">
        <v>48</v>
      </c>
      <c r="C6" s="50"/>
      <c r="D6" s="45">
        <f>SUM(E6,M6,U6,AC6,AK6)</f>
        <v>4280</v>
      </c>
      <c r="E6" s="54">
        <f>SUM(F6:L6)</f>
        <v>530</v>
      </c>
      <c r="F6" s="55">
        <v>60</v>
      </c>
      <c r="G6" s="55">
        <v>100</v>
      </c>
      <c r="H6" s="72">
        <v>120</v>
      </c>
      <c r="I6" s="55">
        <v>60</v>
      </c>
      <c r="J6" s="55">
        <v>20</v>
      </c>
      <c r="K6" s="55">
        <v>50</v>
      </c>
      <c r="L6" s="55">
        <v>120</v>
      </c>
      <c r="M6" s="54">
        <f t="shared" ref="M6:M24" si="0">SUM(N6:T6)</f>
        <v>740</v>
      </c>
      <c r="N6" s="55">
        <v>270</v>
      </c>
      <c r="O6" s="55">
        <v>30</v>
      </c>
      <c r="P6" s="55">
        <v>100</v>
      </c>
      <c r="Q6" s="55">
        <v>120</v>
      </c>
      <c r="R6" s="55">
        <v>120</v>
      </c>
      <c r="S6" s="55">
        <v>50</v>
      </c>
      <c r="T6" s="55">
        <v>50</v>
      </c>
      <c r="U6" s="54">
        <f>SUM(V6:AB6)</f>
        <v>870</v>
      </c>
      <c r="V6" s="55">
        <v>120</v>
      </c>
      <c r="W6" s="55">
        <v>80</v>
      </c>
      <c r="X6" s="55">
        <v>150</v>
      </c>
      <c r="Y6" s="55">
        <v>100</v>
      </c>
      <c r="Z6" s="55">
        <v>120</v>
      </c>
      <c r="AA6" s="55">
        <v>150</v>
      </c>
      <c r="AB6" s="55">
        <v>150</v>
      </c>
      <c r="AC6" s="54">
        <f t="shared" ref="AC6:AC24" si="1">SUM(AD6:AJ6)</f>
        <v>1960</v>
      </c>
      <c r="AD6" s="55">
        <v>50</v>
      </c>
      <c r="AE6" s="55">
        <v>120</v>
      </c>
      <c r="AF6" s="55">
        <v>1350</v>
      </c>
      <c r="AG6" s="55">
        <v>100</v>
      </c>
      <c r="AH6" s="55">
        <v>100</v>
      </c>
      <c r="AI6" s="55">
        <v>120</v>
      </c>
      <c r="AJ6" s="55">
        <v>120</v>
      </c>
      <c r="AK6" s="54">
        <f>SUM(AL6:AR6)</f>
        <v>180</v>
      </c>
      <c r="AL6" s="55">
        <v>130</v>
      </c>
      <c r="AM6" s="55">
        <v>50</v>
      </c>
      <c r="AN6" s="55"/>
      <c r="AO6" s="55"/>
      <c r="AP6" s="55"/>
      <c r="AQ6" s="55"/>
      <c r="AR6" s="55"/>
    </row>
    <row r="7" spans="1:44" ht="16.5" customHeight="1" x14ac:dyDescent="0.3">
      <c r="A7" s="50"/>
      <c r="B7" s="56" t="s">
        <v>49</v>
      </c>
      <c r="C7" s="56"/>
      <c r="D7" s="45">
        <f t="shared" ref="D7:D49" si="2">SUM(E7,M7,U7,AC7,AK7)</f>
        <v>55900</v>
      </c>
      <c r="E7" s="54">
        <f t="shared" ref="E7:E24" si="3">SUM(F7:L7)</f>
        <v>4780</v>
      </c>
      <c r="F7" s="55">
        <v>1600</v>
      </c>
      <c r="G7" s="55">
        <v>650</v>
      </c>
      <c r="H7" s="72">
        <v>830</v>
      </c>
      <c r="I7" s="55">
        <v>550</v>
      </c>
      <c r="J7" s="57">
        <v>80</v>
      </c>
      <c r="K7" s="57">
        <v>220</v>
      </c>
      <c r="L7" s="57">
        <v>850</v>
      </c>
      <c r="M7" s="54">
        <f t="shared" si="0"/>
        <v>7530</v>
      </c>
      <c r="N7" s="57">
        <v>570</v>
      </c>
      <c r="O7" s="57">
        <v>2200</v>
      </c>
      <c r="P7" s="57">
        <v>1150</v>
      </c>
      <c r="Q7" s="57">
        <v>1370</v>
      </c>
      <c r="R7" s="57">
        <v>1550</v>
      </c>
      <c r="S7" s="57">
        <v>310</v>
      </c>
      <c r="T7" s="57">
        <v>380</v>
      </c>
      <c r="U7" s="54">
        <f t="shared" ref="U7:U24" si="4">SUM(V7:AB7)</f>
        <v>22180</v>
      </c>
      <c r="V7" s="55">
        <v>1100</v>
      </c>
      <c r="W7" s="55">
        <v>1150</v>
      </c>
      <c r="X7" s="55">
        <v>17000</v>
      </c>
      <c r="Y7" s="55">
        <v>1480</v>
      </c>
      <c r="Z7" s="55">
        <v>370</v>
      </c>
      <c r="AA7" s="55">
        <v>650</v>
      </c>
      <c r="AB7" s="55">
        <v>430</v>
      </c>
      <c r="AC7" s="54">
        <f t="shared" si="1"/>
        <v>19900</v>
      </c>
      <c r="AD7" s="55">
        <v>530</v>
      </c>
      <c r="AE7" s="55">
        <v>480</v>
      </c>
      <c r="AF7" s="55">
        <v>2830</v>
      </c>
      <c r="AG7" s="55">
        <v>14100</v>
      </c>
      <c r="AH7" s="55">
        <v>630</v>
      </c>
      <c r="AI7" s="55">
        <v>610</v>
      </c>
      <c r="AJ7" s="55">
        <v>720</v>
      </c>
      <c r="AK7" s="54">
        <f t="shared" ref="AK7:AK24" si="5">SUM(AL7:AR7)</f>
        <v>1510</v>
      </c>
      <c r="AL7" s="55">
        <v>530</v>
      </c>
      <c r="AM7" s="55">
        <v>980</v>
      </c>
      <c r="AN7" s="55"/>
      <c r="AO7" s="55"/>
      <c r="AP7" s="55"/>
      <c r="AQ7" s="55"/>
      <c r="AR7" s="55"/>
    </row>
    <row r="8" spans="1:44" ht="16.5" customHeight="1" x14ac:dyDescent="0.3">
      <c r="A8" s="50"/>
      <c r="B8" s="56" t="s">
        <v>50</v>
      </c>
      <c r="C8" s="56"/>
      <c r="D8" s="45">
        <f t="shared" si="2"/>
        <v>238980</v>
      </c>
      <c r="E8" s="54">
        <f t="shared" si="3"/>
        <v>11280</v>
      </c>
      <c r="F8" s="57">
        <v>1290</v>
      </c>
      <c r="G8" s="57">
        <v>1380</v>
      </c>
      <c r="H8" s="73">
        <v>3650</v>
      </c>
      <c r="I8" s="57">
        <v>1080</v>
      </c>
      <c r="J8" s="57">
        <v>30</v>
      </c>
      <c r="K8" s="57">
        <v>1630</v>
      </c>
      <c r="L8" s="57">
        <v>2220</v>
      </c>
      <c r="M8" s="54">
        <f t="shared" si="0"/>
        <v>42300</v>
      </c>
      <c r="N8" s="57">
        <v>2100</v>
      </c>
      <c r="O8" s="57">
        <v>28450</v>
      </c>
      <c r="P8" s="57">
        <v>2480</v>
      </c>
      <c r="Q8" s="57">
        <v>4720</v>
      </c>
      <c r="R8" s="57">
        <v>2220</v>
      </c>
      <c r="S8" s="57">
        <v>700</v>
      </c>
      <c r="T8" s="57">
        <v>1630</v>
      </c>
      <c r="U8" s="54">
        <f t="shared" si="4"/>
        <v>40570</v>
      </c>
      <c r="V8" s="57">
        <v>2720</v>
      </c>
      <c r="W8" s="57">
        <v>250</v>
      </c>
      <c r="X8" s="57">
        <v>30400</v>
      </c>
      <c r="Y8" s="57">
        <v>2030</v>
      </c>
      <c r="Z8" s="57">
        <v>870</v>
      </c>
      <c r="AA8" s="57">
        <v>2150</v>
      </c>
      <c r="AB8" s="57">
        <v>2150</v>
      </c>
      <c r="AC8" s="54">
        <f t="shared" si="1"/>
        <v>138450</v>
      </c>
      <c r="AD8" s="57">
        <v>3380</v>
      </c>
      <c r="AE8" s="57">
        <v>26100</v>
      </c>
      <c r="AF8" s="57">
        <v>12400</v>
      </c>
      <c r="AG8" s="57">
        <v>90400</v>
      </c>
      <c r="AH8" s="57">
        <v>1430</v>
      </c>
      <c r="AI8" s="55">
        <v>2520</v>
      </c>
      <c r="AJ8" s="57">
        <v>2220</v>
      </c>
      <c r="AK8" s="54">
        <f t="shared" si="5"/>
        <v>6380</v>
      </c>
      <c r="AL8" s="57">
        <v>3000</v>
      </c>
      <c r="AM8" s="57">
        <v>3380</v>
      </c>
      <c r="AN8" s="57"/>
      <c r="AO8" s="57"/>
      <c r="AP8" s="57"/>
      <c r="AQ8" s="55"/>
      <c r="AR8" s="57"/>
    </row>
    <row r="9" spans="1:44" ht="16.5" customHeight="1" x14ac:dyDescent="0.3">
      <c r="A9" s="50"/>
      <c r="B9" s="56" t="s">
        <v>51</v>
      </c>
      <c r="C9" s="56"/>
      <c r="D9" s="45">
        <f t="shared" si="2"/>
        <v>10819</v>
      </c>
      <c r="E9" s="54">
        <f t="shared" si="3"/>
        <v>1769</v>
      </c>
      <c r="F9" s="57">
        <v>245</v>
      </c>
      <c r="G9" s="57">
        <v>290</v>
      </c>
      <c r="H9" s="73">
        <v>360</v>
      </c>
      <c r="I9" s="57">
        <v>315</v>
      </c>
      <c r="J9" s="57">
        <v>40</v>
      </c>
      <c r="K9" s="57">
        <v>159</v>
      </c>
      <c r="L9" s="57">
        <v>360</v>
      </c>
      <c r="M9" s="54">
        <f t="shared" si="0"/>
        <v>2664</v>
      </c>
      <c r="N9" s="57">
        <v>340</v>
      </c>
      <c r="O9" s="57">
        <v>530</v>
      </c>
      <c r="P9" s="57">
        <v>420</v>
      </c>
      <c r="Q9" s="57">
        <v>390</v>
      </c>
      <c r="R9" s="57">
        <v>520</v>
      </c>
      <c r="S9" s="57">
        <v>265</v>
      </c>
      <c r="T9" s="57">
        <v>199</v>
      </c>
      <c r="U9" s="54">
        <f t="shared" si="4"/>
        <v>2830</v>
      </c>
      <c r="V9" s="57">
        <v>440</v>
      </c>
      <c r="W9" s="57">
        <v>560</v>
      </c>
      <c r="X9" s="57">
        <v>200</v>
      </c>
      <c r="Y9" s="57">
        <v>420</v>
      </c>
      <c r="Z9" s="57">
        <v>340</v>
      </c>
      <c r="AA9" s="57">
        <v>430</v>
      </c>
      <c r="AB9" s="57">
        <v>440</v>
      </c>
      <c r="AC9" s="54">
        <f t="shared" si="1"/>
        <v>3017</v>
      </c>
      <c r="AD9" s="57">
        <v>199</v>
      </c>
      <c r="AE9" s="57">
        <v>280</v>
      </c>
      <c r="AF9" s="57">
        <v>1088</v>
      </c>
      <c r="AG9" s="57">
        <v>360</v>
      </c>
      <c r="AH9" s="57">
        <v>370</v>
      </c>
      <c r="AI9" s="57">
        <v>360</v>
      </c>
      <c r="AJ9" s="57">
        <v>360</v>
      </c>
      <c r="AK9" s="54">
        <f t="shared" si="5"/>
        <v>539</v>
      </c>
      <c r="AL9" s="57">
        <v>340</v>
      </c>
      <c r="AM9" s="57">
        <v>199</v>
      </c>
      <c r="AN9" s="57"/>
      <c r="AO9" s="57"/>
      <c r="AP9" s="57"/>
      <c r="AQ9" s="57"/>
      <c r="AR9" s="57"/>
    </row>
    <row r="10" spans="1:44" ht="16.5" customHeight="1" x14ac:dyDescent="0.3">
      <c r="A10" s="50"/>
      <c r="B10" s="56" t="s">
        <v>52</v>
      </c>
      <c r="C10" s="56"/>
      <c r="D10" s="45">
        <f t="shared" si="2"/>
        <v>0</v>
      </c>
      <c r="E10" s="54">
        <f t="shared" si="3"/>
        <v>0</v>
      </c>
      <c r="F10" s="57"/>
      <c r="G10" s="57"/>
      <c r="H10" s="73"/>
      <c r="I10" s="57"/>
      <c r="J10" s="57"/>
      <c r="K10" s="57"/>
      <c r="L10" s="57"/>
      <c r="M10" s="54">
        <f t="shared" si="0"/>
        <v>0</v>
      </c>
      <c r="N10" s="57"/>
      <c r="O10" s="57"/>
      <c r="P10" s="57"/>
      <c r="Q10" s="57"/>
      <c r="R10" s="57"/>
      <c r="S10" s="57"/>
      <c r="T10" s="57"/>
      <c r="U10" s="54">
        <f t="shared" si="4"/>
        <v>0</v>
      </c>
      <c r="V10" s="57"/>
      <c r="W10" s="57"/>
      <c r="X10" s="57"/>
      <c r="Y10" s="57"/>
      <c r="Z10" s="57"/>
      <c r="AA10" s="57"/>
      <c r="AB10" s="57"/>
      <c r="AC10" s="54">
        <f t="shared" si="1"/>
        <v>0</v>
      </c>
      <c r="AD10" s="57"/>
      <c r="AE10" s="57"/>
      <c r="AF10" s="57"/>
      <c r="AG10" s="57"/>
      <c r="AH10" s="57"/>
      <c r="AI10" s="57"/>
      <c r="AJ10" s="57"/>
      <c r="AK10" s="54">
        <f t="shared" si="5"/>
        <v>0</v>
      </c>
      <c r="AL10" s="57"/>
      <c r="AM10" s="57"/>
      <c r="AN10" s="57"/>
      <c r="AO10" s="57"/>
      <c r="AP10" s="57"/>
      <c r="AQ10" s="57"/>
      <c r="AR10" s="57"/>
    </row>
    <row r="11" spans="1:44" ht="16.5" customHeight="1" x14ac:dyDescent="0.3">
      <c r="A11" s="50"/>
      <c r="B11" s="56" t="s">
        <v>53</v>
      </c>
      <c r="C11" s="56"/>
      <c r="D11" s="45">
        <f t="shared" si="2"/>
        <v>0</v>
      </c>
      <c r="E11" s="54">
        <f t="shared" si="3"/>
        <v>0</v>
      </c>
      <c r="F11" s="57">
        <v>0</v>
      </c>
      <c r="G11" s="57">
        <v>0</v>
      </c>
      <c r="H11" s="73">
        <v>0</v>
      </c>
      <c r="I11" s="57">
        <v>0</v>
      </c>
      <c r="J11" s="57">
        <v>0</v>
      </c>
      <c r="K11" s="57">
        <v>0</v>
      </c>
      <c r="L11" s="57">
        <v>0</v>
      </c>
      <c r="M11" s="54">
        <f t="shared" si="0"/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4">
        <f t="shared" si="4"/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4">
        <f t="shared" si="1"/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4">
        <f t="shared" si="5"/>
        <v>0</v>
      </c>
      <c r="AL11" s="57">
        <v>0</v>
      </c>
      <c r="AM11" s="57">
        <v>0</v>
      </c>
      <c r="AN11" s="57"/>
      <c r="AO11" s="57"/>
      <c r="AP11" s="57"/>
      <c r="AQ11" s="57"/>
      <c r="AR11" s="57"/>
    </row>
    <row r="12" spans="1:44" ht="16.5" customHeight="1" x14ac:dyDescent="0.3">
      <c r="A12" s="50"/>
      <c r="B12" s="56" t="s">
        <v>54</v>
      </c>
      <c r="C12" s="56"/>
      <c r="D12" s="45">
        <f t="shared" si="2"/>
        <v>0</v>
      </c>
      <c r="E12" s="54">
        <f t="shared" si="3"/>
        <v>0</v>
      </c>
      <c r="F12" s="57"/>
      <c r="G12" s="57"/>
      <c r="H12" s="73"/>
      <c r="I12" s="57"/>
      <c r="J12" s="57"/>
      <c r="K12" s="57"/>
      <c r="L12" s="57"/>
      <c r="M12" s="54">
        <f t="shared" si="0"/>
        <v>0</v>
      </c>
      <c r="N12" s="57"/>
      <c r="O12" s="57"/>
      <c r="P12" s="57"/>
      <c r="Q12" s="57"/>
      <c r="R12" s="57"/>
      <c r="S12" s="57"/>
      <c r="T12" s="57"/>
      <c r="U12" s="54">
        <f t="shared" si="4"/>
        <v>0</v>
      </c>
      <c r="V12" s="57"/>
      <c r="W12" s="57"/>
      <c r="X12" s="57"/>
      <c r="Y12" s="57"/>
      <c r="Z12" s="57"/>
      <c r="AA12" s="57"/>
      <c r="AB12" s="57"/>
      <c r="AC12" s="54">
        <f t="shared" si="1"/>
        <v>0</v>
      </c>
      <c r="AD12" s="57"/>
      <c r="AE12" s="57"/>
      <c r="AF12" s="57"/>
      <c r="AG12" s="57"/>
      <c r="AH12" s="57"/>
      <c r="AI12" s="57"/>
      <c r="AJ12" s="57"/>
      <c r="AK12" s="54">
        <f t="shared" si="5"/>
        <v>0</v>
      </c>
      <c r="AL12" s="57"/>
      <c r="AM12" s="57"/>
      <c r="AN12" s="57"/>
      <c r="AO12" s="57"/>
      <c r="AP12" s="57"/>
      <c r="AQ12" s="57"/>
      <c r="AR12" s="57"/>
    </row>
    <row r="13" spans="1:44" ht="16.5" customHeight="1" x14ac:dyDescent="0.3">
      <c r="A13" s="50"/>
      <c r="B13" s="56" t="s">
        <v>55</v>
      </c>
      <c r="C13" s="56"/>
      <c r="D13" s="45">
        <f t="shared" si="2"/>
        <v>0</v>
      </c>
      <c r="E13" s="54">
        <f t="shared" si="3"/>
        <v>0</v>
      </c>
      <c r="F13" s="57"/>
      <c r="G13" s="57"/>
      <c r="H13" s="73"/>
      <c r="I13" s="57"/>
      <c r="J13" s="57"/>
      <c r="K13" s="57"/>
      <c r="L13" s="57"/>
      <c r="M13" s="54">
        <f t="shared" si="0"/>
        <v>0</v>
      </c>
      <c r="N13" s="57"/>
      <c r="O13" s="57"/>
      <c r="P13" s="57"/>
      <c r="Q13" s="57"/>
      <c r="R13" s="57"/>
      <c r="S13" s="57"/>
      <c r="T13" s="57"/>
      <c r="U13" s="54">
        <f t="shared" si="4"/>
        <v>0</v>
      </c>
      <c r="V13" s="57"/>
      <c r="W13" s="57"/>
      <c r="X13" s="57"/>
      <c r="Y13" s="57"/>
      <c r="Z13" s="57"/>
      <c r="AA13" s="57"/>
      <c r="AB13" s="57"/>
      <c r="AC13" s="54">
        <f t="shared" si="1"/>
        <v>0</v>
      </c>
      <c r="AD13" s="57"/>
      <c r="AE13" s="57"/>
      <c r="AF13" s="57"/>
      <c r="AG13" s="57"/>
      <c r="AH13" s="57"/>
      <c r="AI13" s="57"/>
      <c r="AJ13" s="57"/>
      <c r="AK13" s="54">
        <f t="shared" si="5"/>
        <v>0</v>
      </c>
      <c r="AL13" s="57"/>
      <c r="AM13" s="57"/>
      <c r="AN13" s="57"/>
      <c r="AO13" s="57"/>
      <c r="AP13" s="57"/>
      <c r="AQ13" s="57"/>
      <c r="AR13" s="57"/>
    </row>
    <row r="14" spans="1:44" ht="16.5" customHeight="1" x14ac:dyDescent="0.3">
      <c r="A14" s="50"/>
      <c r="B14" s="56" t="s">
        <v>56</v>
      </c>
      <c r="C14" s="56"/>
      <c r="D14" s="45">
        <f t="shared" si="2"/>
        <v>0</v>
      </c>
      <c r="E14" s="54">
        <f t="shared" si="3"/>
        <v>0</v>
      </c>
      <c r="F14" s="57">
        <v>0</v>
      </c>
      <c r="G14" s="57">
        <v>0</v>
      </c>
      <c r="H14" s="73">
        <v>0</v>
      </c>
      <c r="I14" s="57">
        <v>0</v>
      </c>
      <c r="J14" s="57">
        <v>0</v>
      </c>
      <c r="K14" s="57">
        <v>0</v>
      </c>
      <c r="L14" s="57">
        <v>0</v>
      </c>
      <c r="M14" s="54">
        <f t="shared" si="0"/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4">
        <f t="shared" si="4"/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4">
        <f t="shared" si="1"/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4">
        <f t="shared" si="5"/>
        <v>0</v>
      </c>
      <c r="AL14" s="57">
        <v>0</v>
      </c>
      <c r="AM14" s="57">
        <v>0</v>
      </c>
      <c r="AN14" s="57"/>
      <c r="AO14" s="57"/>
      <c r="AP14" s="57"/>
      <c r="AQ14" s="57"/>
      <c r="AR14" s="57"/>
    </row>
    <row r="15" spans="1:44" ht="16.5" customHeight="1" x14ac:dyDescent="0.3">
      <c r="A15" s="50"/>
      <c r="B15" s="56" t="s">
        <v>110</v>
      </c>
      <c r="C15" s="56"/>
      <c r="D15" s="45">
        <f t="shared" si="2"/>
        <v>0</v>
      </c>
      <c r="E15" s="54">
        <f t="shared" si="3"/>
        <v>0</v>
      </c>
      <c r="F15" s="57"/>
      <c r="G15" s="57"/>
      <c r="H15" s="73"/>
      <c r="I15" s="57"/>
      <c r="J15" s="57"/>
      <c r="K15" s="57"/>
      <c r="L15" s="57"/>
      <c r="M15" s="54">
        <f t="shared" si="0"/>
        <v>0</v>
      </c>
      <c r="N15" s="57"/>
      <c r="O15" s="57"/>
      <c r="P15" s="57"/>
      <c r="Q15" s="57"/>
      <c r="R15" s="57"/>
      <c r="S15" s="57"/>
      <c r="T15" s="57"/>
      <c r="U15" s="54">
        <f t="shared" si="4"/>
        <v>0</v>
      </c>
      <c r="V15" s="57"/>
      <c r="W15" s="57"/>
      <c r="X15" s="57"/>
      <c r="Y15" s="57"/>
      <c r="Z15" s="57"/>
      <c r="AA15" s="57"/>
      <c r="AB15" s="57"/>
      <c r="AC15" s="54">
        <f t="shared" si="1"/>
        <v>0</v>
      </c>
      <c r="AD15" s="57"/>
      <c r="AE15" s="57"/>
      <c r="AF15" s="57"/>
      <c r="AG15" s="57"/>
      <c r="AH15" s="57"/>
      <c r="AI15" s="57"/>
      <c r="AJ15" s="57"/>
      <c r="AK15" s="54">
        <f t="shared" si="5"/>
        <v>0</v>
      </c>
      <c r="AL15" s="57"/>
      <c r="AM15" s="57"/>
      <c r="AN15" s="57"/>
      <c r="AO15" s="57"/>
      <c r="AP15" s="57"/>
      <c r="AQ15" s="57"/>
      <c r="AR15" s="57"/>
    </row>
    <row r="16" spans="1:44" ht="16.5" customHeight="1" x14ac:dyDescent="0.3">
      <c r="A16" s="50"/>
      <c r="B16" s="56" t="s">
        <v>57</v>
      </c>
      <c r="C16" s="56"/>
      <c r="D16" s="45">
        <f t="shared" si="2"/>
        <v>0</v>
      </c>
      <c r="E16" s="54">
        <f t="shared" si="3"/>
        <v>0</v>
      </c>
      <c r="F16" s="57"/>
      <c r="G16" s="57"/>
      <c r="H16" s="73"/>
      <c r="I16" s="57"/>
      <c r="J16" s="57"/>
      <c r="K16" s="57"/>
      <c r="L16" s="57"/>
      <c r="M16" s="54">
        <f t="shared" si="0"/>
        <v>0</v>
      </c>
      <c r="N16" s="57"/>
      <c r="O16" s="57"/>
      <c r="P16" s="57"/>
      <c r="Q16" s="57"/>
      <c r="R16" s="57"/>
      <c r="S16" s="57"/>
      <c r="T16" s="57"/>
      <c r="U16" s="54">
        <f t="shared" si="4"/>
        <v>0</v>
      </c>
      <c r="V16" s="57"/>
      <c r="W16" s="57"/>
      <c r="X16" s="57"/>
      <c r="Y16" s="57"/>
      <c r="Z16" s="57"/>
      <c r="AA16" s="57"/>
      <c r="AB16" s="57"/>
      <c r="AC16" s="54">
        <f t="shared" si="1"/>
        <v>0</v>
      </c>
      <c r="AD16" s="57"/>
      <c r="AE16" s="57"/>
      <c r="AF16" s="57"/>
      <c r="AG16" s="57"/>
      <c r="AH16" s="57"/>
      <c r="AI16" s="57"/>
      <c r="AJ16" s="57"/>
      <c r="AK16" s="54">
        <f t="shared" si="5"/>
        <v>0</v>
      </c>
      <c r="AL16" s="57"/>
      <c r="AM16" s="57"/>
      <c r="AN16" s="57"/>
      <c r="AO16" s="57"/>
      <c r="AP16" s="57"/>
      <c r="AQ16" s="57"/>
      <c r="AR16" s="57"/>
    </row>
    <row r="17" spans="1:44" ht="16.5" customHeight="1" x14ac:dyDescent="0.3">
      <c r="A17" s="50"/>
      <c r="B17" s="56" t="s">
        <v>58</v>
      </c>
      <c r="C17" s="56"/>
      <c r="D17" s="45">
        <f t="shared" si="2"/>
        <v>0</v>
      </c>
      <c r="E17" s="54">
        <f t="shared" si="3"/>
        <v>0</v>
      </c>
      <c r="F17" s="57"/>
      <c r="G17" s="57"/>
      <c r="H17" s="73"/>
      <c r="I17" s="57"/>
      <c r="J17" s="57"/>
      <c r="K17" s="57"/>
      <c r="L17" s="57"/>
      <c r="M17" s="54">
        <f t="shared" si="0"/>
        <v>0</v>
      </c>
      <c r="N17" s="57"/>
      <c r="O17" s="57"/>
      <c r="P17" s="57"/>
      <c r="Q17" s="57"/>
      <c r="R17" s="57"/>
      <c r="S17" s="57"/>
      <c r="T17" s="57"/>
      <c r="U17" s="54">
        <f t="shared" si="4"/>
        <v>0</v>
      </c>
      <c r="V17" s="57"/>
      <c r="W17" s="57"/>
      <c r="X17" s="57"/>
      <c r="Y17" s="57"/>
      <c r="Z17" s="57"/>
      <c r="AA17" s="57"/>
      <c r="AB17" s="57"/>
      <c r="AC17" s="54">
        <f t="shared" si="1"/>
        <v>0</v>
      </c>
      <c r="AD17" s="57"/>
      <c r="AE17" s="57"/>
      <c r="AF17" s="57"/>
      <c r="AG17" s="57"/>
      <c r="AH17" s="57"/>
      <c r="AI17" s="57"/>
      <c r="AJ17" s="57"/>
      <c r="AK17" s="54">
        <f t="shared" si="5"/>
        <v>0</v>
      </c>
      <c r="AL17" s="57"/>
      <c r="AM17" s="57"/>
      <c r="AN17" s="57"/>
      <c r="AO17" s="57"/>
      <c r="AP17" s="57"/>
      <c r="AQ17" s="57"/>
      <c r="AR17" s="57"/>
    </row>
    <row r="18" spans="1:44" ht="16.5" customHeight="1" x14ac:dyDescent="0.3">
      <c r="A18" s="50"/>
      <c r="B18" s="56" t="s">
        <v>59</v>
      </c>
      <c r="C18" s="56"/>
      <c r="D18" s="45">
        <f t="shared" si="2"/>
        <v>0</v>
      </c>
      <c r="E18" s="54">
        <f t="shared" si="3"/>
        <v>0</v>
      </c>
      <c r="F18" s="57"/>
      <c r="G18" s="57"/>
      <c r="H18" s="73"/>
      <c r="I18" s="57"/>
      <c r="J18" s="57"/>
      <c r="K18" s="57"/>
      <c r="L18" s="57"/>
      <c r="M18" s="54">
        <f t="shared" si="0"/>
        <v>0</v>
      </c>
      <c r="N18" s="57"/>
      <c r="O18" s="57"/>
      <c r="P18" s="57"/>
      <c r="Q18" s="57"/>
      <c r="R18" s="57"/>
      <c r="S18" s="57"/>
      <c r="T18" s="57"/>
      <c r="U18" s="54">
        <f t="shared" si="4"/>
        <v>0</v>
      </c>
      <c r="V18" s="57"/>
      <c r="W18" s="57"/>
      <c r="X18" s="57"/>
      <c r="Y18" s="57"/>
      <c r="Z18" s="57"/>
      <c r="AA18" s="57"/>
      <c r="AB18" s="57"/>
      <c r="AC18" s="54">
        <f t="shared" si="1"/>
        <v>0</v>
      </c>
      <c r="AD18" s="57"/>
      <c r="AE18" s="57"/>
      <c r="AF18" s="57"/>
      <c r="AG18" s="57"/>
      <c r="AH18" s="57"/>
      <c r="AI18" s="57"/>
      <c r="AJ18" s="57"/>
      <c r="AK18" s="54">
        <f t="shared" si="5"/>
        <v>0</v>
      </c>
      <c r="AL18" s="57"/>
      <c r="AM18" s="57"/>
      <c r="AN18" s="57"/>
      <c r="AO18" s="57"/>
      <c r="AP18" s="57"/>
      <c r="AQ18" s="57"/>
      <c r="AR18" s="57"/>
    </row>
    <row r="19" spans="1:44" ht="16.5" customHeight="1" x14ac:dyDescent="0.3">
      <c r="A19" s="50"/>
      <c r="B19" s="56" t="s">
        <v>60</v>
      </c>
      <c r="C19" s="56"/>
      <c r="D19" s="45">
        <f t="shared" si="2"/>
        <v>27385</v>
      </c>
      <c r="E19" s="54">
        <f t="shared" si="3"/>
        <v>4360</v>
      </c>
      <c r="F19" s="57">
        <v>880</v>
      </c>
      <c r="G19" s="57">
        <v>610</v>
      </c>
      <c r="H19" s="73">
        <v>990</v>
      </c>
      <c r="I19" s="57">
        <v>610</v>
      </c>
      <c r="J19" s="57">
        <v>0</v>
      </c>
      <c r="K19" s="57">
        <v>260</v>
      </c>
      <c r="L19" s="57">
        <v>1010</v>
      </c>
      <c r="M19" s="54">
        <f t="shared" si="0"/>
        <v>7550</v>
      </c>
      <c r="N19" s="57">
        <v>800</v>
      </c>
      <c r="O19" s="57">
        <v>1430</v>
      </c>
      <c r="P19" s="57">
        <v>890</v>
      </c>
      <c r="Q19" s="57">
        <v>770</v>
      </c>
      <c r="R19" s="57">
        <v>2500</v>
      </c>
      <c r="S19" s="57">
        <v>770</v>
      </c>
      <c r="T19" s="57">
        <v>390</v>
      </c>
      <c r="U19" s="54">
        <f t="shared" si="4"/>
        <v>6825</v>
      </c>
      <c r="V19" s="57">
        <v>460</v>
      </c>
      <c r="W19" s="57">
        <v>1315</v>
      </c>
      <c r="X19" s="57">
        <v>2470</v>
      </c>
      <c r="Y19" s="57">
        <v>630</v>
      </c>
      <c r="Z19" s="57">
        <v>520</v>
      </c>
      <c r="AA19" s="57">
        <v>790</v>
      </c>
      <c r="AB19" s="57">
        <v>640</v>
      </c>
      <c r="AC19" s="54">
        <f t="shared" si="1"/>
        <v>8180</v>
      </c>
      <c r="AD19" s="57">
        <v>390</v>
      </c>
      <c r="AE19" s="57">
        <v>2300</v>
      </c>
      <c r="AF19" s="57">
        <v>790</v>
      </c>
      <c r="AG19" s="57">
        <v>3040</v>
      </c>
      <c r="AH19" s="57">
        <v>440</v>
      </c>
      <c r="AI19" s="57">
        <v>530</v>
      </c>
      <c r="AJ19" s="57">
        <v>690</v>
      </c>
      <c r="AK19" s="54">
        <f t="shared" si="5"/>
        <v>470</v>
      </c>
      <c r="AL19" s="57">
        <v>0</v>
      </c>
      <c r="AM19" s="57">
        <v>470</v>
      </c>
      <c r="AN19" s="57"/>
      <c r="AO19" s="57"/>
      <c r="AP19" s="57"/>
      <c r="AQ19" s="57"/>
      <c r="AR19" s="57"/>
    </row>
    <row r="20" spans="1:44" ht="16.5" customHeight="1" x14ac:dyDescent="0.3">
      <c r="A20" s="50"/>
      <c r="B20" s="56" t="s">
        <v>111</v>
      </c>
      <c r="C20" s="56"/>
      <c r="D20" s="45">
        <f t="shared" si="2"/>
        <v>800</v>
      </c>
      <c r="E20" s="54">
        <f t="shared" si="3"/>
        <v>165</v>
      </c>
      <c r="F20" s="57">
        <v>0</v>
      </c>
      <c r="G20" s="57">
        <v>0</v>
      </c>
      <c r="H20" s="73">
        <v>75</v>
      </c>
      <c r="I20" s="57">
        <v>0</v>
      </c>
      <c r="J20" s="57">
        <v>0</v>
      </c>
      <c r="K20" s="57">
        <v>0</v>
      </c>
      <c r="L20" s="57">
        <v>90</v>
      </c>
      <c r="M20" s="54">
        <f t="shared" si="0"/>
        <v>325</v>
      </c>
      <c r="N20" s="57">
        <v>90</v>
      </c>
      <c r="O20" s="57">
        <v>150</v>
      </c>
      <c r="P20" s="57">
        <v>10</v>
      </c>
      <c r="Q20" s="57">
        <v>0</v>
      </c>
      <c r="R20" s="57">
        <v>0</v>
      </c>
      <c r="S20" s="57">
        <v>75</v>
      </c>
      <c r="T20" s="57">
        <v>0</v>
      </c>
      <c r="U20" s="54">
        <f t="shared" si="4"/>
        <v>140</v>
      </c>
      <c r="V20" s="57">
        <v>0</v>
      </c>
      <c r="W20" s="57">
        <v>0</v>
      </c>
      <c r="X20" s="57">
        <v>0</v>
      </c>
      <c r="Y20" s="57">
        <v>15</v>
      </c>
      <c r="Z20" s="57">
        <v>0</v>
      </c>
      <c r="AA20" s="57">
        <v>90</v>
      </c>
      <c r="AB20" s="57">
        <v>35</v>
      </c>
      <c r="AC20" s="54">
        <f t="shared" si="1"/>
        <v>160</v>
      </c>
      <c r="AD20" s="57">
        <v>0</v>
      </c>
      <c r="AE20" s="57">
        <v>55</v>
      </c>
      <c r="AF20" s="57">
        <v>0</v>
      </c>
      <c r="AG20" s="57">
        <v>90</v>
      </c>
      <c r="AH20" s="57">
        <v>15</v>
      </c>
      <c r="AI20" s="57">
        <v>0</v>
      </c>
      <c r="AJ20" s="57">
        <v>0</v>
      </c>
      <c r="AK20" s="54">
        <f t="shared" si="5"/>
        <v>10</v>
      </c>
      <c r="AL20" s="57">
        <v>10</v>
      </c>
      <c r="AM20" s="57">
        <v>0</v>
      </c>
      <c r="AN20" s="57"/>
      <c r="AO20" s="57"/>
      <c r="AP20" s="57"/>
      <c r="AQ20" s="57"/>
      <c r="AR20" s="57"/>
    </row>
    <row r="21" spans="1:44" ht="16.5" customHeight="1" x14ac:dyDescent="0.3">
      <c r="A21" s="50"/>
      <c r="B21" s="58" t="s">
        <v>100</v>
      </c>
      <c r="C21" s="59"/>
      <c r="D21" s="45">
        <f t="shared" si="2"/>
        <v>0</v>
      </c>
      <c r="E21" s="54">
        <f t="shared" si="3"/>
        <v>0</v>
      </c>
      <c r="F21" s="57"/>
      <c r="G21" s="57"/>
      <c r="H21" s="73"/>
      <c r="I21" s="57"/>
      <c r="J21" s="57"/>
      <c r="K21" s="57"/>
      <c r="L21" s="57"/>
      <c r="M21" s="54">
        <f t="shared" si="0"/>
        <v>0</v>
      </c>
      <c r="N21" s="57"/>
      <c r="O21" s="57"/>
      <c r="P21" s="57"/>
      <c r="Q21" s="57"/>
      <c r="R21" s="57"/>
      <c r="S21" s="57"/>
      <c r="T21" s="57"/>
      <c r="U21" s="54">
        <f t="shared" si="4"/>
        <v>0</v>
      </c>
      <c r="V21" s="57"/>
      <c r="W21" s="57"/>
      <c r="X21" s="57"/>
      <c r="Y21" s="57"/>
      <c r="Z21" s="57"/>
      <c r="AA21" s="57"/>
      <c r="AB21" s="57"/>
      <c r="AC21" s="54">
        <f t="shared" si="1"/>
        <v>0</v>
      </c>
      <c r="AD21" s="57"/>
      <c r="AE21" s="57"/>
      <c r="AF21" s="57"/>
      <c r="AG21" s="57"/>
      <c r="AH21" s="57"/>
      <c r="AI21" s="57"/>
      <c r="AJ21" s="57"/>
      <c r="AK21" s="54">
        <f t="shared" si="5"/>
        <v>0</v>
      </c>
      <c r="AL21" s="57"/>
      <c r="AM21" s="57"/>
      <c r="AN21" s="57"/>
      <c r="AO21" s="57"/>
      <c r="AP21" s="57"/>
      <c r="AQ21" s="57"/>
      <c r="AR21" s="57"/>
    </row>
    <row r="22" spans="1:44" ht="16.5" customHeight="1" x14ac:dyDescent="0.3">
      <c r="A22" s="50"/>
      <c r="B22" s="50" t="s">
        <v>61</v>
      </c>
      <c r="C22" s="50"/>
      <c r="D22" s="45">
        <f t="shared" si="2"/>
        <v>27815</v>
      </c>
      <c r="E22" s="54">
        <f t="shared" si="3"/>
        <v>1765</v>
      </c>
      <c r="F22" s="57">
        <v>260</v>
      </c>
      <c r="G22" s="57">
        <v>255</v>
      </c>
      <c r="H22" s="73">
        <v>390</v>
      </c>
      <c r="I22" s="57">
        <v>390</v>
      </c>
      <c r="J22" s="57">
        <v>0</v>
      </c>
      <c r="K22" s="57">
        <v>100</v>
      </c>
      <c r="L22" s="57">
        <v>370</v>
      </c>
      <c r="M22" s="54">
        <f t="shared" si="0"/>
        <v>2355</v>
      </c>
      <c r="N22" s="57">
        <v>310</v>
      </c>
      <c r="O22" s="57">
        <v>220</v>
      </c>
      <c r="P22" s="57">
        <v>265</v>
      </c>
      <c r="Q22" s="57">
        <v>350</v>
      </c>
      <c r="R22" s="57">
        <v>850</v>
      </c>
      <c r="S22" s="57">
        <v>215</v>
      </c>
      <c r="T22" s="57">
        <v>145</v>
      </c>
      <c r="U22" s="54">
        <f>SUM(V22:AB22)</f>
        <v>18465</v>
      </c>
      <c r="V22" s="57">
        <v>190</v>
      </c>
      <c r="W22" s="57">
        <v>5255</v>
      </c>
      <c r="X22" s="57">
        <v>11720</v>
      </c>
      <c r="Y22" s="57">
        <v>340</v>
      </c>
      <c r="Z22" s="57">
        <v>280</v>
      </c>
      <c r="AA22" s="57">
        <v>360</v>
      </c>
      <c r="AB22" s="57">
        <v>320</v>
      </c>
      <c r="AC22" s="54">
        <f t="shared" si="1"/>
        <v>3660</v>
      </c>
      <c r="AD22" s="55">
        <v>230</v>
      </c>
      <c r="AE22" s="55">
        <v>530</v>
      </c>
      <c r="AF22" s="55">
        <v>350</v>
      </c>
      <c r="AG22" s="55">
        <v>1620</v>
      </c>
      <c r="AH22" s="55">
        <v>320</v>
      </c>
      <c r="AI22" s="55">
        <v>250</v>
      </c>
      <c r="AJ22" s="55">
        <v>360</v>
      </c>
      <c r="AK22" s="54">
        <f t="shared" si="5"/>
        <v>1570</v>
      </c>
      <c r="AL22" s="55">
        <v>1340</v>
      </c>
      <c r="AM22" s="55">
        <v>230</v>
      </c>
      <c r="AN22" s="55"/>
      <c r="AO22" s="55"/>
      <c r="AP22" s="55"/>
      <c r="AQ22" s="55"/>
      <c r="AR22" s="55"/>
    </row>
    <row r="23" spans="1:44" ht="16.5" customHeight="1" x14ac:dyDescent="0.3">
      <c r="A23" s="50"/>
      <c r="B23" s="50" t="s">
        <v>62</v>
      </c>
      <c r="C23" s="50"/>
      <c r="D23" s="45">
        <f t="shared" si="2"/>
        <v>3274</v>
      </c>
      <c r="E23" s="54">
        <f t="shared" si="3"/>
        <v>536</v>
      </c>
      <c r="F23" s="55">
        <v>80</v>
      </c>
      <c r="G23" s="55">
        <v>95</v>
      </c>
      <c r="H23" s="72">
        <v>195</v>
      </c>
      <c r="I23" s="55">
        <v>90</v>
      </c>
      <c r="J23" s="55">
        <v>0</v>
      </c>
      <c r="K23" s="55">
        <v>26</v>
      </c>
      <c r="L23" s="55">
        <v>50</v>
      </c>
      <c r="M23" s="54">
        <f t="shared" si="0"/>
        <v>1241</v>
      </c>
      <c r="N23" s="55">
        <v>70</v>
      </c>
      <c r="O23" s="55">
        <v>160</v>
      </c>
      <c r="P23" s="55">
        <v>510</v>
      </c>
      <c r="Q23" s="55">
        <v>220</v>
      </c>
      <c r="R23" s="55">
        <v>150</v>
      </c>
      <c r="S23" s="55">
        <v>85</v>
      </c>
      <c r="T23" s="55">
        <v>46</v>
      </c>
      <c r="U23" s="54">
        <f t="shared" si="4"/>
        <v>600</v>
      </c>
      <c r="V23" s="55">
        <v>0</v>
      </c>
      <c r="W23" s="55">
        <v>85</v>
      </c>
      <c r="X23" s="55">
        <v>95</v>
      </c>
      <c r="Y23" s="55">
        <v>175</v>
      </c>
      <c r="Z23" s="55">
        <v>90</v>
      </c>
      <c r="AA23" s="55">
        <v>90</v>
      </c>
      <c r="AB23" s="55">
        <v>65</v>
      </c>
      <c r="AC23" s="54">
        <f t="shared" si="1"/>
        <v>791</v>
      </c>
      <c r="AD23" s="55">
        <v>61</v>
      </c>
      <c r="AE23" s="55">
        <v>65</v>
      </c>
      <c r="AF23" s="55">
        <v>90</v>
      </c>
      <c r="AG23" s="55">
        <v>185</v>
      </c>
      <c r="AH23" s="55">
        <v>125</v>
      </c>
      <c r="AI23" s="55">
        <v>70</v>
      </c>
      <c r="AJ23" s="55">
        <v>195</v>
      </c>
      <c r="AK23" s="54">
        <f t="shared" si="5"/>
        <v>106</v>
      </c>
      <c r="AL23" s="55">
        <v>45</v>
      </c>
      <c r="AM23" s="55">
        <v>61</v>
      </c>
      <c r="AN23" s="55"/>
      <c r="AO23" s="55"/>
      <c r="AP23" s="55"/>
      <c r="AQ23" s="55"/>
      <c r="AR23" s="55"/>
    </row>
    <row r="24" spans="1:44" ht="16.5" customHeight="1" x14ac:dyDescent="0.3">
      <c r="A24" s="50"/>
      <c r="B24" s="50" t="s">
        <v>63</v>
      </c>
      <c r="C24" s="50"/>
      <c r="D24" s="45">
        <f t="shared" si="2"/>
        <v>0</v>
      </c>
      <c r="E24" s="54">
        <f t="shared" si="3"/>
        <v>0</v>
      </c>
      <c r="F24" s="55"/>
      <c r="G24" s="55"/>
      <c r="H24" s="72"/>
      <c r="I24" s="55"/>
      <c r="J24" s="55"/>
      <c r="K24" s="55"/>
      <c r="L24" s="55"/>
      <c r="M24" s="54">
        <f t="shared" si="0"/>
        <v>0</v>
      </c>
      <c r="N24" s="55"/>
      <c r="O24" s="55"/>
      <c r="P24" s="55"/>
      <c r="Q24" s="55"/>
      <c r="R24" s="55"/>
      <c r="S24" s="55"/>
      <c r="T24" s="55"/>
      <c r="U24" s="54">
        <f t="shared" si="4"/>
        <v>0</v>
      </c>
      <c r="V24" s="55"/>
      <c r="W24" s="55"/>
      <c r="X24" s="55"/>
      <c r="Y24" s="55"/>
      <c r="Z24" s="55"/>
      <c r="AA24" s="55"/>
      <c r="AB24" s="55"/>
      <c r="AC24" s="54">
        <f t="shared" si="1"/>
        <v>0</v>
      </c>
      <c r="AD24" s="55"/>
      <c r="AE24" s="55"/>
      <c r="AF24" s="55"/>
      <c r="AG24" s="55"/>
      <c r="AH24" s="55"/>
      <c r="AI24" s="55"/>
      <c r="AJ24" s="55"/>
      <c r="AK24" s="54">
        <f t="shared" si="5"/>
        <v>0</v>
      </c>
      <c r="AL24" s="55"/>
      <c r="AM24" s="55"/>
      <c r="AN24" s="55"/>
      <c r="AO24" s="55"/>
      <c r="AP24" s="55"/>
      <c r="AQ24" s="55"/>
      <c r="AR24" s="55"/>
    </row>
    <row r="25" spans="1:44" ht="16.5" customHeight="1" x14ac:dyDescent="0.3">
      <c r="A25" s="40" t="s">
        <v>64</v>
      </c>
      <c r="B25" s="40"/>
      <c r="C25" s="40"/>
      <c r="D25" s="60">
        <f>SUM(E25,M25,U25,AC25,AK25)</f>
        <v>369253</v>
      </c>
      <c r="E25" s="60">
        <f>SUM(E6:E24)</f>
        <v>25185</v>
      </c>
      <c r="F25" s="60">
        <v>4415</v>
      </c>
      <c r="G25" s="60">
        <v>3380</v>
      </c>
      <c r="H25" s="60">
        <v>6610</v>
      </c>
      <c r="I25" s="60">
        <v>3095</v>
      </c>
      <c r="J25" s="60">
        <v>170</v>
      </c>
      <c r="K25" s="60">
        <v>2445</v>
      </c>
      <c r="L25" s="60">
        <v>5070</v>
      </c>
      <c r="M25" s="60">
        <f>SUM(M6:M24)</f>
        <v>64705</v>
      </c>
      <c r="N25" s="60">
        <v>4550</v>
      </c>
      <c r="O25" s="60">
        <v>33170</v>
      </c>
      <c r="P25" s="60">
        <v>5825</v>
      </c>
      <c r="Q25" s="60">
        <v>7940</v>
      </c>
      <c r="R25" s="60">
        <v>7910</v>
      </c>
      <c r="S25" s="60">
        <v>2470</v>
      </c>
      <c r="T25" s="60">
        <v>2840</v>
      </c>
      <c r="U25" s="60">
        <f>SUM(U6:U24)</f>
        <v>92480</v>
      </c>
      <c r="V25" s="60">
        <v>5030</v>
      </c>
      <c r="W25" s="60">
        <v>8695</v>
      </c>
      <c r="X25" s="60">
        <v>62035</v>
      </c>
      <c r="Y25" s="60">
        <v>5190</v>
      </c>
      <c r="Z25" s="60">
        <v>2590</v>
      </c>
      <c r="AA25" s="60">
        <v>4710</v>
      </c>
      <c r="AB25" s="60">
        <v>4230</v>
      </c>
      <c r="AC25" s="60">
        <f t="shared" ref="AC25" si="6">SUM(AC6:AC24)</f>
        <v>176118</v>
      </c>
      <c r="AD25" s="60">
        <v>4840</v>
      </c>
      <c r="AE25" s="60">
        <v>29930</v>
      </c>
      <c r="AF25" s="60">
        <v>18898</v>
      </c>
      <c r="AG25" s="60">
        <v>109895</v>
      </c>
      <c r="AH25" s="60">
        <v>3430</v>
      </c>
      <c r="AI25" s="60">
        <v>4460</v>
      </c>
      <c r="AJ25" s="60">
        <v>4665</v>
      </c>
      <c r="AK25" s="60">
        <f>SUM(AK6:AK24)</f>
        <v>10765</v>
      </c>
      <c r="AL25" s="60">
        <v>5395</v>
      </c>
      <c r="AM25" s="60">
        <v>5370</v>
      </c>
      <c r="AN25" s="60"/>
      <c r="AO25" s="60"/>
      <c r="AP25" s="60"/>
      <c r="AQ25" s="60"/>
      <c r="AR25" s="60"/>
    </row>
    <row r="26" spans="1:44" x14ac:dyDescent="0.3">
      <c r="A26" s="50" t="s">
        <v>65</v>
      </c>
      <c r="B26" s="50" t="s">
        <v>66</v>
      </c>
      <c r="C26" s="48" t="s">
        <v>67</v>
      </c>
      <c r="D26" s="45">
        <f t="shared" si="2"/>
        <v>390</v>
      </c>
      <c r="E26" s="54">
        <f t="shared" ref="E26:E51" si="7">SUM(F26:L26)</f>
        <v>260</v>
      </c>
      <c r="F26" s="55">
        <v>0</v>
      </c>
      <c r="G26" s="55">
        <v>0</v>
      </c>
      <c r="H26" s="72">
        <v>260</v>
      </c>
      <c r="I26" s="55">
        <v>0</v>
      </c>
      <c r="J26" s="55">
        <v>0</v>
      </c>
      <c r="K26" s="55">
        <v>0</v>
      </c>
      <c r="L26" s="55">
        <v>0</v>
      </c>
      <c r="M26" s="54">
        <f t="shared" ref="M26:M49" si="8">SUM(N26:T26)</f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4">
        <f>SUM(V26:AB26)</f>
        <v>110</v>
      </c>
      <c r="V26" s="55">
        <v>0</v>
      </c>
      <c r="W26" s="62">
        <v>0</v>
      </c>
      <c r="X26" s="62">
        <v>0</v>
      </c>
      <c r="Y26" s="62">
        <v>0</v>
      </c>
      <c r="Z26" s="62">
        <v>110</v>
      </c>
      <c r="AA26" s="62">
        <v>0</v>
      </c>
      <c r="AB26" s="62">
        <v>0</v>
      </c>
      <c r="AC26" s="54">
        <f t="shared" ref="AC26:AC49" si="9">SUM(AD26:AJ26)</f>
        <v>20</v>
      </c>
      <c r="AD26" s="62">
        <v>0</v>
      </c>
      <c r="AE26" s="62">
        <v>20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54">
        <f t="shared" ref="AK26:AK49" si="10">SUM(AL26:AR26)</f>
        <v>0</v>
      </c>
      <c r="AL26" s="62">
        <v>0</v>
      </c>
      <c r="AM26" s="62">
        <v>0</v>
      </c>
      <c r="AN26" s="62"/>
      <c r="AO26" s="62"/>
      <c r="AP26" s="62"/>
      <c r="AQ26" s="62"/>
      <c r="AR26" s="62"/>
    </row>
    <row r="27" spans="1:44" x14ac:dyDescent="0.3">
      <c r="A27" s="50"/>
      <c r="B27" s="50"/>
      <c r="C27" s="48" t="s">
        <v>68</v>
      </c>
      <c r="D27" s="45">
        <f t="shared" si="2"/>
        <v>19475</v>
      </c>
      <c r="E27" s="54">
        <f>SUM(F27:L27)</f>
        <v>2980</v>
      </c>
      <c r="F27" s="55">
        <v>1315</v>
      </c>
      <c r="G27" s="55">
        <v>680</v>
      </c>
      <c r="H27" s="72">
        <v>0</v>
      </c>
      <c r="I27" s="55">
        <v>650</v>
      </c>
      <c r="J27" s="55">
        <v>40</v>
      </c>
      <c r="K27" s="55">
        <v>295</v>
      </c>
      <c r="L27" s="55">
        <v>0</v>
      </c>
      <c r="M27" s="54">
        <f t="shared" si="8"/>
        <v>5070</v>
      </c>
      <c r="N27" s="55">
        <v>670</v>
      </c>
      <c r="O27" s="55">
        <v>760</v>
      </c>
      <c r="P27" s="55">
        <v>1870</v>
      </c>
      <c r="Q27" s="55">
        <v>0</v>
      </c>
      <c r="R27" s="55">
        <v>750</v>
      </c>
      <c r="S27" s="55">
        <v>680</v>
      </c>
      <c r="T27" s="55">
        <v>340</v>
      </c>
      <c r="U27" s="54">
        <f t="shared" ref="U27:U49" si="11">SUM(V27:AB27)</f>
        <v>4605</v>
      </c>
      <c r="V27" s="55">
        <v>0</v>
      </c>
      <c r="W27" s="62">
        <v>305</v>
      </c>
      <c r="X27" s="62">
        <v>520</v>
      </c>
      <c r="Y27" s="62">
        <v>1800</v>
      </c>
      <c r="Z27" s="62">
        <v>0</v>
      </c>
      <c r="AA27" s="62">
        <v>1070</v>
      </c>
      <c r="AB27" s="62">
        <v>910</v>
      </c>
      <c r="AC27" s="54">
        <f t="shared" si="9"/>
        <v>5960</v>
      </c>
      <c r="AD27" s="62">
        <v>460</v>
      </c>
      <c r="AE27" s="62">
        <v>0</v>
      </c>
      <c r="AF27" s="62">
        <v>370</v>
      </c>
      <c r="AG27" s="62">
        <v>3760</v>
      </c>
      <c r="AH27" s="62">
        <v>860</v>
      </c>
      <c r="AI27" s="62">
        <v>0</v>
      </c>
      <c r="AJ27" s="62">
        <v>510</v>
      </c>
      <c r="AK27" s="54">
        <f t="shared" si="10"/>
        <v>860</v>
      </c>
      <c r="AL27" s="62">
        <v>400</v>
      </c>
      <c r="AM27" s="62">
        <v>460</v>
      </c>
      <c r="AN27" s="62"/>
      <c r="AO27" s="62"/>
      <c r="AP27" s="62"/>
      <c r="AQ27" s="62"/>
      <c r="AR27" s="62"/>
    </row>
    <row r="28" spans="1:44" x14ac:dyDescent="0.3">
      <c r="A28" s="50"/>
      <c r="B28" s="50"/>
      <c r="C28" s="48" t="s">
        <v>69</v>
      </c>
      <c r="D28" s="45">
        <f t="shared" si="2"/>
        <v>61000</v>
      </c>
      <c r="E28" s="54">
        <f t="shared" si="7"/>
        <v>7105</v>
      </c>
      <c r="F28" s="55">
        <v>1245</v>
      </c>
      <c r="G28" s="55">
        <v>1320</v>
      </c>
      <c r="H28" s="72">
        <v>2110</v>
      </c>
      <c r="I28" s="55">
        <v>385</v>
      </c>
      <c r="J28" s="55">
        <v>45</v>
      </c>
      <c r="K28" s="55">
        <v>830</v>
      </c>
      <c r="L28" s="55">
        <v>1170</v>
      </c>
      <c r="M28" s="54">
        <f t="shared" si="8"/>
        <v>16535</v>
      </c>
      <c r="N28" s="55">
        <v>960</v>
      </c>
      <c r="O28" s="55">
        <v>5990</v>
      </c>
      <c r="P28" s="55">
        <v>2050</v>
      </c>
      <c r="Q28" s="55">
        <v>3330</v>
      </c>
      <c r="R28" s="55">
        <v>2660</v>
      </c>
      <c r="S28" s="55">
        <v>615</v>
      </c>
      <c r="T28" s="55">
        <v>930</v>
      </c>
      <c r="U28" s="54">
        <f t="shared" si="11"/>
        <v>19435</v>
      </c>
      <c r="V28" s="55">
        <v>610</v>
      </c>
      <c r="W28" s="62">
        <v>570</v>
      </c>
      <c r="X28" s="62">
        <v>13660</v>
      </c>
      <c r="Y28" s="62">
        <v>1290</v>
      </c>
      <c r="Z28" s="62">
        <v>1010</v>
      </c>
      <c r="AA28" s="62">
        <v>1240</v>
      </c>
      <c r="AB28" s="62">
        <v>1055</v>
      </c>
      <c r="AC28" s="54">
        <f t="shared" si="9"/>
        <v>14700</v>
      </c>
      <c r="AD28" s="62">
        <v>2370</v>
      </c>
      <c r="AE28" s="62">
        <v>2080</v>
      </c>
      <c r="AF28" s="62">
        <v>630</v>
      </c>
      <c r="AG28" s="62">
        <v>5890</v>
      </c>
      <c r="AH28" s="62">
        <v>640</v>
      </c>
      <c r="AI28" s="62">
        <v>870</v>
      </c>
      <c r="AJ28" s="62">
        <v>2220</v>
      </c>
      <c r="AK28" s="54">
        <f t="shared" si="10"/>
        <v>3225</v>
      </c>
      <c r="AL28" s="62">
        <v>675</v>
      </c>
      <c r="AM28" s="62">
        <v>2550</v>
      </c>
      <c r="AN28" s="62"/>
      <c r="AO28" s="62"/>
      <c r="AP28" s="62"/>
      <c r="AQ28" s="62"/>
      <c r="AR28" s="62"/>
    </row>
    <row r="29" spans="1:44" x14ac:dyDescent="0.3">
      <c r="A29" s="50"/>
      <c r="B29" s="50"/>
      <c r="C29" s="48" t="s">
        <v>70</v>
      </c>
      <c r="D29" s="45">
        <f t="shared" si="2"/>
        <v>7315</v>
      </c>
      <c r="E29" s="54">
        <f t="shared" si="7"/>
        <v>840</v>
      </c>
      <c r="F29" s="55">
        <v>0</v>
      </c>
      <c r="G29" s="55">
        <v>90</v>
      </c>
      <c r="H29" s="72">
        <v>280</v>
      </c>
      <c r="I29" s="55">
        <v>220</v>
      </c>
      <c r="J29" s="55">
        <v>0</v>
      </c>
      <c r="K29" s="55">
        <v>0</v>
      </c>
      <c r="L29" s="55">
        <v>250</v>
      </c>
      <c r="M29" s="54">
        <f t="shared" si="8"/>
        <v>1705</v>
      </c>
      <c r="N29" s="55">
        <v>310</v>
      </c>
      <c r="O29" s="55">
        <v>670</v>
      </c>
      <c r="P29" s="55">
        <v>230</v>
      </c>
      <c r="Q29" s="55">
        <v>255</v>
      </c>
      <c r="R29" s="55">
        <v>120</v>
      </c>
      <c r="S29" s="55">
        <v>0</v>
      </c>
      <c r="T29" s="55">
        <v>120</v>
      </c>
      <c r="U29" s="54">
        <f t="shared" si="11"/>
        <v>1315</v>
      </c>
      <c r="V29" s="55">
        <v>0</v>
      </c>
      <c r="W29" s="62">
        <v>145</v>
      </c>
      <c r="X29" s="62">
        <v>0</v>
      </c>
      <c r="Y29" s="62">
        <v>340</v>
      </c>
      <c r="Z29" s="62">
        <v>250</v>
      </c>
      <c r="AA29" s="62">
        <v>400</v>
      </c>
      <c r="AB29" s="62">
        <v>180</v>
      </c>
      <c r="AC29" s="54">
        <f t="shared" si="9"/>
        <v>3255</v>
      </c>
      <c r="AD29" s="62">
        <v>140</v>
      </c>
      <c r="AE29" s="62">
        <v>135</v>
      </c>
      <c r="AF29" s="62">
        <v>1300</v>
      </c>
      <c r="AG29" s="62">
        <v>1130</v>
      </c>
      <c r="AH29" s="62">
        <v>160</v>
      </c>
      <c r="AI29" s="62">
        <v>160</v>
      </c>
      <c r="AJ29" s="62">
        <v>230</v>
      </c>
      <c r="AK29" s="54">
        <f t="shared" si="10"/>
        <v>200</v>
      </c>
      <c r="AL29" s="62">
        <v>60</v>
      </c>
      <c r="AM29" s="62">
        <v>140</v>
      </c>
      <c r="AN29" s="62"/>
      <c r="AO29" s="62"/>
      <c r="AP29" s="62"/>
      <c r="AQ29" s="62"/>
      <c r="AR29" s="62"/>
    </row>
    <row r="30" spans="1:44" x14ac:dyDescent="0.3">
      <c r="A30" s="50"/>
      <c r="B30" s="50"/>
      <c r="C30" s="48" t="s">
        <v>71</v>
      </c>
      <c r="D30" s="45">
        <f t="shared" si="2"/>
        <v>47750</v>
      </c>
      <c r="E30" s="54">
        <f t="shared" si="7"/>
        <v>6730</v>
      </c>
      <c r="F30" s="55">
        <v>1980</v>
      </c>
      <c r="G30" s="55">
        <v>925</v>
      </c>
      <c r="H30" s="72">
        <v>1070</v>
      </c>
      <c r="I30" s="55">
        <v>940</v>
      </c>
      <c r="J30" s="55">
        <v>20</v>
      </c>
      <c r="K30" s="55">
        <v>765</v>
      </c>
      <c r="L30" s="55">
        <v>1030</v>
      </c>
      <c r="M30" s="54">
        <f t="shared" si="8"/>
        <v>11845</v>
      </c>
      <c r="N30" s="55">
        <v>990</v>
      </c>
      <c r="O30" s="55">
        <v>3965</v>
      </c>
      <c r="P30" s="55">
        <v>2265</v>
      </c>
      <c r="Q30" s="55">
        <v>1190</v>
      </c>
      <c r="R30" s="55">
        <v>1680</v>
      </c>
      <c r="S30" s="55">
        <v>920</v>
      </c>
      <c r="T30" s="55">
        <v>835</v>
      </c>
      <c r="U30" s="54">
        <f t="shared" si="11"/>
        <v>8440</v>
      </c>
      <c r="V30" s="55">
        <v>1600</v>
      </c>
      <c r="W30" s="62">
        <v>375</v>
      </c>
      <c r="X30" s="62">
        <v>2260</v>
      </c>
      <c r="Y30" s="62">
        <v>1365</v>
      </c>
      <c r="Z30" s="62">
        <v>670</v>
      </c>
      <c r="AA30" s="62">
        <v>1360</v>
      </c>
      <c r="AB30" s="62">
        <v>810</v>
      </c>
      <c r="AC30" s="54">
        <f t="shared" si="9"/>
        <v>18110</v>
      </c>
      <c r="AD30" s="62">
        <v>1735</v>
      </c>
      <c r="AE30" s="62">
        <v>1370</v>
      </c>
      <c r="AF30" s="62">
        <v>770</v>
      </c>
      <c r="AG30" s="62">
        <v>11120</v>
      </c>
      <c r="AH30" s="62">
        <v>675</v>
      </c>
      <c r="AI30" s="62">
        <v>810</v>
      </c>
      <c r="AJ30" s="62">
        <v>1630</v>
      </c>
      <c r="AK30" s="54">
        <f>SUM(AL30:AR30)</f>
        <v>2625</v>
      </c>
      <c r="AL30" s="62">
        <v>890</v>
      </c>
      <c r="AM30" s="62">
        <v>1735</v>
      </c>
      <c r="AN30" s="62"/>
      <c r="AO30" s="62"/>
      <c r="AP30" s="62"/>
      <c r="AQ30" s="62"/>
      <c r="AR30" s="62"/>
    </row>
    <row r="31" spans="1:44" x14ac:dyDescent="0.3">
      <c r="A31" s="50"/>
      <c r="B31" s="50"/>
      <c r="C31" s="48" t="s">
        <v>72</v>
      </c>
      <c r="D31" s="45">
        <f t="shared" si="2"/>
        <v>10075</v>
      </c>
      <c r="E31" s="54">
        <f t="shared" si="7"/>
        <v>1125</v>
      </c>
      <c r="F31" s="55">
        <v>215</v>
      </c>
      <c r="G31" s="55">
        <v>135</v>
      </c>
      <c r="H31" s="72">
        <v>185</v>
      </c>
      <c r="I31" s="55">
        <v>200</v>
      </c>
      <c r="J31" s="55">
        <v>0</v>
      </c>
      <c r="K31" s="55">
        <v>210</v>
      </c>
      <c r="L31" s="55">
        <v>180</v>
      </c>
      <c r="M31" s="54">
        <f t="shared" si="8"/>
        <v>3690</v>
      </c>
      <c r="N31" s="55">
        <v>110</v>
      </c>
      <c r="O31" s="55">
        <v>1625</v>
      </c>
      <c r="P31" s="55">
        <v>355</v>
      </c>
      <c r="Q31" s="55">
        <v>765</v>
      </c>
      <c r="R31" s="55">
        <v>440</v>
      </c>
      <c r="S31" s="55">
        <v>175</v>
      </c>
      <c r="T31" s="55">
        <v>220</v>
      </c>
      <c r="U31" s="54">
        <f t="shared" si="11"/>
        <v>1885</v>
      </c>
      <c r="V31" s="55">
        <v>125</v>
      </c>
      <c r="W31" s="62">
        <v>110</v>
      </c>
      <c r="X31" s="62">
        <v>885</v>
      </c>
      <c r="Y31" s="62">
        <v>245</v>
      </c>
      <c r="Z31" s="62">
        <v>165</v>
      </c>
      <c r="AA31" s="62">
        <v>200</v>
      </c>
      <c r="AB31" s="62">
        <v>155</v>
      </c>
      <c r="AC31" s="54">
        <f t="shared" si="9"/>
        <v>2940</v>
      </c>
      <c r="AD31" s="62">
        <v>260</v>
      </c>
      <c r="AE31" s="62">
        <v>550</v>
      </c>
      <c r="AF31" s="62">
        <v>150</v>
      </c>
      <c r="AG31" s="62">
        <v>1135</v>
      </c>
      <c r="AH31" s="62">
        <v>225</v>
      </c>
      <c r="AI31" s="62">
        <v>190</v>
      </c>
      <c r="AJ31" s="62">
        <v>430</v>
      </c>
      <c r="AK31" s="54">
        <f t="shared" si="10"/>
        <v>435</v>
      </c>
      <c r="AL31" s="62">
        <v>175</v>
      </c>
      <c r="AM31" s="62">
        <v>260</v>
      </c>
      <c r="AN31" s="62"/>
      <c r="AO31" s="62"/>
      <c r="AP31" s="62"/>
      <c r="AQ31" s="62"/>
      <c r="AR31" s="62"/>
    </row>
    <row r="32" spans="1:44" x14ac:dyDescent="0.3">
      <c r="A32" s="50"/>
      <c r="B32" s="50"/>
      <c r="C32" s="48" t="s">
        <v>73</v>
      </c>
      <c r="D32" s="45">
        <f t="shared" si="2"/>
        <v>15350</v>
      </c>
      <c r="E32" s="54">
        <f t="shared" si="7"/>
        <v>2085</v>
      </c>
      <c r="F32" s="55">
        <v>325</v>
      </c>
      <c r="G32" s="55">
        <v>175</v>
      </c>
      <c r="H32" s="72">
        <v>660</v>
      </c>
      <c r="I32" s="55">
        <v>440</v>
      </c>
      <c r="J32" s="55">
        <v>15</v>
      </c>
      <c r="K32" s="55">
        <v>0</v>
      </c>
      <c r="L32" s="55">
        <v>470</v>
      </c>
      <c r="M32" s="54">
        <f t="shared" si="8"/>
        <v>4210</v>
      </c>
      <c r="N32" s="55">
        <v>880</v>
      </c>
      <c r="O32" s="55">
        <v>955</v>
      </c>
      <c r="P32" s="55">
        <v>595</v>
      </c>
      <c r="Q32" s="55">
        <v>700</v>
      </c>
      <c r="R32" s="55">
        <v>500</v>
      </c>
      <c r="S32" s="55">
        <v>435</v>
      </c>
      <c r="T32" s="55">
        <v>145</v>
      </c>
      <c r="U32" s="54">
        <f t="shared" si="11"/>
        <v>4305</v>
      </c>
      <c r="V32" s="55">
        <v>235</v>
      </c>
      <c r="W32" s="62">
        <v>325</v>
      </c>
      <c r="X32" s="62">
        <v>1765</v>
      </c>
      <c r="Y32" s="62">
        <v>445</v>
      </c>
      <c r="Z32" s="62">
        <v>340</v>
      </c>
      <c r="AA32" s="62">
        <v>740</v>
      </c>
      <c r="AB32" s="62">
        <v>455</v>
      </c>
      <c r="AC32" s="54">
        <f t="shared" si="9"/>
        <v>4410</v>
      </c>
      <c r="AD32" s="62">
        <v>145</v>
      </c>
      <c r="AE32" s="62">
        <v>150</v>
      </c>
      <c r="AF32" s="62">
        <v>2250</v>
      </c>
      <c r="AG32" s="62">
        <v>935</v>
      </c>
      <c r="AH32" s="62">
        <v>210</v>
      </c>
      <c r="AI32" s="62">
        <v>230</v>
      </c>
      <c r="AJ32" s="62">
        <v>490</v>
      </c>
      <c r="AK32" s="54">
        <f t="shared" si="10"/>
        <v>340</v>
      </c>
      <c r="AL32" s="62">
        <v>195</v>
      </c>
      <c r="AM32" s="62">
        <v>145</v>
      </c>
      <c r="AN32" s="62"/>
      <c r="AO32" s="62"/>
      <c r="AP32" s="62"/>
      <c r="AQ32" s="62"/>
      <c r="AR32" s="62"/>
    </row>
    <row r="33" spans="1:44" x14ac:dyDescent="0.3">
      <c r="A33" s="50"/>
      <c r="B33" s="50"/>
      <c r="C33" s="48" t="s">
        <v>74</v>
      </c>
      <c r="D33" s="45">
        <f t="shared" si="2"/>
        <v>14090</v>
      </c>
      <c r="E33" s="54">
        <f t="shared" si="7"/>
        <v>1885</v>
      </c>
      <c r="F33" s="55">
        <v>0</v>
      </c>
      <c r="G33" s="55">
        <v>75</v>
      </c>
      <c r="H33" s="72">
        <v>480</v>
      </c>
      <c r="I33" s="55">
        <v>680</v>
      </c>
      <c r="J33" s="55">
        <v>10</v>
      </c>
      <c r="K33" s="55">
        <v>210</v>
      </c>
      <c r="L33" s="55">
        <v>430</v>
      </c>
      <c r="M33" s="54">
        <f t="shared" si="8"/>
        <v>3365</v>
      </c>
      <c r="N33" s="55">
        <v>390</v>
      </c>
      <c r="O33" s="55">
        <v>1365</v>
      </c>
      <c r="P33" s="55">
        <v>75</v>
      </c>
      <c r="Q33" s="55">
        <v>665</v>
      </c>
      <c r="R33" s="55">
        <v>600</v>
      </c>
      <c r="S33" s="55">
        <v>0</v>
      </c>
      <c r="T33" s="55">
        <v>270</v>
      </c>
      <c r="U33" s="54">
        <f t="shared" si="11"/>
        <v>3285</v>
      </c>
      <c r="V33" s="55">
        <v>190</v>
      </c>
      <c r="W33" s="62">
        <v>355</v>
      </c>
      <c r="X33" s="62">
        <v>485</v>
      </c>
      <c r="Y33" s="62">
        <v>75</v>
      </c>
      <c r="Z33" s="62">
        <v>320</v>
      </c>
      <c r="AA33" s="62">
        <v>1050</v>
      </c>
      <c r="AB33" s="62">
        <v>810</v>
      </c>
      <c r="AC33" s="54">
        <f t="shared" si="9"/>
        <v>4775</v>
      </c>
      <c r="AD33" s="62">
        <v>300</v>
      </c>
      <c r="AE33" s="62">
        <v>390</v>
      </c>
      <c r="AF33" s="62">
        <v>3310</v>
      </c>
      <c r="AG33" s="62">
        <v>0</v>
      </c>
      <c r="AH33" s="62">
        <v>75</v>
      </c>
      <c r="AI33" s="62">
        <v>210</v>
      </c>
      <c r="AJ33" s="62">
        <v>490</v>
      </c>
      <c r="AK33" s="54">
        <f t="shared" si="10"/>
        <v>780</v>
      </c>
      <c r="AL33" s="62">
        <v>480</v>
      </c>
      <c r="AM33" s="62">
        <v>300</v>
      </c>
      <c r="AN33" s="62"/>
      <c r="AO33" s="62"/>
      <c r="AP33" s="62"/>
      <c r="AQ33" s="62"/>
      <c r="AR33" s="62"/>
    </row>
    <row r="34" spans="1:44" x14ac:dyDescent="0.3">
      <c r="A34" s="50"/>
      <c r="B34" s="50"/>
      <c r="C34" s="48" t="s">
        <v>75</v>
      </c>
      <c r="D34" s="45">
        <f t="shared" si="2"/>
        <v>8260</v>
      </c>
      <c r="E34" s="54">
        <f t="shared" si="7"/>
        <v>805</v>
      </c>
      <c r="F34" s="55">
        <v>180</v>
      </c>
      <c r="G34" s="55">
        <v>270</v>
      </c>
      <c r="H34" s="72">
        <v>310</v>
      </c>
      <c r="I34" s="55">
        <v>45</v>
      </c>
      <c r="J34" s="55">
        <v>0</v>
      </c>
      <c r="K34" s="55">
        <v>0</v>
      </c>
      <c r="L34" s="55">
        <v>0</v>
      </c>
      <c r="M34" s="54">
        <f t="shared" si="8"/>
        <v>2165</v>
      </c>
      <c r="N34" s="55">
        <v>0</v>
      </c>
      <c r="O34" s="55">
        <v>270</v>
      </c>
      <c r="P34" s="55">
        <v>250</v>
      </c>
      <c r="Q34" s="55">
        <v>650</v>
      </c>
      <c r="R34" s="55">
        <v>230</v>
      </c>
      <c r="S34" s="55">
        <v>305</v>
      </c>
      <c r="T34" s="55">
        <v>460</v>
      </c>
      <c r="U34" s="54">
        <f t="shared" si="11"/>
        <v>1650</v>
      </c>
      <c r="V34" s="55">
        <v>360</v>
      </c>
      <c r="W34" s="62">
        <v>320</v>
      </c>
      <c r="X34" s="62">
        <v>240</v>
      </c>
      <c r="Y34" s="62">
        <v>260</v>
      </c>
      <c r="Z34" s="62">
        <v>70</v>
      </c>
      <c r="AA34" s="62">
        <v>80</v>
      </c>
      <c r="AB34" s="62">
        <v>320</v>
      </c>
      <c r="AC34" s="54">
        <f t="shared" si="9"/>
        <v>2730</v>
      </c>
      <c r="AD34" s="62">
        <v>460</v>
      </c>
      <c r="AE34" s="62">
        <v>320</v>
      </c>
      <c r="AF34" s="62">
        <v>690</v>
      </c>
      <c r="AG34" s="62">
        <v>240</v>
      </c>
      <c r="AH34" s="62">
        <v>0</v>
      </c>
      <c r="AI34" s="62">
        <v>590</v>
      </c>
      <c r="AJ34" s="62">
        <v>430</v>
      </c>
      <c r="AK34" s="54">
        <f t="shared" si="10"/>
        <v>910</v>
      </c>
      <c r="AL34" s="62">
        <v>390</v>
      </c>
      <c r="AM34" s="62">
        <v>520</v>
      </c>
      <c r="AN34" s="62"/>
      <c r="AO34" s="62"/>
      <c r="AP34" s="62"/>
      <c r="AQ34" s="62"/>
      <c r="AR34" s="62"/>
    </row>
    <row r="35" spans="1:44" x14ac:dyDescent="0.3">
      <c r="A35" s="50"/>
      <c r="B35" s="50"/>
      <c r="C35" s="48" t="s">
        <v>76</v>
      </c>
      <c r="D35" s="45">
        <f t="shared" si="2"/>
        <v>18700</v>
      </c>
      <c r="E35" s="54">
        <f t="shared" si="7"/>
        <v>2370</v>
      </c>
      <c r="F35" s="55">
        <v>815</v>
      </c>
      <c r="G35" s="55">
        <v>700</v>
      </c>
      <c r="H35" s="72">
        <v>410</v>
      </c>
      <c r="I35" s="55">
        <v>270</v>
      </c>
      <c r="J35" s="55">
        <v>60</v>
      </c>
      <c r="K35" s="55">
        <v>95</v>
      </c>
      <c r="L35" s="55">
        <v>20</v>
      </c>
      <c r="M35" s="54">
        <f t="shared" si="8"/>
        <v>5515</v>
      </c>
      <c r="N35" s="55">
        <v>0</v>
      </c>
      <c r="O35" s="55">
        <v>1240</v>
      </c>
      <c r="P35" s="55">
        <v>750</v>
      </c>
      <c r="Q35" s="55">
        <v>940</v>
      </c>
      <c r="R35" s="55">
        <v>1420</v>
      </c>
      <c r="S35" s="55">
        <v>390</v>
      </c>
      <c r="T35" s="55">
        <v>775</v>
      </c>
      <c r="U35" s="54">
        <f t="shared" si="11"/>
        <v>3875</v>
      </c>
      <c r="V35" s="55">
        <v>610</v>
      </c>
      <c r="W35" s="62">
        <v>745</v>
      </c>
      <c r="X35" s="62">
        <v>860</v>
      </c>
      <c r="Y35" s="62">
        <v>700</v>
      </c>
      <c r="Z35" s="62">
        <v>620</v>
      </c>
      <c r="AA35" s="62">
        <v>90</v>
      </c>
      <c r="AB35" s="62">
        <v>250</v>
      </c>
      <c r="AC35" s="54">
        <f t="shared" si="9"/>
        <v>5215</v>
      </c>
      <c r="AD35" s="62">
        <v>975</v>
      </c>
      <c r="AE35" s="62">
        <v>670</v>
      </c>
      <c r="AF35" s="62">
        <v>1030</v>
      </c>
      <c r="AG35" s="62">
        <v>1120</v>
      </c>
      <c r="AH35" s="62">
        <v>650</v>
      </c>
      <c r="AI35" s="62">
        <v>250</v>
      </c>
      <c r="AJ35" s="62">
        <v>520</v>
      </c>
      <c r="AK35" s="54">
        <f t="shared" si="10"/>
        <v>1725</v>
      </c>
      <c r="AL35" s="62">
        <v>750</v>
      </c>
      <c r="AM35" s="62">
        <v>975</v>
      </c>
      <c r="AN35" s="62"/>
      <c r="AO35" s="62"/>
      <c r="AP35" s="62"/>
      <c r="AQ35" s="62"/>
      <c r="AR35" s="62"/>
    </row>
    <row r="36" spans="1:44" ht="33" x14ac:dyDescent="0.3">
      <c r="A36" s="50"/>
      <c r="B36" s="50"/>
      <c r="C36" s="48" t="s">
        <v>77</v>
      </c>
      <c r="D36" s="45">
        <f t="shared" si="2"/>
        <v>115</v>
      </c>
      <c r="E36" s="54">
        <f t="shared" si="7"/>
        <v>40</v>
      </c>
      <c r="F36" s="55">
        <v>0</v>
      </c>
      <c r="G36" s="55">
        <v>0</v>
      </c>
      <c r="H36" s="72">
        <v>40</v>
      </c>
      <c r="I36" s="55">
        <v>0</v>
      </c>
      <c r="J36" s="55">
        <v>0</v>
      </c>
      <c r="K36" s="55">
        <v>0</v>
      </c>
      <c r="L36" s="55">
        <v>0</v>
      </c>
      <c r="M36" s="54">
        <f t="shared" si="8"/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4">
        <f t="shared" si="11"/>
        <v>75</v>
      </c>
      <c r="V36" s="55">
        <v>0</v>
      </c>
      <c r="W36" s="62">
        <v>0</v>
      </c>
      <c r="X36" s="62">
        <v>0</v>
      </c>
      <c r="Y36" s="62">
        <v>0</v>
      </c>
      <c r="Z36" s="62">
        <v>75</v>
      </c>
      <c r="AA36" s="62">
        <v>0</v>
      </c>
      <c r="AB36" s="62">
        <v>0</v>
      </c>
      <c r="AC36" s="54">
        <f t="shared" si="9"/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54">
        <f t="shared" si="10"/>
        <v>0</v>
      </c>
      <c r="AL36" s="62">
        <v>0</v>
      </c>
      <c r="AM36" s="62">
        <v>0</v>
      </c>
      <c r="AN36" s="62"/>
      <c r="AO36" s="62"/>
      <c r="AP36" s="62"/>
      <c r="AQ36" s="62"/>
      <c r="AR36" s="62"/>
    </row>
    <row r="37" spans="1:44" x14ac:dyDescent="0.3">
      <c r="A37" s="50"/>
      <c r="B37" s="50" t="s">
        <v>78</v>
      </c>
      <c r="C37" s="48" t="s">
        <v>79</v>
      </c>
      <c r="D37" s="45">
        <f t="shared" si="2"/>
        <v>0</v>
      </c>
      <c r="E37" s="54">
        <f t="shared" si="7"/>
        <v>0</v>
      </c>
      <c r="F37" s="55"/>
      <c r="G37" s="55"/>
      <c r="H37" s="72"/>
      <c r="I37" s="55"/>
      <c r="J37" s="55"/>
      <c r="K37" s="55"/>
      <c r="L37" s="55"/>
      <c r="M37" s="54">
        <f t="shared" si="8"/>
        <v>0</v>
      </c>
      <c r="N37" s="55"/>
      <c r="O37" s="55"/>
      <c r="P37" s="55"/>
      <c r="Q37" s="55"/>
      <c r="R37" s="55"/>
      <c r="S37" s="55"/>
      <c r="T37" s="55"/>
      <c r="U37" s="54">
        <f t="shared" si="11"/>
        <v>0</v>
      </c>
      <c r="V37" s="55"/>
      <c r="W37" s="62"/>
      <c r="X37" s="62"/>
      <c r="Y37" s="62"/>
      <c r="Z37" s="62"/>
      <c r="AA37" s="62"/>
      <c r="AB37" s="62"/>
      <c r="AC37" s="54">
        <f t="shared" si="9"/>
        <v>0</v>
      </c>
      <c r="AD37" s="62"/>
      <c r="AE37" s="62"/>
      <c r="AF37" s="62"/>
      <c r="AG37" s="62"/>
      <c r="AH37" s="62"/>
      <c r="AI37" s="62"/>
      <c r="AJ37" s="62"/>
      <c r="AK37" s="54">
        <f t="shared" si="10"/>
        <v>0</v>
      </c>
      <c r="AL37" s="62"/>
      <c r="AM37" s="62"/>
      <c r="AN37" s="62"/>
      <c r="AO37" s="62"/>
      <c r="AP37" s="62"/>
      <c r="AQ37" s="62"/>
      <c r="AR37" s="62"/>
    </row>
    <row r="38" spans="1:44" x14ac:dyDescent="0.3">
      <c r="A38" s="50"/>
      <c r="B38" s="50"/>
      <c r="C38" s="48" t="s">
        <v>80</v>
      </c>
      <c r="D38" s="45">
        <f t="shared" si="2"/>
        <v>0</v>
      </c>
      <c r="E38" s="54">
        <f t="shared" si="7"/>
        <v>0</v>
      </c>
      <c r="F38" s="55"/>
      <c r="G38" s="55"/>
      <c r="H38" s="72"/>
      <c r="I38" s="55"/>
      <c r="J38" s="55"/>
      <c r="K38" s="55"/>
      <c r="L38" s="55"/>
      <c r="M38" s="54">
        <f t="shared" si="8"/>
        <v>0</v>
      </c>
      <c r="N38" s="55"/>
      <c r="O38" s="55"/>
      <c r="P38" s="55"/>
      <c r="Q38" s="55"/>
      <c r="R38" s="55"/>
      <c r="S38" s="55"/>
      <c r="T38" s="55"/>
      <c r="U38" s="54">
        <f t="shared" si="11"/>
        <v>0</v>
      </c>
      <c r="V38" s="55"/>
      <c r="W38" s="62"/>
      <c r="X38" s="62"/>
      <c r="Y38" s="62"/>
      <c r="Z38" s="62"/>
      <c r="AA38" s="62"/>
      <c r="AB38" s="62"/>
      <c r="AC38" s="54">
        <f t="shared" si="9"/>
        <v>0</v>
      </c>
      <c r="AD38" s="62"/>
      <c r="AE38" s="62"/>
      <c r="AF38" s="62"/>
      <c r="AG38" s="62"/>
      <c r="AH38" s="62"/>
      <c r="AI38" s="62"/>
      <c r="AJ38" s="62"/>
      <c r="AK38" s="54">
        <f t="shared" si="10"/>
        <v>0</v>
      </c>
      <c r="AL38" s="62"/>
      <c r="AM38" s="62"/>
      <c r="AN38" s="62"/>
      <c r="AO38" s="62"/>
      <c r="AP38" s="62"/>
      <c r="AQ38" s="62"/>
      <c r="AR38" s="62"/>
    </row>
    <row r="39" spans="1:44" x14ac:dyDescent="0.3">
      <c r="A39" s="50"/>
      <c r="B39" s="50"/>
      <c r="C39" s="48" t="s">
        <v>81</v>
      </c>
      <c r="D39" s="45">
        <f t="shared" si="2"/>
        <v>0</v>
      </c>
      <c r="E39" s="54">
        <f t="shared" si="7"/>
        <v>0</v>
      </c>
      <c r="F39" s="55"/>
      <c r="G39" s="55"/>
      <c r="H39" s="72"/>
      <c r="I39" s="55"/>
      <c r="J39" s="55"/>
      <c r="K39" s="55"/>
      <c r="L39" s="55"/>
      <c r="M39" s="54">
        <f t="shared" si="8"/>
        <v>0</v>
      </c>
      <c r="N39" s="55"/>
      <c r="O39" s="55"/>
      <c r="P39" s="55"/>
      <c r="Q39" s="55"/>
      <c r="R39" s="55"/>
      <c r="S39" s="55"/>
      <c r="T39" s="55"/>
      <c r="U39" s="54">
        <f t="shared" si="11"/>
        <v>0</v>
      </c>
      <c r="V39" s="55"/>
      <c r="W39" s="62"/>
      <c r="X39" s="62"/>
      <c r="Y39" s="62"/>
      <c r="Z39" s="62"/>
      <c r="AA39" s="62"/>
      <c r="AB39" s="62"/>
      <c r="AC39" s="54">
        <f t="shared" si="9"/>
        <v>0</v>
      </c>
      <c r="AD39" s="62"/>
      <c r="AE39" s="62"/>
      <c r="AF39" s="62"/>
      <c r="AG39" s="62"/>
      <c r="AH39" s="62"/>
      <c r="AI39" s="62"/>
      <c r="AJ39" s="62"/>
      <c r="AK39" s="54">
        <f t="shared" si="10"/>
        <v>0</v>
      </c>
      <c r="AL39" s="62"/>
      <c r="AM39" s="62"/>
      <c r="AN39" s="62"/>
      <c r="AO39" s="62"/>
      <c r="AP39" s="62"/>
      <c r="AQ39" s="62"/>
      <c r="AR39" s="62"/>
    </row>
    <row r="40" spans="1:44" x14ac:dyDescent="0.3">
      <c r="A40" s="50"/>
      <c r="B40" s="50"/>
      <c r="C40" s="48" t="s">
        <v>82</v>
      </c>
      <c r="D40" s="45">
        <f t="shared" si="2"/>
        <v>0</v>
      </c>
      <c r="E40" s="54">
        <f t="shared" si="7"/>
        <v>0</v>
      </c>
      <c r="F40" s="55"/>
      <c r="G40" s="55"/>
      <c r="H40" s="72"/>
      <c r="I40" s="55"/>
      <c r="J40" s="55"/>
      <c r="K40" s="55"/>
      <c r="L40" s="55"/>
      <c r="M40" s="54">
        <f t="shared" si="8"/>
        <v>0</v>
      </c>
      <c r="N40" s="55"/>
      <c r="O40" s="55"/>
      <c r="P40" s="55"/>
      <c r="Q40" s="55"/>
      <c r="R40" s="55"/>
      <c r="S40" s="55"/>
      <c r="T40" s="55"/>
      <c r="U40" s="54">
        <f t="shared" si="11"/>
        <v>0</v>
      </c>
      <c r="V40" s="55"/>
      <c r="W40" s="62"/>
      <c r="X40" s="62"/>
      <c r="Y40" s="62"/>
      <c r="Z40" s="62"/>
      <c r="AA40" s="62"/>
      <c r="AB40" s="62"/>
      <c r="AC40" s="54">
        <f t="shared" si="9"/>
        <v>0</v>
      </c>
      <c r="AD40" s="62"/>
      <c r="AE40" s="62"/>
      <c r="AF40" s="62"/>
      <c r="AG40" s="62"/>
      <c r="AH40" s="62"/>
      <c r="AI40" s="62"/>
      <c r="AJ40" s="62"/>
      <c r="AK40" s="54">
        <f t="shared" si="10"/>
        <v>0</v>
      </c>
      <c r="AL40" s="62"/>
      <c r="AM40" s="62"/>
      <c r="AN40" s="62"/>
      <c r="AO40" s="62"/>
      <c r="AP40" s="62"/>
      <c r="AQ40" s="62"/>
      <c r="AR40" s="62"/>
    </row>
    <row r="41" spans="1:44" x14ac:dyDescent="0.3">
      <c r="A41" s="50"/>
      <c r="B41" s="50"/>
      <c r="C41" s="48" t="s">
        <v>83</v>
      </c>
      <c r="D41" s="45">
        <f t="shared" si="2"/>
        <v>0</v>
      </c>
      <c r="E41" s="54">
        <f t="shared" si="7"/>
        <v>0</v>
      </c>
      <c r="F41" s="55"/>
      <c r="G41" s="55"/>
      <c r="H41" s="72"/>
      <c r="I41" s="55"/>
      <c r="J41" s="55"/>
      <c r="K41" s="55"/>
      <c r="L41" s="55"/>
      <c r="M41" s="54">
        <f t="shared" si="8"/>
        <v>0</v>
      </c>
      <c r="N41" s="55"/>
      <c r="O41" s="55"/>
      <c r="P41" s="55"/>
      <c r="Q41" s="55"/>
      <c r="R41" s="55"/>
      <c r="S41" s="55"/>
      <c r="T41" s="55"/>
      <c r="U41" s="54">
        <f t="shared" si="11"/>
        <v>0</v>
      </c>
      <c r="V41" s="55"/>
      <c r="W41" s="62"/>
      <c r="X41" s="62"/>
      <c r="Y41" s="62"/>
      <c r="Z41" s="62"/>
      <c r="AA41" s="62"/>
      <c r="AB41" s="62"/>
      <c r="AC41" s="54">
        <f t="shared" si="9"/>
        <v>0</v>
      </c>
      <c r="AD41" s="62"/>
      <c r="AE41" s="62"/>
      <c r="AF41" s="62"/>
      <c r="AG41" s="62"/>
      <c r="AH41" s="62"/>
      <c r="AI41" s="62"/>
      <c r="AJ41" s="62"/>
      <c r="AK41" s="54">
        <f t="shared" si="10"/>
        <v>0</v>
      </c>
      <c r="AL41" s="62"/>
      <c r="AM41" s="62"/>
      <c r="AN41" s="62"/>
      <c r="AO41" s="62"/>
      <c r="AP41" s="62"/>
      <c r="AQ41" s="62"/>
      <c r="AR41" s="62"/>
    </row>
    <row r="42" spans="1:44" x14ac:dyDescent="0.3">
      <c r="A42" s="50"/>
      <c r="B42" s="50" t="s">
        <v>84</v>
      </c>
      <c r="C42" s="48" t="s">
        <v>85</v>
      </c>
      <c r="D42" s="45">
        <f t="shared" si="2"/>
        <v>0</v>
      </c>
      <c r="E42" s="54">
        <f t="shared" si="7"/>
        <v>0</v>
      </c>
      <c r="F42" s="55"/>
      <c r="G42" s="55"/>
      <c r="H42" s="72"/>
      <c r="I42" s="55"/>
      <c r="J42" s="55"/>
      <c r="K42" s="55"/>
      <c r="L42" s="55"/>
      <c r="M42" s="54">
        <f t="shared" si="8"/>
        <v>0</v>
      </c>
      <c r="N42" s="55"/>
      <c r="O42" s="55"/>
      <c r="P42" s="55"/>
      <c r="Q42" s="55"/>
      <c r="R42" s="55"/>
      <c r="S42" s="55"/>
      <c r="T42" s="55"/>
      <c r="U42" s="54">
        <f t="shared" si="11"/>
        <v>0</v>
      </c>
      <c r="V42" s="55"/>
      <c r="W42" s="62"/>
      <c r="X42" s="62"/>
      <c r="Y42" s="62"/>
      <c r="Z42" s="62"/>
      <c r="AA42" s="62"/>
      <c r="AB42" s="62"/>
      <c r="AC42" s="54">
        <f t="shared" si="9"/>
        <v>0</v>
      </c>
      <c r="AD42" s="62"/>
      <c r="AE42" s="62"/>
      <c r="AF42" s="62"/>
      <c r="AG42" s="62"/>
      <c r="AH42" s="62"/>
      <c r="AI42" s="62"/>
      <c r="AJ42" s="62"/>
      <c r="AK42" s="54">
        <f t="shared" si="10"/>
        <v>0</v>
      </c>
      <c r="AL42" s="62"/>
      <c r="AM42" s="62"/>
      <c r="AN42" s="62"/>
      <c r="AO42" s="62"/>
      <c r="AP42" s="62"/>
      <c r="AQ42" s="62"/>
      <c r="AR42" s="62"/>
    </row>
    <row r="43" spans="1:44" x14ac:dyDescent="0.3">
      <c r="A43" s="50"/>
      <c r="B43" s="50"/>
      <c r="C43" s="48" t="s">
        <v>86</v>
      </c>
      <c r="D43" s="45">
        <f t="shared" si="2"/>
        <v>0</v>
      </c>
      <c r="E43" s="54">
        <f t="shared" si="7"/>
        <v>0</v>
      </c>
      <c r="F43" s="55"/>
      <c r="G43" s="55"/>
      <c r="H43" s="72"/>
      <c r="I43" s="55"/>
      <c r="J43" s="55"/>
      <c r="K43" s="55"/>
      <c r="L43" s="55"/>
      <c r="M43" s="54">
        <f t="shared" si="8"/>
        <v>0</v>
      </c>
      <c r="N43" s="55"/>
      <c r="O43" s="55"/>
      <c r="P43" s="55"/>
      <c r="Q43" s="55"/>
      <c r="R43" s="55"/>
      <c r="S43" s="55"/>
      <c r="T43" s="55"/>
      <c r="U43" s="54">
        <f t="shared" si="11"/>
        <v>0</v>
      </c>
      <c r="V43" s="55"/>
      <c r="W43" s="62"/>
      <c r="X43" s="62"/>
      <c r="Y43" s="62"/>
      <c r="Z43" s="62"/>
      <c r="AA43" s="62"/>
      <c r="AB43" s="62"/>
      <c r="AC43" s="54">
        <f t="shared" si="9"/>
        <v>0</v>
      </c>
      <c r="AD43" s="62"/>
      <c r="AE43" s="62"/>
      <c r="AF43" s="62"/>
      <c r="AG43" s="62"/>
      <c r="AH43" s="62"/>
      <c r="AI43" s="62"/>
      <c r="AJ43" s="62"/>
      <c r="AK43" s="54">
        <f t="shared" si="10"/>
        <v>0</v>
      </c>
      <c r="AL43" s="62"/>
      <c r="AM43" s="62"/>
      <c r="AN43" s="62"/>
      <c r="AO43" s="62"/>
      <c r="AP43" s="62"/>
      <c r="AQ43" s="62"/>
      <c r="AR43" s="62"/>
    </row>
    <row r="44" spans="1:44" x14ac:dyDescent="0.3">
      <c r="A44" s="50"/>
      <c r="B44" s="50"/>
      <c r="C44" s="48" t="s">
        <v>87</v>
      </c>
      <c r="D44" s="45">
        <f t="shared" si="2"/>
        <v>0</v>
      </c>
      <c r="E44" s="54">
        <f t="shared" si="7"/>
        <v>0</v>
      </c>
      <c r="F44" s="55"/>
      <c r="G44" s="55"/>
      <c r="H44" s="72"/>
      <c r="I44" s="55"/>
      <c r="J44" s="55"/>
      <c r="K44" s="55"/>
      <c r="L44" s="55"/>
      <c r="M44" s="54">
        <f t="shared" si="8"/>
        <v>0</v>
      </c>
      <c r="N44" s="55"/>
      <c r="O44" s="55"/>
      <c r="P44" s="55"/>
      <c r="Q44" s="55"/>
      <c r="R44" s="55"/>
      <c r="S44" s="55"/>
      <c r="T44" s="55"/>
      <c r="U44" s="54">
        <f t="shared" si="11"/>
        <v>0</v>
      </c>
      <c r="V44" s="55"/>
      <c r="W44" s="62"/>
      <c r="X44" s="62"/>
      <c r="Y44" s="62"/>
      <c r="Z44" s="62"/>
      <c r="AA44" s="62"/>
      <c r="AB44" s="62"/>
      <c r="AC44" s="54">
        <f t="shared" si="9"/>
        <v>0</v>
      </c>
      <c r="AD44" s="62"/>
      <c r="AE44" s="62"/>
      <c r="AF44" s="62"/>
      <c r="AG44" s="62"/>
      <c r="AH44" s="62"/>
      <c r="AI44" s="62"/>
      <c r="AJ44" s="62"/>
      <c r="AK44" s="54">
        <f t="shared" si="10"/>
        <v>0</v>
      </c>
      <c r="AL44" s="62"/>
      <c r="AM44" s="62"/>
      <c r="AN44" s="62"/>
      <c r="AO44" s="62"/>
      <c r="AP44" s="62"/>
      <c r="AQ44" s="62"/>
      <c r="AR44" s="62"/>
    </row>
    <row r="45" spans="1:44" x14ac:dyDescent="0.3">
      <c r="A45" s="50"/>
      <c r="B45" s="50"/>
      <c r="C45" s="48" t="s">
        <v>88</v>
      </c>
      <c r="D45" s="45">
        <f t="shared" si="2"/>
        <v>0</v>
      </c>
      <c r="E45" s="54">
        <f t="shared" si="7"/>
        <v>0</v>
      </c>
      <c r="F45" s="55"/>
      <c r="G45" s="55"/>
      <c r="H45" s="72"/>
      <c r="I45" s="55"/>
      <c r="J45" s="55"/>
      <c r="K45" s="55"/>
      <c r="L45" s="55"/>
      <c r="M45" s="54">
        <f t="shared" si="8"/>
        <v>0</v>
      </c>
      <c r="N45" s="55"/>
      <c r="O45" s="55"/>
      <c r="P45" s="55"/>
      <c r="Q45" s="55"/>
      <c r="R45" s="55"/>
      <c r="S45" s="55"/>
      <c r="T45" s="55"/>
      <c r="U45" s="54">
        <f t="shared" si="11"/>
        <v>0</v>
      </c>
      <c r="V45" s="55"/>
      <c r="W45" s="62"/>
      <c r="X45" s="62"/>
      <c r="Y45" s="62"/>
      <c r="Z45" s="62"/>
      <c r="AA45" s="62"/>
      <c r="AB45" s="62"/>
      <c r="AC45" s="54">
        <f t="shared" si="9"/>
        <v>0</v>
      </c>
      <c r="AD45" s="62"/>
      <c r="AE45" s="62"/>
      <c r="AF45" s="62"/>
      <c r="AG45" s="62"/>
      <c r="AH45" s="62"/>
      <c r="AI45" s="62"/>
      <c r="AJ45" s="62"/>
      <c r="AK45" s="54">
        <f t="shared" si="10"/>
        <v>0</v>
      </c>
      <c r="AL45" s="62"/>
      <c r="AM45" s="62"/>
      <c r="AN45" s="62"/>
      <c r="AO45" s="62"/>
      <c r="AP45" s="62"/>
      <c r="AQ45" s="62"/>
      <c r="AR45" s="62"/>
    </row>
    <row r="46" spans="1:44" x14ac:dyDescent="0.3">
      <c r="A46" s="50"/>
      <c r="B46" s="50"/>
      <c r="C46" s="48" t="s">
        <v>89</v>
      </c>
      <c r="D46" s="45">
        <f t="shared" si="2"/>
        <v>0</v>
      </c>
      <c r="E46" s="54">
        <f t="shared" si="7"/>
        <v>0</v>
      </c>
      <c r="F46" s="55"/>
      <c r="G46" s="55"/>
      <c r="H46" s="72"/>
      <c r="I46" s="55"/>
      <c r="J46" s="55"/>
      <c r="K46" s="55"/>
      <c r="L46" s="55"/>
      <c r="M46" s="54">
        <f t="shared" si="8"/>
        <v>0</v>
      </c>
      <c r="N46" s="55"/>
      <c r="O46" s="55"/>
      <c r="P46" s="55"/>
      <c r="Q46" s="55"/>
      <c r="R46" s="55"/>
      <c r="S46" s="55"/>
      <c r="T46" s="55"/>
      <c r="U46" s="54">
        <f t="shared" si="11"/>
        <v>0</v>
      </c>
      <c r="V46" s="55"/>
      <c r="W46" s="62"/>
      <c r="X46" s="62"/>
      <c r="Y46" s="62"/>
      <c r="Z46" s="62"/>
      <c r="AA46" s="62"/>
      <c r="AB46" s="62"/>
      <c r="AC46" s="54">
        <f t="shared" si="9"/>
        <v>0</v>
      </c>
      <c r="AD46" s="62"/>
      <c r="AE46" s="62"/>
      <c r="AF46" s="62"/>
      <c r="AG46" s="62"/>
      <c r="AH46" s="62"/>
      <c r="AI46" s="62"/>
      <c r="AJ46" s="62"/>
      <c r="AK46" s="54">
        <f t="shared" si="10"/>
        <v>0</v>
      </c>
      <c r="AL46" s="62"/>
      <c r="AM46" s="62"/>
      <c r="AN46" s="62"/>
      <c r="AO46" s="62"/>
      <c r="AP46" s="62"/>
      <c r="AQ46" s="62"/>
      <c r="AR46" s="62"/>
    </row>
    <row r="47" spans="1:44" x14ac:dyDescent="0.3">
      <c r="A47" s="50"/>
      <c r="B47" s="50"/>
      <c r="C47" s="48" t="s">
        <v>90</v>
      </c>
      <c r="D47" s="45">
        <f t="shared" si="2"/>
        <v>0</v>
      </c>
      <c r="E47" s="54">
        <f t="shared" si="7"/>
        <v>0</v>
      </c>
      <c r="F47" s="55"/>
      <c r="G47" s="55"/>
      <c r="H47" s="72"/>
      <c r="I47" s="55"/>
      <c r="J47" s="55"/>
      <c r="K47" s="55"/>
      <c r="L47" s="55"/>
      <c r="M47" s="54">
        <f t="shared" si="8"/>
        <v>0</v>
      </c>
      <c r="N47" s="55"/>
      <c r="O47" s="55"/>
      <c r="P47" s="55"/>
      <c r="Q47" s="55"/>
      <c r="R47" s="55"/>
      <c r="S47" s="55"/>
      <c r="T47" s="55"/>
      <c r="U47" s="54">
        <f t="shared" si="11"/>
        <v>0</v>
      </c>
      <c r="V47" s="55"/>
      <c r="W47" s="62"/>
      <c r="X47" s="62"/>
      <c r="Y47" s="62"/>
      <c r="Z47" s="62"/>
      <c r="AA47" s="62"/>
      <c r="AB47" s="62"/>
      <c r="AC47" s="54">
        <f t="shared" si="9"/>
        <v>0</v>
      </c>
      <c r="AD47" s="62"/>
      <c r="AE47" s="62"/>
      <c r="AF47" s="62"/>
      <c r="AG47" s="62"/>
      <c r="AH47" s="62"/>
      <c r="AI47" s="62"/>
      <c r="AJ47" s="62"/>
      <c r="AK47" s="54">
        <f t="shared" si="10"/>
        <v>0</v>
      </c>
      <c r="AL47" s="62"/>
      <c r="AM47" s="62"/>
      <c r="AN47" s="62"/>
      <c r="AO47" s="62"/>
      <c r="AP47" s="62"/>
      <c r="AQ47" s="62"/>
      <c r="AR47" s="62"/>
    </row>
    <row r="48" spans="1:44" x14ac:dyDescent="0.3">
      <c r="A48" s="50"/>
      <c r="B48" s="50" t="s">
        <v>91</v>
      </c>
      <c r="C48" s="48" t="s">
        <v>92</v>
      </c>
      <c r="D48" s="45">
        <f t="shared" si="2"/>
        <v>0</v>
      </c>
      <c r="E48" s="54">
        <f t="shared" si="7"/>
        <v>0</v>
      </c>
      <c r="F48" s="55"/>
      <c r="G48" s="55"/>
      <c r="H48" s="72"/>
      <c r="I48" s="55"/>
      <c r="J48" s="55"/>
      <c r="K48" s="55"/>
      <c r="L48" s="55"/>
      <c r="M48" s="54">
        <f t="shared" si="8"/>
        <v>0</v>
      </c>
      <c r="N48" s="55"/>
      <c r="O48" s="55"/>
      <c r="P48" s="55"/>
      <c r="Q48" s="55"/>
      <c r="R48" s="55"/>
      <c r="S48" s="55"/>
      <c r="T48" s="55"/>
      <c r="U48" s="54">
        <f t="shared" si="11"/>
        <v>0</v>
      </c>
      <c r="V48" s="55"/>
      <c r="W48" s="62"/>
      <c r="X48" s="62"/>
      <c r="Y48" s="62"/>
      <c r="Z48" s="62"/>
      <c r="AA48" s="62"/>
      <c r="AB48" s="62"/>
      <c r="AC48" s="54">
        <f t="shared" si="9"/>
        <v>0</v>
      </c>
      <c r="AD48" s="62"/>
      <c r="AE48" s="62"/>
      <c r="AF48" s="62"/>
      <c r="AG48" s="62"/>
      <c r="AH48" s="62"/>
      <c r="AI48" s="62"/>
      <c r="AJ48" s="62"/>
      <c r="AK48" s="54">
        <f t="shared" si="10"/>
        <v>0</v>
      </c>
      <c r="AL48" s="62"/>
      <c r="AM48" s="62"/>
      <c r="AN48" s="62"/>
      <c r="AO48" s="62"/>
      <c r="AP48" s="62"/>
      <c r="AQ48" s="62"/>
      <c r="AR48" s="62"/>
    </row>
    <row r="49" spans="1:44" x14ac:dyDescent="0.3">
      <c r="A49" s="50"/>
      <c r="B49" s="50"/>
      <c r="C49" s="48" t="s">
        <v>93</v>
      </c>
      <c r="D49" s="45">
        <f t="shared" si="2"/>
        <v>0</v>
      </c>
      <c r="E49" s="54">
        <f t="shared" si="7"/>
        <v>0</v>
      </c>
      <c r="F49" s="55"/>
      <c r="G49" s="55"/>
      <c r="H49" s="72"/>
      <c r="I49" s="55"/>
      <c r="J49" s="55"/>
      <c r="K49" s="55"/>
      <c r="L49" s="55"/>
      <c r="M49" s="54">
        <f t="shared" si="8"/>
        <v>0</v>
      </c>
      <c r="N49" s="55"/>
      <c r="O49" s="55"/>
      <c r="P49" s="55"/>
      <c r="Q49" s="55"/>
      <c r="R49" s="55"/>
      <c r="S49" s="55"/>
      <c r="T49" s="55"/>
      <c r="U49" s="54">
        <f t="shared" si="11"/>
        <v>0</v>
      </c>
      <c r="V49" s="55"/>
      <c r="W49" s="62"/>
      <c r="X49" s="62"/>
      <c r="Y49" s="62"/>
      <c r="Z49" s="62"/>
      <c r="AA49" s="62"/>
      <c r="AB49" s="62"/>
      <c r="AC49" s="54">
        <f t="shared" si="9"/>
        <v>0</v>
      </c>
      <c r="AD49" s="62"/>
      <c r="AE49" s="62"/>
      <c r="AF49" s="62"/>
      <c r="AG49" s="62"/>
      <c r="AH49" s="62"/>
      <c r="AI49" s="62"/>
      <c r="AJ49" s="62"/>
      <c r="AK49" s="54">
        <f t="shared" si="10"/>
        <v>0</v>
      </c>
      <c r="AL49" s="62"/>
      <c r="AM49" s="62"/>
      <c r="AN49" s="62"/>
      <c r="AO49" s="62"/>
      <c r="AP49" s="62"/>
      <c r="AQ49" s="62"/>
      <c r="AR49" s="62"/>
    </row>
    <row r="50" spans="1:44" s="32" customFormat="1" x14ac:dyDescent="0.3">
      <c r="A50" s="41" t="s">
        <v>64</v>
      </c>
      <c r="B50" s="41"/>
      <c r="C50" s="41"/>
      <c r="D50" s="60">
        <f>SUM(E50,M50,U50,AC50,AK50)</f>
        <v>202520</v>
      </c>
      <c r="E50" s="60">
        <f t="shared" si="7"/>
        <v>26225</v>
      </c>
      <c r="F50" s="74">
        <v>6075</v>
      </c>
      <c r="G50" s="74">
        <v>4370</v>
      </c>
      <c r="H50" s="74">
        <v>5805</v>
      </c>
      <c r="I50" s="74">
        <v>3830</v>
      </c>
      <c r="J50" s="74">
        <v>190</v>
      </c>
      <c r="K50" s="74">
        <v>2405</v>
      </c>
      <c r="L50" s="74">
        <v>3550</v>
      </c>
      <c r="M50" s="60">
        <f t="shared" ref="M50:AC50" si="12">SUM(M26:M49)</f>
        <v>54100</v>
      </c>
      <c r="N50" s="74">
        <v>4310</v>
      </c>
      <c r="O50" s="74">
        <v>16840</v>
      </c>
      <c r="P50" s="74">
        <v>8440</v>
      </c>
      <c r="Q50" s="74">
        <v>8495</v>
      </c>
      <c r="R50" s="74">
        <v>8400</v>
      </c>
      <c r="S50" s="60">
        <v>3520</v>
      </c>
      <c r="T50" s="60">
        <v>4095</v>
      </c>
      <c r="U50" s="60">
        <f>SUM(U26:U49)</f>
        <v>48980</v>
      </c>
      <c r="V50" s="60">
        <v>3730</v>
      </c>
      <c r="W50" s="60">
        <v>3250</v>
      </c>
      <c r="X50" s="60">
        <v>20675</v>
      </c>
      <c r="Y50" s="60">
        <v>6520</v>
      </c>
      <c r="Z50" s="60">
        <v>3630</v>
      </c>
      <c r="AA50" s="60">
        <v>6230</v>
      </c>
      <c r="AB50" s="60">
        <v>4945</v>
      </c>
      <c r="AC50" s="60">
        <f t="shared" si="12"/>
        <v>62115</v>
      </c>
      <c r="AD50" s="64">
        <v>6845</v>
      </c>
      <c r="AE50" s="64">
        <v>5685</v>
      </c>
      <c r="AF50" s="64">
        <v>10500</v>
      </c>
      <c r="AG50" s="64">
        <v>25330</v>
      </c>
      <c r="AH50" s="64">
        <v>3495</v>
      </c>
      <c r="AI50" s="64">
        <v>3310</v>
      </c>
      <c r="AJ50" s="64">
        <v>6950</v>
      </c>
      <c r="AK50" s="60">
        <f>SUM(AK26:AK49)</f>
        <v>11100</v>
      </c>
      <c r="AL50" s="64">
        <v>4015</v>
      </c>
      <c r="AM50" s="64">
        <v>7085</v>
      </c>
      <c r="AN50" s="64"/>
      <c r="AO50" s="64"/>
      <c r="AP50" s="64"/>
      <c r="AQ50" s="64"/>
      <c r="AR50" s="64"/>
    </row>
    <row r="51" spans="1:44" s="32" customFormat="1" x14ac:dyDescent="0.3">
      <c r="A51" s="65" t="s">
        <v>94</v>
      </c>
      <c r="B51" s="65"/>
      <c r="C51" s="65"/>
      <c r="D51" s="75">
        <f>SUM(E51,M51,U51,AC51,AK51)</f>
        <v>571773</v>
      </c>
      <c r="E51" s="75">
        <f t="shared" si="7"/>
        <v>51410</v>
      </c>
      <c r="F51" s="66">
        <v>10490</v>
      </c>
      <c r="G51" s="66">
        <v>7750</v>
      </c>
      <c r="H51" s="66">
        <v>12415</v>
      </c>
      <c r="I51" s="66">
        <v>6925</v>
      </c>
      <c r="J51" s="66">
        <v>360</v>
      </c>
      <c r="K51" s="66">
        <v>4850</v>
      </c>
      <c r="L51" s="66">
        <v>8620</v>
      </c>
      <c r="M51" s="66">
        <f>SUM(N51:T51)</f>
        <v>118805</v>
      </c>
      <c r="N51" s="66">
        <v>8860</v>
      </c>
      <c r="O51" s="66">
        <v>50010</v>
      </c>
      <c r="P51" s="66">
        <v>14265</v>
      </c>
      <c r="Q51" s="66">
        <v>16435</v>
      </c>
      <c r="R51" s="66">
        <v>16310</v>
      </c>
      <c r="S51" s="66">
        <v>5990</v>
      </c>
      <c r="T51" s="66">
        <v>6935</v>
      </c>
      <c r="U51" s="69">
        <f>SUM(U25,U50)</f>
        <v>141460</v>
      </c>
      <c r="V51" s="69">
        <v>8760</v>
      </c>
      <c r="W51" s="69">
        <v>11945</v>
      </c>
      <c r="X51" s="69">
        <v>82710</v>
      </c>
      <c r="Y51" s="69">
        <v>11710</v>
      </c>
      <c r="Z51" s="69">
        <v>6220</v>
      </c>
      <c r="AA51" s="69">
        <v>10940</v>
      </c>
      <c r="AB51" s="69">
        <v>9175</v>
      </c>
      <c r="AC51" s="66">
        <f t="shared" ref="AC51" si="13">SUM(AC25,AC50)</f>
        <v>238233</v>
      </c>
      <c r="AD51" s="66">
        <v>11685</v>
      </c>
      <c r="AE51" s="66">
        <v>35615</v>
      </c>
      <c r="AF51" s="66">
        <v>29398</v>
      </c>
      <c r="AG51" s="66">
        <v>135225</v>
      </c>
      <c r="AH51" s="66">
        <v>6925</v>
      </c>
      <c r="AI51" s="66">
        <v>7770</v>
      </c>
      <c r="AJ51" s="66">
        <v>11615</v>
      </c>
      <c r="AK51" s="66">
        <f>SUM(AK25,AK50)</f>
        <v>21865</v>
      </c>
      <c r="AL51" s="66">
        <v>9410</v>
      </c>
      <c r="AM51" s="66">
        <v>12455</v>
      </c>
      <c r="AN51" s="66"/>
      <c r="AO51" s="66"/>
      <c r="AP51" s="66"/>
      <c r="AQ51" s="66"/>
      <c r="AR51" s="66"/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A1:D1"/>
    <mergeCell ref="A3:C3"/>
    <mergeCell ref="D3:D4"/>
    <mergeCell ref="E3:E4"/>
    <mergeCell ref="M3:M4"/>
    <mergeCell ref="U3:U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2022.1월</vt:lpstr>
      <vt:lpstr>2022.2월</vt:lpstr>
      <vt:lpstr>2022.3월</vt:lpstr>
      <vt:lpstr>2022.4월</vt:lpstr>
      <vt:lpstr>2022.5월</vt:lpstr>
      <vt:lpstr>2022.6월</vt:lpstr>
      <vt:lpstr>2022.7월</vt:lpstr>
      <vt:lpstr>2022.8월</vt:lpstr>
      <vt:lpstr>2022.9월</vt:lpstr>
      <vt:lpstr>2022.10월</vt:lpstr>
      <vt:lpstr>2022.11월</vt:lpstr>
      <vt:lpstr>2022.12월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2022-02-04T00:51:30Z</dcterms:created>
  <dcterms:modified xsi:type="dcterms:W3CDTF">2023-06-12T02:06:14Z</dcterms:modified>
</cp:coreProperties>
</file>