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3월\"/>
    </mc:Choice>
  </mc:AlternateContent>
  <bookViews>
    <workbookView xWindow="0" yWindow="0" windowWidth="17565" windowHeight="6480" tabRatio="500" activeTab="2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52511" iterateDelta="1E-4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Q18" i="3" l="1"/>
  <c r="N19" i="3"/>
  <c r="O21" i="3"/>
  <c r="O23" i="3" s="1"/>
  <c r="AH23" i="3"/>
  <c r="AG23" i="3"/>
  <c r="AF23" i="3"/>
  <c r="AE23" i="3"/>
  <c r="AD23" i="3"/>
  <c r="AC23" i="3"/>
  <c r="AB23" i="3"/>
  <c r="AA23" i="3"/>
  <c r="Z23" i="3"/>
  <c r="Y23" i="3"/>
  <c r="X23" i="3"/>
  <c r="W23" i="3"/>
  <c r="T23" i="3"/>
  <c r="H23" i="3"/>
  <c r="AI19" i="3"/>
  <c r="AC19" i="3"/>
  <c r="T19" i="3"/>
  <c r="S19" i="3"/>
  <c r="Q19" i="3"/>
  <c r="P19" i="3"/>
  <c r="P23" i="3" s="1"/>
  <c r="L19" i="3"/>
  <c r="L23" i="3" s="1"/>
  <c r="K19" i="3"/>
  <c r="J19" i="3"/>
  <c r="H19" i="3"/>
  <c r="G19" i="3"/>
  <c r="T18" i="3"/>
  <c r="S18" i="3"/>
  <c r="R18" i="3"/>
  <c r="P18" i="3"/>
  <c r="O18" i="3"/>
  <c r="N18" i="3"/>
  <c r="E18" i="3"/>
  <c r="AI23" i="3"/>
  <c r="V23" i="3"/>
  <c r="U23" i="3"/>
  <c r="S23" i="3"/>
  <c r="R23" i="3"/>
  <c r="Q23" i="3"/>
  <c r="M23" i="3"/>
  <c r="K23" i="3"/>
  <c r="J8" i="3"/>
  <c r="J23" i="3" s="1"/>
  <c r="I23" i="3"/>
  <c r="G23" i="3"/>
  <c r="F8" i="3"/>
  <c r="F23" i="3" s="1"/>
  <c r="E23" i="3"/>
  <c r="N23" i="3" l="1"/>
  <c r="AC8" i="2"/>
  <c r="AI24" i="12" l="1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24" i="11" s="1"/>
  <c r="D6" i="11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4" i="6" s="1"/>
  <c r="D6" i="6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4" i="4" s="1"/>
  <c r="D23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3" i="1"/>
  <c r="D22" i="1"/>
  <c r="D21" i="1"/>
  <c r="D20" i="1"/>
  <c r="AF19" i="1"/>
  <c r="D18" i="1"/>
  <c r="D17" i="1"/>
  <c r="D16" i="1"/>
  <c r="D15" i="1"/>
  <c r="D14" i="1"/>
  <c r="D13" i="1"/>
  <c r="D12" i="1"/>
  <c r="D11" i="1"/>
  <c r="D10" i="1"/>
  <c r="AF9" i="1"/>
  <c r="AB9" i="1"/>
  <c r="AA9" i="1"/>
  <c r="Z9" i="1"/>
  <c r="V9" i="1"/>
  <c r="K9" i="1"/>
  <c r="J9" i="1"/>
  <c r="I9" i="1"/>
  <c r="D9" i="1"/>
  <c r="D8" i="1"/>
  <c r="D7" i="1"/>
  <c r="D6" i="1"/>
  <c r="D23" i="2" l="1"/>
</calcChain>
</file>

<file path=xl/comments1.xml><?xml version="1.0" encoding="utf-8"?>
<comments xmlns="http://schemas.openxmlformats.org/spreadsheetml/2006/main">
  <authors>
    <author xml:space="preserve"> </author>
  </authors>
  <commentList>
    <comment ref="B20" authorId="0" shapeId="0">
      <text>
        <r>
          <rPr>
            <sz val="11"/>
            <color rgb="FF000000"/>
            <rFont val="맑은 고딕"/>
            <family val="3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<sst xmlns="http://schemas.openxmlformats.org/spreadsheetml/2006/main" count="478" uniqueCount="69">
  <si>
    <t>인라인</t>
  </si>
  <si>
    <t>합계</t>
  </si>
  <si>
    <t>화</t>
  </si>
  <si>
    <t>날씨</t>
  </si>
  <si>
    <t>양화</t>
  </si>
  <si>
    <t>월</t>
  </si>
  <si>
    <t>야구장</t>
  </si>
  <si>
    <t>월계</t>
  </si>
  <si>
    <t>자전거</t>
  </si>
  <si>
    <t>외국인</t>
  </si>
  <si>
    <t>캠핑장</t>
  </si>
  <si>
    <t>금</t>
  </si>
  <si>
    <t>롤러장</t>
  </si>
  <si>
    <t>토</t>
  </si>
  <si>
    <t>일</t>
  </si>
  <si>
    <t>요일</t>
  </si>
  <si>
    <t>목</t>
  </si>
  <si>
    <t>일자</t>
  </si>
  <si>
    <t>마라톤</t>
  </si>
  <si>
    <t>수</t>
  </si>
  <si>
    <t>전망쉼터</t>
  </si>
  <si>
    <t>눈썰매장</t>
  </si>
  <si>
    <t>수상시설</t>
  </si>
  <si>
    <t>자전거공원</t>
  </si>
  <si>
    <t>운동시설</t>
  </si>
  <si>
    <t>수영장(물놀이장)</t>
  </si>
  <si>
    <t>일반이용자(저녁)</t>
  </si>
  <si>
    <t>일반이용자(낮)</t>
  </si>
  <si>
    <t>일반이용자(아침)</t>
  </si>
  <si>
    <t>주요행사(한강몽땅)</t>
  </si>
  <si>
    <t>개인형 이동장치(PM)</t>
  </si>
  <si>
    <t>양화한강공원 3월 이용자 현황</t>
  </si>
  <si>
    <t>양화한강공원 6월 이용자 현황</t>
  </si>
  <si>
    <t>양화한강공원 9월 이용자 현황</t>
  </si>
  <si>
    <t>양화한강공원 7월 이용자 현황</t>
  </si>
  <si>
    <t>양화한강공원 8월 이용자 현황</t>
  </si>
  <si>
    <t>양화한강공원 1월 이용자 현황</t>
  </si>
  <si>
    <t>양화한강공원 5월 이용자 현황</t>
  </si>
  <si>
    <t>양화한강공원 11월 이용자 현황</t>
  </si>
  <si>
    <t>양화한강공원 12월 이용자 현황</t>
  </si>
  <si>
    <t>양화한강공원 10월 이용자 현황</t>
  </si>
  <si>
    <t>양화한강공원 4월 이용자 현황</t>
  </si>
  <si>
    <t>양화한강공원 2월 이용자 현황</t>
  </si>
  <si>
    <t>개인형이동장치(pm)</t>
    <phoneticPr fontId="10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</si>
  <si>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</si>
  <si>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</si>
  <si>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</si>
  <si>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</si>
  <si>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흐림 눈</t>
    <phoneticPr fontId="10" type="noConversion"/>
  </si>
  <si>
    <t>흐림
미세먼지</t>
    <phoneticPr fontId="10" type="noConversion"/>
  </si>
  <si>
    <t>흐림</t>
    <phoneticPr fontId="10" type="noConversion"/>
  </si>
  <si>
    <t>맑음
미세먼지</t>
    <phoneticPr fontId="10" type="noConversion"/>
  </si>
  <si>
    <t>비</t>
    <phoneticPr fontId="10" type="noConversion"/>
  </si>
  <si>
    <t>비
눈(야간)</t>
    <phoneticPr fontId="10" type="noConversion"/>
  </si>
  <si>
    <t>맑음
한파특보</t>
    <phoneticPr fontId="10" type="noConversion"/>
  </si>
  <si>
    <t>수</t>
    <phoneticPr fontId="10" type="noConversion"/>
  </si>
  <si>
    <t>목</t>
    <phoneticPr fontId="10" type="noConversion"/>
  </si>
  <si>
    <t>금</t>
    <phoneticPr fontId="10" type="noConversion"/>
  </si>
  <si>
    <t>흐림</t>
    <phoneticPr fontId="10" type="noConversion"/>
  </si>
  <si>
    <t>맑음</t>
    <phoneticPr fontId="10" type="noConversion"/>
  </si>
  <si>
    <t>점차흐림</t>
    <phoneticPr fontId="10" type="noConversion"/>
  </si>
  <si>
    <t>약간흐릠</t>
    <phoneticPr fontId="10" type="noConversion"/>
  </si>
  <si>
    <t>수</t>
    <phoneticPr fontId="10" type="noConversion"/>
  </si>
  <si>
    <t>목</t>
    <phoneticPr fontId="10" type="noConversion"/>
  </si>
  <si>
    <t>맑음</t>
    <phoneticPr fontId="10" type="noConversion"/>
  </si>
  <si>
    <t>흐림</t>
    <phoneticPr fontId="10" type="noConversion"/>
  </si>
  <si>
    <t>비∙흐림</t>
    <phoneticPr fontId="10" type="noConversion"/>
  </si>
  <si>
    <t>흐림∙비</t>
    <phoneticPr fontId="10" type="noConversion"/>
  </si>
  <si>
    <t xml:space="preserve">흐림"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</si>
</sst>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2818F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3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8" fillId="0" borderId="2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2" fillId="2" borderId="2" xfId="1" applyNumberFormat="1" applyFont="1" applyFill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  <xf numFmtId="176" fontId="8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 wrapText="1"/>
    </xf>
    <xf numFmtId="0" fontId="0" fillId="0" borderId="2" xfId="0" applyNumberFormat="1" applyBorder="1">
      <alignment vertical="center"/>
    </xf>
    <xf numFmtId="0" fontId="13" fillId="2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5" xfId="1" applyNumberFormat="1" applyFont="1" applyBorder="1" applyAlignment="1">
      <alignment vertical="center" wrapText="1"/>
    </xf>
  </cellXfs>
  <cellStyles count="2">
    <cellStyle name="표준" xfId="0" builtinId="0"/>
    <cellStyle name="표준 2" xfId="1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281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4"/>
  <sheetViews>
    <sheetView zoomScale="85" zoomScaleNormal="85" zoomScaleSheetLayoutView="75" workbookViewId="0">
      <selection activeCell="P28" sqref="P28"/>
    </sheetView>
  </sheetViews>
  <sheetFormatPr defaultColWidth="9" defaultRowHeight="16.5" x14ac:dyDescent="0.3"/>
  <cols>
    <col min="1" max="1" width="8.625" style="1" customWidth="1"/>
    <col min="2" max="2" width="22.87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36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2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26">
        <v>7</v>
      </c>
      <c r="L3" s="2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26">
        <v>14</v>
      </c>
      <c r="S3" s="2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25">
        <v>21</v>
      </c>
      <c r="Z3" s="25">
        <v>22</v>
      </c>
      <c r="AA3" s="25">
        <v>23</v>
      </c>
      <c r="AB3" s="25">
        <v>24</v>
      </c>
      <c r="AC3" s="5">
        <v>25</v>
      </c>
      <c r="AD3" s="5">
        <v>26</v>
      </c>
      <c r="AE3" s="5">
        <v>27</v>
      </c>
      <c r="AF3" s="26">
        <v>28</v>
      </c>
      <c r="AG3" s="2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24" t="s">
        <v>44</v>
      </c>
      <c r="F4" s="6" t="s">
        <v>45</v>
      </c>
      <c r="G4" s="6" t="s">
        <v>2</v>
      </c>
      <c r="H4" s="6" t="s">
        <v>19</v>
      </c>
      <c r="I4" s="6" t="s">
        <v>16</v>
      </c>
      <c r="J4" s="6" t="s">
        <v>11</v>
      </c>
      <c r="K4" s="27" t="s">
        <v>13</v>
      </c>
      <c r="L4" s="24" t="s">
        <v>14</v>
      </c>
      <c r="M4" s="6" t="s">
        <v>5</v>
      </c>
      <c r="N4" s="6" t="s">
        <v>2</v>
      </c>
      <c r="O4" s="6" t="s">
        <v>19</v>
      </c>
      <c r="P4" s="6" t="s">
        <v>16</v>
      </c>
      <c r="Q4" s="6" t="s">
        <v>11</v>
      </c>
      <c r="R4" s="27" t="s">
        <v>13</v>
      </c>
      <c r="S4" s="24" t="s">
        <v>14</v>
      </c>
      <c r="T4" s="6" t="s">
        <v>5</v>
      </c>
      <c r="U4" s="6" t="s">
        <v>2</v>
      </c>
      <c r="V4" s="6" t="s">
        <v>19</v>
      </c>
      <c r="W4" s="6" t="s">
        <v>16</v>
      </c>
      <c r="X4" s="6" t="s">
        <v>11</v>
      </c>
      <c r="Y4" s="24" t="s">
        <v>13</v>
      </c>
      <c r="Z4" s="24" t="s">
        <v>14</v>
      </c>
      <c r="AA4" s="24" t="s">
        <v>5</v>
      </c>
      <c r="AB4" s="24" t="s">
        <v>2</v>
      </c>
      <c r="AC4" s="6" t="s">
        <v>19</v>
      </c>
      <c r="AD4" s="6" t="s">
        <v>16</v>
      </c>
      <c r="AE4" s="6" t="s">
        <v>11</v>
      </c>
      <c r="AF4" s="27" t="s">
        <v>13</v>
      </c>
      <c r="AG4" s="24" t="s">
        <v>14</v>
      </c>
      <c r="AH4" s="6" t="s">
        <v>5</v>
      </c>
      <c r="AI4" s="6" t="s">
        <v>46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8" t="s">
        <v>47</v>
      </c>
      <c r="F5" s="28" t="s">
        <v>47</v>
      </c>
      <c r="G5" s="28" t="s">
        <v>47</v>
      </c>
      <c r="H5" s="28" t="s">
        <v>47</v>
      </c>
      <c r="I5" s="28" t="s">
        <v>47</v>
      </c>
      <c r="J5" s="28" t="s">
        <v>48</v>
      </c>
      <c r="K5" s="28" t="s">
        <v>47</v>
      </c>
      <c r="L5" s="28" t="s">
        <v>47</v>
      </c>
      <c r="M5" s="28" t="s">
        <v>49</v>
      </c>
      <c r="N5" s="28" t="s">
        <v>50</v>
      </c>
      <c r="O5" s="28" t="s">
        <v>51</v>
      </c>
      <c r="P5" s="28" t="s">
        <v>47</v>
      </c>
      <c r="Q5" s="28" t="s">
        <v>52</v>
      </c>
      <c r="R5" s="28" t="s">
        <v>53</v>
      </c>
      <c r="S5" s="28" t="s">
        <v>50</v>
      </c>
      <c r="T5" s="28" t="s">
        <v>47</v>
      </c>
      <c r="U5" s="28" t="s">
        <v>50</v>
      </c>
      <c r="V5" s="28" t="s">
        <v>47</v>
      </c>
      <c r="W5" s="28" t="s">
        <v>48</v>
      </c>
      <c r="X5" s="28" t="s">
        <v>47</v>
      </c>
      <c r="Y5" s="28" t="s">
        <v>47</v>
      </c>
      <c r="Z5" s="28" t="s">
        <v>50</v>
      </c>
      <c r="AA5" s="28" t="s">
        <v>47</v>
      </c>
      <c r="AB5" s="28" t="s">
        <v>54</v>
      </c>
      <c r="AC5" s="28" t="s">
        <v>54</v>
      </c>
      <c r="AD5" s="28" t="s">
        <v>48</v>
      </c>
      <c r="AE5" s="28" t="s">
        <v>54</v>
      </c>
      <c r="AF5" s="28" t="s">
        <v>47</v>
      </c>
      <c r="AG5" s="28" t="s">
        <v>50</v>
      </c>
      <c r="AH5" s="28" t="s">
        <v>47</v>
      </c>
      <c r="AI5" s="28" t="s">
        <v>50</v>
      </c>
    </row>
    <row r="6" spans="1:35" ht="21.6" customHeight="1" x14ac:dyDescent="0.3">
      <c r="A6" s="6"/>
      <c r="B6" s="10" t="s">
        <v>28</v>
      </c>
      <c r="C6" s="6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29360</v>
      </c>
      <c r="E7" s="12">
        <v>1500</v>
      </c>
      <c r="F7" s="12">
        <v>900</v>
      </c>
      <c r="G7" s="12">
        <v>1000</v>
      </c>
      <c r="H7" s="12">
        <v>1260</v>
      </c>
      <c r="I7" s="13">
        <v>1062</v>
      </c>
      <c r="J7" s="14">
        <v>630</v>
      </c>
      <c r="K7" s="12">
        <v>1500</v>
      </c>
      <c r="L7" s="12">
        <v>1150</v>
      </c>
      <c r="M7" s="12">
        <v>1415</v>
      </c>
      <c r="N7" s="12">
        <v>530</v>
      </c>
      <c r="O7" s="15">
        <v>720</v>
      </c>
      <c r="P7" s="15">
        <v>900</v>
      </c>
      <c r="Q7" s="15">
        <v>600</v>
      </c>
      <c r="R7" s="12">
        <v>490</v>
      </c>
      <c r="S7" s="12">
        <v>1020</v>
      </c>
      <c r="T7" s="12">
        <v>900</v>
      </c>
      <c r="U7" s="12">
        <v>857</v>
      </c>
      <c r="V7" s="15">
        <v>650</v>
      </c>
      <c r="W7" s="12">
        <v>670</v>
      </c>
      <c r="X7" s="12">
        <v>1150</v>
      </c>
      <c r="Y7" s="12">
        <v>1058</v>
      </c>
      <c r="Z7" s="12">
        <v>953</v>
      </c>
      <c r="AA7" s="12">
        <v>1830</v>
      </c>
      <c r="AB7" s="12">
        <v>450</v>
      </c>
      <c r="AC7" s="12">
        <v>700</v>
      </c>
      <c r="AD7" s="12">
        <v>895</v>
      </c>
      <c r="AE7" s="12">
        <v>300</v>
      </c>
      <c r="AF7" s="12">
        <v>1150</v>
      </c>
      <c r="AG7" s="12">
        <v>1020</v>
      </c>
      <c r="AH7" s="12">
        <v>900</v>
      </c>
      <c r="AI7" s="12">
        <v>1200</v>
      </c>
    </row>
    <row r="8" spans="1:35" ht="21.6" customHeight="1" x14ac:dyDescent="0.3">
      <c r="A8" s="6"/>
      <c r="B8" s="10" t="s">
        <v>26</v>
      </c>
      <c r="C8" s="6"/>
      <c r="D8" s="11">
        <f t="shared" si="0"/>
        <v>29482</v>
      </c>
      <c r="E8" s="12">
        <v>1300</v>
      </c>
      <c r="F8" s="12">
        <v>1200</v>
      </c>
      <c r="G8" s="12">
        <v>875</v>
      </c>
      <c r="H8" s="12">
        <v>1000</v>
      </c>
      <c r="I8" s="13">
        <v>100</v>
      </c>
      <c r="J8" s="14">
        <v>700</v>
      </c>
      <c r="K8" s="12">
        <v>1175</v>
      </c>
      <c r="L8" s="12">
        <v>1280</v>
      </c>
      <c r="M8" s="12">
        <v>1000</v>
      </c>
      <c r="N8" s="12">
        <v>900</v>
      </c>
      <c r="O8" s="15">
        <v>805</v>
      </c>
      <c r="P8" s="15">
        <v>805</v>
      </c>
      <c r="Q8" s="15">
        <v>805</v>
      </c>
      <c r="R8" s="15">
        <v>805</v>
      </c>
      <c r="S8" s="12">
        <v>846</v>
      </c>
      <c r="T8" s="12">
        <v>700</v>
      </c>
      <c r="U8" s="12">
        <v>1000</v>
      </c>
      <c r="V8" s="15">
        <v>1165</v>
      </c>
      <c r="W8" s="12">
        <v>753</v>
      </c>
      <c r="X8" s="12">
        <v>1130</v>
      </c>
      <c r="Y8" s="12">
        <v>1010</v>
      </c>
      <c r="Z8" s="12">
        <v>1925</v>
      </c>
      <c r="AA8" s="12">
        <v>1153</v>
      </c>
      <c r="AB8" s="12">
        <v>700</v>
      </c>
      <c r="AC8" s="12">
        <v>500</v>
      </c>
      <c r="AD8" s="12">
        <v>900</v>
      </c>
      <c r="AE8" s="12">
        <v>500</v>
      </c>
      <c r="AF8" s="12">
        <v>1650</v>
      </c>
      <c r="AG8" s="12">
        <v>1100</v>
      </c>
      <c r="AH8" s="12">
        <v>800</v>
      </c>
      <c r="AI8" s="12">
        <v>900</v>
      </c>
    </row>
    <row r="9" spans="1:35" ht="21.6" customHeight="1" x14ac:dyDescent="0.3">
      <c r="A9" s="6"/>
      <c r="B9" s="6" t="s">
        <v>24</v>
      </c>
      <c r="C9" s="6"/>
      <c r="D9" s="11">
        <f t="shared" si="0"/>
        <v>19765</v>
      </c>
      <c r="E9" s="12">
        <v>330</v>
      </c>
      <c r="F9" s="12">
        <v>556</v>
      </c>
      <c r="G9" s="12">
        <v>516</v>
      </c>
      <c r="H9" s="12">
        <v>515</v>
      </c>
      <c r="I9" s="13">
        <f>275+330</f>
        <v>605</v>
      </c>
      <c r="J9" s="14">
        <f>464+75</f>
        <v>539</v>
      </c>
      <c r="K9" s="12">
        <f>87+230</f>
        <v>317</v>
      </c>
      <c r="L9" s="12">
        <v>835</v>
      </c>
      <c r="M9" s="12">
        <v>800</v>
      </c>
      <c r="N9" s="12">
        <v>480</v>
      </c>
      <c r="O9" s="15">
        <v>249</v>
      </c>
      <c r="P9" s="15">
        <v>795</v>
      </c>
      <c r="Q9" s="15">
        <v>600</v>
      </c>
      <c r="R9" s="12">
        <v>700</v>
      </c>
      <c r="S9" s="12">
        <v>500</v>
      </c>
      <c r="T9" s="12">
        <v>815</v>
      </c>
      <c r="U9" s="12">
        <v>500</v>
      </c>
      <c r="V9" s="15">
        <f>429+67</f>
        <v>496</v>
      </c>
      <c r="W9" s="12">
        <v>120</v>
      </c>
      <c r="X9" s="12">
        <v>795</v>
      </c>
      <c r="Y9" s="12">
        <v>631</v>
      </c>
      <c r="Z9" s="12">
        <f>712+201</f>
        <v>913</v>
      </c>
      <c r="AA9" s="12">
        <f>61+400</f>
        <v>461</v>
      </c>
      <c r="AB9" s="12">
        <f>185+650</f>
        <v>835</v>
      </c>
      <c r="AC9" s="12">
        <v>682</v>
      </c>
      <c r="AD9" s="12">
        <v>680</v>
      </c>
      <c r="AE9" s="12">
        <v>475</v>
      </c>
      <c r="AF9" s="12">
        <f>625+700</f>
        <v>1325</v>
      </c>
      <c r="AG9" s="12">
        <v>1200</v>
      </c>
      <c r="AH9" s="12">
        <v>700</v>
      </c>
      <c r="AI9" s="12">
        <v>800</v>
      </c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27140</v>
      </c>
      <c r="E18" s="12">
        <v>1300</v>
      </c>
      <c r="F18" s="12">
        <v>950</v>
      </c>
      <c r="G18" s="12">
        <v>1000</v>
      </c>
      <c r="H18" s="12">
        <v>1000</v>
      </c>
      <c r="I18" s="12">
        <v>1000</v>
      </c>
      <c r="J18" s="12">
        <v>1000</v>
      </c>
      <c r="K18" s="12">
        <v>1000</v>
      </c>
      <c r="L18" s="12">
        <v>1000</v>
      </c>
      <c r="M18" s="12">
        <v>900</v>
      </c>
      <c r="N18" s="12">
        <v>700</v>
      </c>
      <c r="O18" s="15">
        <v>890</v>
      </c>
      <c r="P18" s="15">
        <v>700</v>
      </c>
      <c r="Q18" s="15">
        <v>1000</v>
      </c>
      <c r="R18" s="12">
        <v>900</v>
      </c>
      <c r="S18" s="12">
        <v>1000</v>
      </c>
      <c r="T18" s="12">
        <v>800</v>
      </c>
      <c r="U18" s="12">
        <v>800</v>
      </c>
      <c r="V18" s="12">
        <v>800</v>
      </c>
      <c r="W18" s="12">
        <v>600</v>
      </c>
      <c r="X18" s="12">
        <v>1000</v>
      </c>
      <c r="Y18" s="12">
        <v>1000</v>
      </c>
      <c r="Z18" s="12">
        <v>1000</v>
      </c>
      <c r="AA18" s="12">
        <v>1000</v>
      </c>
      <c r="AB18" s="12">
        <v>700</v>
      </c>
      <c r="AC18" s="12">
        <v>500</v>
      </c>
      <c r="AD18" s="12">
        <v>100</v>
      </c>
      <c r="AE18" s="12">
        <v>300</v>
      </c>
      <c r="AF18" s="12">
        <v>1400</v>
      </c>
      <c r="AG18" s="12">
        <v>1100</v>
      </c>
      <c r="AH18" s="12">
        <v>900</v>
      </c>
      <c r="AI18" s="12">
        <v>800</v>
      </c>
    </row>
    <row r="19" spans="1:35" ht="21.6" customHeight="1" x14ac:dyDescent="0.3">
      <c r="A19" s="6"/>
      <c r="B19" s="6" t="s">
        <v>43</v>
      </c>
      <c r="C19" s="6"/>
      <c r="D19" s="11"/>
      <c r="E19" s="12">
        <v>43</v>
      </c>
      <c r="F19" s="12">
        <v>36</v>
      </c>
      <c r="G19" s="12">
        <v>76</v>
      </c>
      <c r="H19" s="12">
        <v>41</v>
      </c>
      <c r="I19" s="13">
        <v>43</v>
      </c>
      <c r="J19" s="14">
        <v>60</v>
      </c>
      <c r="K19" s="12">
        <v>93</v>
      </c>
      <c r="L19" s="12">
        <v>42</v>
      </c>
      <c r="M19" s="12">
        <v>43</v>
      </c>
      <c r="N19" s="12">
        <v>41</v>
      </c>
      <c r="O19" s="15">
        <v>71</v>
      </c>
      <c r="P19" s="15">
        <v>39</v>
      </c>
      <c r="Q19" s="15">
        <v>50</v>
      </c>
      <c r="R19" s="12">
        <v>41</v>
      </c>
      <c r="S19" s="12">
        <v>71</v>
      </c>
      <c r="T19" s="12">
        <v>40</v>
      </c>
      <c r="U19" s="12">
        <v>50</v>
      </c>
      <c r="V19" s="15">
        <v>53</v>
      </c>
      <c r="W19" s="12">
        <v>40</v>
      </c>
      <c r="X19" s="12">
        <v>37</v>
      </c>
      <c r="Y19" s="12">
        <v>100</v>
      </c>
      <c r="Z19" s="12">
        <v>150</v>
      </c>
      <c r="AA19" s="12">
        <v>130</v>
      </c>
      <c r="AB19" s="12">
        <v>39</v>
      </c>
      <c r="AC19" s="12">
        <v>35</v>
      </c>
      <c r="AD19" s="12">
        <v>40</v>
      </c>
      <c r="AE19" s="12">
        <v>67</v>
      </c>
      <c r="AF19" s="23">
        <f>35+45</f>
        <v>80</v>
      </c>
      <c r="AG19" s="12">
        <v>35</v>
      </c>
      <c r="AH19" s="12">
        <v>33</v>
      </c>
      <c r="AI19" s="12">
        <v>46</v>
      </c>
    </row>
    <row r="20" spans="1:35" ht="21.6" customHeight="1" x14ac:dyDescent="0.3">
      <c r="A20" s="6"/>
      <c r="B20" s="6" t="s">
        <v>0</v>
      </c>
      <c r="C20" s="6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>SUM(E21:AI21)</f>
        <v>2840</v>
      </c>
      <c r="E21" s="12">
        <v>90</v>
      </c>
      <c r="F21" s="12">
        <v>90</v>
      </c>
      <c r="G21" s="12">
        <v>90</v>
      </c>
      <c r="H21" s="12">
        <v>90</v>
      </c>
      <c r="I21" s="12">
        <v>90</v>
      </c>
      <c r="J21" s="12">
        <v>90</v>
      </c>
      <c r="K21" s="12">
        <v>300</v>
      </c>
      <c r="L21" s="12">
        <v>300</v>
      </c>
      <c r="M21" s="12">
        <v>90</v>
      </c>
      <c r="N21" s="12">
        <v>90</v>
      </c>
      <c r="O21" s="12">
        <v>90</v>
      </c>
      <c r="P21" s="12">
        <v>90</v>
      </c>
      <c r="Q21" s="15">
        <v>50</v>
      </c>
      <c r="R21" s="15">
        <v>50</v>
      </c>
      <c r="S21" s="15">
        <v>50</v>
      </c>
      <c r="T21" s="15">
        <v>50</v>
      </c>
      <c r="U21" s="15">
        <v>50</v>
      </c>
      <c r="V21" s="15">
        <v>50</v>
      </c>
      <c r="W21" s="15">
        <v>50</v>
      </c>
      <c r="X21" s="12">
        <v>100</v>
      </c>
      <c r="Y21" s="12">
        <v>100</v>
      </c>
      <c r="Z21" s="12">
        <v>100</v>
      </c>
      <c r="AA21" s="12">
        <v>210</v>
      </c>
      <c r="AB21" s="12">
        <v>20</v>
      </c>
      <c r="AC21" s="12">
        <v>20</v>
      </c>
      <c r="AD21" s="12">
        <v>20</v>
      </c>
      <c r="AE21" s="12">
        <v>20</v>
      </c>
      <c r="AF21" s="12">
        <v>100</v>
      </c>
      <c r="AG21" s="12">
        <v>100</v>
      </c>
      <c r="AH21" s="12">
        <v>100</v>
      </c>
      <c r="AI21" s="12">
        <v>100</v>
      </c>
    </row>
    <row r="22" spans="1:35" ht="21.6" customHeight="1" x14ac:dyDescent="0.3">
      <c r="A22" s="6"/>
      <c r="B22" s="6" t="s">
        <v>9</v>
      </c>
      <c r="C22" s="6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3">
      <c r="A24" s="5" t="s">
        <v>1</v>
      </c>
      <c r="B24" s="5"/>
      <c r="C24" s="5"/>
      <c r="D24" s="11">
        <f>SUM(E24:AI24)</f>
        <v>110352</v>
      </c>
      <c r="E24" s="11">
        <f t="shared" ref="E24:AI24" si="1">SUM(E6:E23)</f>
        <v>4563</v>
      </c>
      <c r="F24" s="11">
        <f t="shared" si="1"/>
        <v>3732</v>
      </c>
      <c r="G24" s="11">
        <f t="shared" si="1"/>
        <v>3557</v>
      </c>
      <c r="H24" s="11">
        <f t="shared" si="1"/>
        <v>3906</v>
      </c>
      <c r="I24" s="11">
        <f t="shared" si="1"/>
        <v>2900</v>
      </c>
      <c r="J24" s="11">
        <f t="shared" si="1"/>
        <v>3019</v>
      </c>
      <c r="K24" s="11">
        <f t="shared" si="1"/>
        <v>4385</v>
      </c>
      <c r="L24" s="11">
        <f t="shared" si="1"/>
        <v>4607</v>
      </c>
      <c r="M24" s="11">
        <f t="shared" si="1"/>
        <v>4248</v>
      </c>
      <c r="N24" s="11">
        <f t="shared" si="1"/>
        <v>2741</v>
      </c>
      <c r="O24" s="11">
        <f t="shared" si="1"/>
        <v>2825</v>
      </c>
      <c r="P24" s="11">
        <f t="shared" si="1"/>
        <v>3329</v>
      </c>
      <c r="Q24" s="11">
        <f t="shared" si="1"/>
        <v>3105</v>
      </c>
      <c r="R24" s="11">
        <f t="shared" si="1"/>
        <v>2986</v>
      </c>
      <c r="S24" s="11">
        <f t="shared" si="1"/>
        <v>3487</v>
      </c>
      <c r="T24" s="11">
        <f t="shared" si="1"/>
        <v>3305</v>
      </c>
      <c r="U24" s="11">
        <f t="shared" si="1"/>
        <v>3257</v>
      </c>
      <c r="V24" s="11">
        <f t="shared" si="1"/>
        <v>3214</v>
      </c>
      <c r="W24" s="11">
        <f t="shared" si="1"/>
        <v>2233</v>
      </c>
      <c r="X24" s="11">
        <f t="shared" si="1"/>
        <v>4212</v>
      </c>
      <c r="Y24" s="11">
        <f t="shared" si="1"/>
        <v>3899</v>
      </c>
      <c r="Z24" s="11">
        <f t="shared" si="1"/>
        <v>5041</v>
      </c>
      <c r="AA24" s="11">
        <f t="shared" si="1"/>
        <v>4784</v>
      </c>
      <c r="AB24" s="11">
        <f t="shared" si="1"/>
        <v>2744</v>
      </c>
      <c r="AC24" s="11">
        <f t="shared" si="1"/>
        <v>2437</v>
      </c>
      <c r="AD24" s="11">
        <f t="shared" si="1"/>
        <v>2635</v>
      </c>
      <c r="AE24" s="11">
        <f t="shared" si="1"/>
        <v>1662</v>
      </c>
      <c r="AF24" s="11">
        <f t="shared" si="1"/>
        <v>5705</v>
      </c>
      <c r="AG24" s="11">
        <f t="shared" si="1"/>
        <v>4555</v>
      </c>
      <c r="AH24" s="11">
        <f t="shared" si="1"/>
        <v>3433</v>
      </c>
      <c r="AI24" s="11">
        <f t="shared" si="1"/>
        <v>3846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MK24"/>
  <sheetViews>
    <sheetView topLeftCell="T1" zoomScale="85" zoomScaleNormal="85" zoomScaleSheetLayoutView="75" workbookViewId="0">
      <selection activeCell="AI23" sqref="E4:AI23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40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J24"/>
  <sheetViews>
    <sheetView topLeftCell="K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38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MK24"/>
  <sheetViews>
    <sheetView topLeftCell="E1" zoomScale="85" zoomScaleNormal="85" zoomScaleSheetLayoutView="75" workbookViewId="0">
      <selection activeCell="E4" sqref="E4:AF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39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2"/>
      <c r="F7" s="12"/>
      <c r="G7" s="12"/>
      <c r="H7" s="12"/>
      <c r="I7" s="17"/>
      <c r="J7" s="14"/>
      <c r="K7" s="12"/>
      <c r="L7" s="12"/>
      <c r="M7" s="12"/>
      <c r="N7" s="12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2"/>
      <c r="F8" s="12"/>
      <c r="G8" s="12"/>
      <c r="H8" s="12"/>
      <c r="I8" s="17"/>
      <c r="J8" s="14"/>
      <c r="K8" s="12"/>
      <c r="L8" s="12"/>
      <c r="M8" s="12"/>
      <c r="N8" s="12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7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7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2"/>
      <c r="F18" s="12"/>
      <c r="G18" s="12"/>
      <c r="H18" s="12"/>
      <c r="I18" s="17"/>
      <c r="J18" s="14"/>
      <c r="K18" s="12"/>
      <c r="L18" s="12"/>
      <c r="M18" s="12"/>
      <c r="N18" s="12"/>
      <c r="O18" s="15"/>
      <c r="P18" s="15"/>
      <c r="Q18" s="29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2"/>
      <c r="F19" s="12"/>
      <c r="G19" s="12"/>
      <c r="H19" s="12"/>
      <c r="I19" s="17"/>
      <c r="J19" s="14"/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2"/>
      <c r="F20" s="12"/>
      <c r="G20" s="12"/>
      <c r="H20" s="12"/>
      <c r="I20" s="17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2"/>
      <c r="F21" s="12"/>
      <c r="G21" s="12"/>
      <c r="H21" s="12"/>
      <c r="I21" s="17"/>
      <c r="J21" s="14"/>
      <c r="K21" s="12"/>
      <c r="L21" s="12"/>
      <c r="M21" s="12"/>
      <c r="N21" s="12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7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H23"/>
  <sheetViews>
    <sheetView zoomScale="85" zoomScaleNormal="85" zoomScaleSheetLayoutView="75" workbookViewId="0">
      <selection activeCell="Z15" sqref="Z15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2" width="8.625" style="1" customWidth="1"/>
  </cols>
  <sheetData>
    <row r="1" spans="1:32" ht="31.5" x14ac:dyDescent="0.3">
      <c r="B1" s="2"/>
      <c r="C1" s="2"/>
      <c r="F1" s="2" t="s">
        <v>42</v>
      </c>
    </row>
    <row r="2" spans="1:32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26">
        <v>4</v>
      </c>
      <c r="I3" s="2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26">
        <v>11</v>
      </c>
      <c r="P3" s="2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26">
        <v>18</v>
      </c>
      <c r="W3" s="2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26">
        <v>25</v>
      </c>
      <c r="AD3" s="25">
        <v>26</v>
      </c>
      <c r="AE3" s="5">
        <v>27</v>
      </c>
      <c r="AF3" s="5">
        <v>28</v>
      </c>
    </row>
    <row r="4" spans="1:32" x14ac:dyDescent="0.3">
      <c r="A4" s="5" t="s">
        <v>15</v>
      </c>
      <c r="B4" s="5"/>
      <c r="C4" s="5"/>
      <c r="D4" s="5"/>
      <c r="E4" s="6" t="s">
        <v>55</v>
      </c>
      <c r="F4" s="6" t="s">
        <v>56</v>
      </c>
      <c r="G4" s="6" t="s">
        <v>57</v>
      </c>
      <c r="H4" s="27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27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27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27" t="s">
        <v>13</v>
      </c>
      <c r="AD4" s="24" t="s">
        <v>14</v>
      </c>
      <c r="AE4" s="6" t="s">
        <v>5</v>
      </c>
      <c r="AF4" s="6" t="s">
        <v>2</v>
      </c>
    </row>
    <row r="5" spans="1:32" ht="30" customHeight="1" x14ac:dyDescent="0.3">
      <c r="A5" s="6" t="s">
        <v>4</v>
      </c>
      <c r="B5" s="6" t="s">
        <v>3</v>
      </c>
      <c r="C5" s="6"/>
      <c r="D5" s="7"/>
      <c r="E5" s="28" t="s">
        <v>58</v>
      </c>
      <c r="F5" s="28" t="s">
        <v>58</v>
      </c>
      <c r="G5" s="28" t="s">
        <v>59</v>
      </c>
      <c r="H5" s="28" t="s">
        <v>59</v>
      </c>
      <c r="I5" s="28" t="s">
        <v>59</v>
      </c>
      <c r="J5" s="28" t="s">
        <v>58</v>
      </c>
      <c r="K5" s="28" t="s">
        <v>47</v>
      </c>
      <c r="L5" s="28" t="s">
        <v>47</v>
      </c>
      <c r="M5" s="28" t="s">
        <v>60</v>
      </c>
      <c r="N5" s="28" t="s">
        <v>50</v>
      </c>
      <c r="O5" s="28" t="s">
        <v>47</v>
      </c>
      <c r="P5" s="28" t="s">
        <v>61</v>
      </c>
      <c r="Q5" s="28" t="s">
        <v>50</v>
      </c>
      <c r="R5" s="28" t="s">
        <v>47</v>
      </c>
      <c r="S5" s="28" t="s">
        <v>47</v>
      </c>
      <c r="T5" s="28" t="s">
        <v>50</v>
      </c>
      <c r="U5" s="28" t="s">
        <v>47</v>
      </c>
      <c r="V5" s="28" t="s">
        <v>50</v>
      </c>
      <c r="W5" s="28" t="s">
        <v>50</v>
      </c>
      <c r="X5" s="28" t="s">
        <v>47</v>
      </c>
      <c r="Y5" s="28" t="s">
        <v>47</v>
      </c>
      <c r="Z5" s="28" t="s">
        <v>47</v>
      </c>
      <c r="AA5" s="28" t="s">
        <v>47</v>
      </c>
      <c r="AB5" s="28" t="s">
        <v>47</v>
      </c>
      <c r="AC5" s="28" t="s">
        <v>47</v>
      </c>
      <c r="AD5" s="28" t="s">
        <v>47</v>
      </c>
      <c r="AE5" s="28" t="s">
        <v>47</v>
      </c>
      <c r="AF5" s="28" t="s">
        <v>47</v>
      </c>
    </row>
    <row r="6" spans="1:32" ht="21.6" customHeight="1" x14ac:dyDescent="0.3">
      <c r="A6" s="6"/>
      <c r="B6" s="10" t="s">
        <v>28</v>
      </c>
      <c r="C6" s="6"/>
      <c r="D6" s="11">
        <f t="shared" ref="D6:D23" si="0">SUM(E6:AF6)</f>
        <v>42830</v>
      </c>
      <c r="E6" s="12">
        <v>1000</v>
      </c>
      <c r="F6" s="12">
        <v>1200</v>
      </c>
      <c r="G6" s="12">
        <v>1200</v>
      </c>
      <c r="H6" s="12">
        <v>1850</v>
      </c>
      <c r="I6" s="17">
        <v>2500</v>
      </c>
      <c r="J6" s="14">
        <v>1400</v>
      </c>
      <c r="K6" s="14">
        <v>1400</v>
      </c>
      <c r="L6" s="14">
        <v>1400</v>
      </c>
      <c r="M6" s="14">
        <v>1400</v>
      </c>
      <c r="N6" s="14">
        <v>1400</v>
      </c>
      <c r="O6" s="15">
        <v>2000</v>
      </c>
      <c r="P6" s="15">
        <v>2000</v>
      </c>
      <c r="Q6" s="15">
        <v>1650</v>
      </c>
      <c r="R6" s="12">
        <v>1030</v>
      </c>
      <c r="S6" s="12">
        <v>1300</v>
      </c>
      <c r="T6" s="12">
        <v>1300</v>
      </c>
      <c r="U6" s="12">
        <v>1300</v>
      </c>
      <c r="V6" s="15">
        <v>2000</v>
      </c>
      <c r="W6" s="12">
        <v>2000</v>
      </c>
      <c r="X6" s="12">
        <v>1000</v>
      </c>
      <c r="Y6" s="12">
        <v>1200</v>
      </c>
      <c r="Z6" s="12">
        <v>1200</v>
      </c>
      <c r="AA6" s="12">
        <v>1300</v>
      </c>
      <c r="AB6" s="12">
        <v>1700</v>
      </c>
      <c r="AC6" s="12">
        <v>1900</v>
      </c>
      <c r="AD6" s="12">
        <v>2000</v>
      </c>
      <c r="AE6" s="12">
        <v>1700</v>
      </c>
      <c r="AF6" s="12">
        <v>1500</v>
      </c>
    </row>
    <row r="7" spans="1:32" ht="21.6" customHeight="1" x14ac:dyDescent="0.3">
      <c r="A7" s="6"/>
      <c r="B7" s="6" t="s">
        <v>27</v>
      </c>
      <c r="C7" s="6"/>
      <c r="D7" s="11">
        <f t="shared" si="0"/>
        <v>37540</v>
      </c>
      <c r="E7" s="12">
        <v>1100</v>
      </c>
      <c r="F7" s="12">
        <v>900</v>
      </c>
      <c r="G7" s="12">
        <v>1085</v>
      </c>
      <c r="H7" s="12">
        <v>1200</v>
      </c>
      <c r="I7" s="17">
        <v>1500</v>
      </c>
      <c r="J7" s="14">
        <v>1300</v>
      </c>
      <c r="K7" s="12">
        <v>1085</v>
      </c>
      <c r="L7" s="12">
        <v>1025</v>
      </c>
      <c r="M7" s="12">
        <v>1260</v>
      </c>
      <c r="N7" s="12">
        <v>1300</v>
      </c>
      <c r="O7" s="15">
        <v>2500</v>
      </c>
      <c r="P7" s="15">
        <v>2500</v>
      </c>
      <c r="Q7" s="15">
        <v>1400</v>
      </c>
      <c r="R7" s="12">
        <v>760</v>
      </c>
      <c r="S7" s="12">
        <v>794</v>
      </c>
      <c r="T7" s="12">
        <v>841</v>
      </c>
      <c r="U7" s="12">
        <v>1100</v>
      </c>
      <c r="V7" s="15">
        <v>1500</v>
      </c>
      <c r="W7" s="15">
        <v>1500</v>
      </c>
      <c r="X7" s="12">
        <v>800</v>
      </c>
      <c r="Y7" s="12">
        <v>1080</v>
      </c>
      <c r="Z7" s="12">
        <v>910</v>
      </c>
      <c r="AA7" s="12">
        <v>1100</v>
      </c>
      <c r="AB7" s="12">
        <v>2100</v>
      </c>
      <c r="AC7" s="12">
        <v>2100</v>
      </c>
      <c r="AD7" s="12">
        <v>2100</v>
      </c>
      <c r="AE7" s="12">
        <v>1100</v>
      </c>
      <c r="AF7" s="12">
        <v>1600</v>
      </c>
    </row>
    <row r="8" spans="1:32" ht="21.6" customHeight="1" x14ac:dyDescent="0.3">
      <c r="A8" s="6"/>
      <c r="B8" s="10" t="s">
        <v>26</v>
      </c>
      <c r="C8" s="6"/>
      <c r="D8" s="11">
        <f t="shared" si="0"/>
        <v>33305</v>
      </c>
      <c r="E8" s="12">
        <v>800</v>
      </c>
      <c r="F8" s="12">
        <v>900</v>
      </c>
      <c r="G8" s="12">
        <v>1000</v>
      </c>
      <c r="H8" s="12">
        <v>1000</v>
      </c>
      <c r="I8" s="17">
        <v>1200</v>
      </c>
      <c r="J8" s="14">
        <v>1000</v>
      </c>
      <c r="K8" s="14">
        <v>1000</v>
      </c>
      <c r="L8" s="14">
        <v>1000</v>
      </c>
      <c r="M8" s="14">
        <v>1000</v>
      </c>
      <c r="N8" s="14">
        <v>1000</v>
      </c>
      <c r="O8" s="15">
        <v>1200</v>
      </c>
      <c r="P8" s="15">
        <v>1200</v>
      </c>
      <c r="Q8" s="15">
        <v>1100</v>
      </c>
      <c r="R8" s="15">
        <v>1100</v>
      </c>
      <c r="S8" s="15">
        <v>1100</v>
      </c>
      <c r="T8" s="15">
        <v>1100</v>
      </c>
      <c r="U8" s="12">
        <v>1500</v>
      </c>
      <c r="V8" s="15">
        <v>1600</v>
      </c>
      <c r="W8" s="12">
        <v>1500</v>
      </c>
      <c r="X8" s="12">
        <v>1000</v>
      </c>
      <c r="Y8" s="12">
        <v>1000</v>
      </c>
      <c r="Z8" s="12">
        <v>1000</v>
      </c>
      <c r="AA8" s="12">
        <v>1000</v>
      </c>
      <c r="AB8" s="12">
        <v>1200</v>
      </c>
      <c r="AC8" s="12">
        <f>205+1200</f>
        <v>1405</v>
      </c>
      <c r="AD8" s="12">
        <v>2700</v>
      </c>
      <c r="AE8" s="12">
        <v>1200</v>
      </c>
      <c r="AF8" s="12">
        <v>1500</v>
      </c>
    </row>
    <row r="9" spans="1:32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21.6" customHeight="1" x14ac:dyDescent="0.3">
      <c r="A16" s="6"/>
      <c r="B16" s="6" t="s">
        <v>10</v>
      </c>
      <c r="C16" s="6"/>
      <c r="D16" s="11">
        <f t="shared" si="0"/>
        <v>0</v>
      </c>
      <c r="E16" s="30"/>
      <c r="F16" s="30"/>
      <c r="G16" s="30"/>
      <c r="H16" s="30"/>
      <c r="I16" s="31"/>
      <c r="J16" s="32"/>
      <c r="K16" s="30"/>
      <c r="L16" s="30"/>
      <c r="M16" s="18"/>
      <c r="N16" s="30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ht="21.6" customHeight="1" x14ac:dyDescent="0.3">
      <c r="A18" s="6"/>
      <c r="B18" s="6" t="s">
        <v>8</v>
      </c>
      <c r="C18" s="6"/>
      <c r="D18" s="11">
        <f t="shared" si="0"/>
        <v>43900</v>
      </c>
      <c r="E18" s="12">
        <v>700</v>
      </c>
      <c r="F18" s="12">
        <v>1000</v>
      </c>
      <c r="G18" s="12">
        <v>1200</v>
      </c>
      <c r="H18" s="12">
        <v>2000</v>
      </c>
      <c r="I18" s="17">
        <v>2500</v>
      </c>
      <c r="J18" s="14">
        <v>1800</v>
      </c>
      <c r="K18" s="14">
        <v>1200</v>
      </c>
      <c r="L18" s="14">
        <v>1200</v>
      </c>
      <c r="M18" s="14">
        <v>1200</v>
      </c>
      <c r="N18" s="14">
        <v>1200</v>
      </c>
      <c r="O18" s="15">
        <v>1900</v>
      </c>
      <c r="P18" s="15">
        <v>2500</v>
      </c>
      <c r="Q18" s="29">
        <v>1500</v>
      </c>
      <c r="R18" s="29">
        <v>1500</v>
      </c>
      <c r="S18" s="29">
        <v>1500</v>
      </c>
      <c r="T18" s="29">
        <v>1500</v>
      </c>
      <c r="U18" s="29">
        <v>1500</v>
      </c>
      <c r="V18" s="15">
        <v>2000</v>
      </c>
      <c r="W18" s="15">
        <v>2500</v>
      </c>
      <c r="X18" s="12">
        <v>1500</v>
      </c>
      <c r="Y18" s="12">
        <v>1500</v>
      </c>
      <c r="Z18" s="12">
        <v>1500</v>
      </c>
      <c r="AA18" s="12">
        <v>1500</v>
      </c>
      <c r="AB18" s="12">
        <v>1500</v>
      </c>
      <c r="AC18" s="12">
        <v>1500</v>
      </c>
      <c r="AD18" s="12">
        <v>1500</v>
      </c>
      <c r="AE18" s="12">
        <v>1500</v>
      </c>
      <c r="AF18" s="12">
        <v>1500</v>
      </c>
    </row>
    <row r="19" spans="1:32" ht="21.6" customHeight="1" x14ac:dyDescent="0.3">
      <c r="A19" s="6"/>
      <c r="B19" s="6" t="s">
        <v>0</v>
      </c>
      <c r="C19" s="6"/>
      <c r="D19" s="11">
        <f t="shared" si="0"/>
        <v>1720</v>
      </c>
      <c r="E19" s="12">
        <v>50</v>
      </c>
      <c r="F19" s="12">
        <v>50</v>
      </c>
      <c r="G19" s="12">
        <v>50</v>
      </c>
      <c r="H19" s="12">
        <v>80</v>
      </c>
      <c r="I19" s="12">
        <v>80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100</v>
      </c>
      <c r="P19" s="15">
        <v>80</v>
      </c>
      <c r="Q19" s="15">
        <v>60</v>
      </c>
      <c r="R19" s="12">
        <v>50</v>
      </c>
      <c r="S19" s="12">
        <v>50</v>
      </c>
      <c r="T19" s="12">
        <v>50</v>
      </c>
      <c r="U19" s="12">
        <v>50</v>
      </c>
      <c r="V19" s="15">
        <v>90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50</v>
      </c>
      <c r="AC19" s="12">
        <v>80</v>
      </c>
      <c r="AD19" s="12">
        <v>100</v>
      </c>
      <c r="AE19" s="12">
        <v>50</v>
      </c>
      <c r="AF19" s="12">
        <v>50</v>
      </c>
    </row>
    <row r="20" spans="1:32" ht="21.6" customHeight="1" x14ac:dyDescent="0.3">
      <c r="A20" s="6"/>
      <c r="B20" s="6" t="s">
        <v>18</v>
      </c>
      <c r="C20" s="6"/>
      <c r="D20" s="11">
        <f t="shared" si="0"/>
        <v>11290</v>
      </c>
      <c r="E20" s="12">
        <v>50</v>
      </c>
      <c r="F20" s="12">
        <v>50</v>
      </c>
      <c r="G20" s="12">
        <v>70</v>
      </c>
      <c r="H20" s="12">
        <v>120</v>
      </c>
      <c r="I20" s="17">
        <v>150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5">
        <v>100</v>
      </c>
      <c r="P20" s="15">
        <v>100</v>
      </c>
      <c r="Q20" s="15">
        <v>50</v>
      </c>
      <c r="R20" s="15">
        <v>50</v>
      </c>
      <c r="S20" s="15">
        <v>50</v>
      </c>
      <c r="T20" s="15">
        <v>50</v>
      </c>
      <c r="U20" s="15">
        <v>50</v>
      </c>
      <c r="V20" s="15">
        <v>100</v>
      </c>
      <c r="W20" s="15">
        <v>4100</v>
      </c>
      <c r="X20" s="12">
        <v>50</v>
      </c>
      <c r="Y20" s="12">
        <v>50</v>
      </c>
      <c r="Z20" s="12">
        <v>50</v>
      </c>
      <c r="AA20" s="12">
        <v>50</v>
      </c>
      <c r="AB20" s="12">
        <v>50</v>
      </c>
      <c r="AC20" s="12">
        <v>100</v>
      </c>
      <c r="AD20" s="12">
        <v>5500</v>
      </c>
      <c r="AE20" s="12">
        <v>50</v>
      </c>
      <c r="AF20" s="12">
        <v>50</v>
      </c>
    </row>
    <row r="21" spans="1:32" ht="21.6" customHeight="1" x14ac:dyDescent="0.3">
      <c r="A21" s="6"/>
      <c r="B21" s="6" t="s">
        <v>9</v>
      </c>
      <c r="C21" s="6"/>
      <c r="D21" s="11">
        <f t="shared" si="0"/>
        <v>235</v>
      </c>
      <c r="E21" s="12">
        <v>5</v>
      </c>
      <c r="F21" s="12">
        <v>5</v>
      </c>
      <c r="G21" s="12">
        <v>10</v>
      </c>
      <c r="H21" s="12">
        <v>20</v>
      </c>
      <c r="I21" s="17">
        <v>20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O21" s="14">
        <v>10</v>
      </c>
      <c r="P21" s="14">
        <v>20</v>
      </c>
      <c r="Q21" s="14">
        <v>5</v>
      </c>
      <c r="R21" s="14">
        <v>5</v>
      </c>
      <c r="S21" s="14">
        <v>5</v>
      </c>
      <c r="T21" s="14">
        <v>5</v>
      </c>
      <c r="U21" s="14">
        <v>5</v>
      </c>
      <c r="V21" s="14">
        <v>10</v>
      </c>
      <c r="W21" s="14">
        <v>20</v>
      </c>
      <c r="X21" s="14">
        <v>5</v>
      </c>
      <c r="Y21" s="14">
        <v>5</v>
      </c>
      <c r="Z21" s="14">
        <v>5</v>
      </c>
      <c r="AA21" s="14">
        <v>5</v>
      </c>
      <c r="AB21" s="14">
        <v>5</v>
      </c>
      <c r="AC21" s="14">
        <v>10</v>
      </c>
      <c r="AD21" s="14">
        <v>20</v>
      </c>
      <c r="AE21" s="14">
        <v>5</v>
      </c>
      <c r="AF21" s="14">
        <v>5</v>
      </c>
    </row>
    <row r="22" spans="1:32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21.6" customHeight="1" x14ac:dyDescent="0.3">
      <c r="A23" s="5" t="s">
        <v>1</v>
      </c>
      <c r="B23" s="5"/>
      <c r="C23" s="5"/>
      <c r="D23" s="11">
        <f t="shared" si="0"/>
        <v>170820</v>
      </c>
      <c r="E23" s="11">
        <f t="shared" ref="E23:AF23" si="1">SUM(E6:E22)</f>
        <v>3705</v>
      </c>
      <c r="F23" s="11">
        <f t="shared" si="1"/>
        <v>4105</v>
      </c>
      <c r="G23" s="11">
        <f t="shared" si="1"/>
        <v>4615</v>
      </c>
      <c r="H23" s="11">
        <f t="shared" si="1"/>
        <v>6270</v>
      </c>
      <c r="I23" s="11">
        <f t="shared" si="1"/>
        <v>7950</v>
      </c>
      <c r="J23" s="11">
        <f t="shared" si="1"/>
        <v>5605</v>
      </c>
      <c r="K23" s="11">
        <f t="shared" si="1"/>
        <v>4790</v>
      </c>
      <c r="L23" s="11">
        <f t="shared" si="1"/>
        <v>4730</v>
      </c>
      <c r="M23" s="11">
        <f t="shared" si="1"/>
        <v>4965</v>
      </c>
      <c r="N23" s="11">
        <f t="shared" si="1"/>
        <v>5005</v>
      </c>
      <c r="O23" s="11">
        <f t="shared" si="1"/>
        <v>7810</v>
      </c>
      <c r="P23" s="11">
        <f t="shared" si="1"/>
        <v>8400</v>
      </c>
      <c r="Q23" s="11">
        <f t="shared" si="1"/>
        <v>5765</v>
      </c>
      <c r="R23" s="11">
        <f t="shared" si="1"/>
        <v>4495</v>
      </c>
      <c r="S23" s="11">
        <f t="shared" si="1"/>
        <v>4799</v>
      </c>
      <c r="T23" s="11">
        <f t="shared" si="1"/>
        <v>4846</v>
      </c>
      <c r="U23" s="11">
        <f t="shared" si="1"/>
        <v>5505</v>
      </c>
      <c r="V23" s="11">
        <f t="shared" si="1"/>
        <v>7300</v>
      </c>
      <c r="W23" s="11">
        <f t="shared" si="1"/>
        <v>11720</v>
      </c>
      <c r="X23" s="11">
        <f t="shared" si="1"/>
        <v>4405</v>
      </c>
      <c r="Y23" s="11">
        <f t="shared" si="1"/>
        <v>4885</v>
      </c>
      <c r="Z23" s="11">
        <f t="shared" si="1"/>
        <v>4715</v>
      </c>
      <c r="AA23" s="11">
        <f t="shared" si="1"/>
        <v>5005</v>
      </c>
      <c r="AB23" s="11">
        <f t="shared" si="1"/>
        <v>6605</v>
      </c>
      <c r="AC23" s="11">
        <f t="shared" si="1"/>
        <v>7095</v>
      </c>
      <c r="AD23" s="11">
        <f t="shared" si="1"/>
        <v>13920</v>
      </c>
      <c r="AE23" s="11">
        <f t="shared" si="1"/>
        <v>5605</v>
      </c>
      <c r="AF23" s="11">
        <f t="shared" si="1"/>
        <v>6205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23"/>
  <sheetViews>
    <sheetView tabSelected="1" zoomScale="85" zoomScaleNormal="85" zoomScaleSheetLayoutView="75" workbookViewId="0"/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7" ht="31.5" x14ac:dyDescent="0.3">
      <c r="B1" s="2"/>
      <c r="C1" s="2"/>
      <c r="F1" s="2" t="s">
        <v>31</v>
      </c>
    </row>
    <row r="2" spans="1:37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7" x14ac:dyDescent="0.3">
      <c r="A3" s="5" t="s">
        <v>17</v>
      </c>
      <c r="B3" s="5"/>
      <c r="C3" s="5"/>
      <c r="D3" s="5" t="s">
        <v>7</v>
      </c>
      <c r="E3" s="25">
        <v>1</v>
      </c>
      <c r="F3" s="35">
        <v>2</v>
      </c>
      <c r="G3" s="35">
        <v>3</v>
      </c>
      <c r="H3" s="37">
        <v>4</v>
      </c>
      <c r="I3" s="2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7">
        <v>11</v>
      </c>
      <c r="P3" s="2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7">
        <v>18</v>
      </c>
      <c r="W3" s="2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7">
        <v>25</v>
      </c>
      <c r="AD3" s="2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</row>
    <row r="4" spans="1:37" x14ac:dyDescent="0.3">
      <c r="A4" s="5" t="s">
        <v>15</v>
      </c>
      <c r="B4" s="5"/>
      <c r="C4" s="5"/>
      <c r="D4" s="5"/>
      <c r="E4" s="24" t="s">
        <v>62</v>
      </c>
      <c r="F4" s="6" t="s">
        <v>63</v>
      </c>
      <c r="G4" s="6" t="s">
        <v>11</v>
      </c>
      <c r="H4" s="38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38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38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38" t="s">
        <v>13</v>
      </c>
      <c r="AD4" s="24" t="s">
        <v>14</v>
      </c>
      <c r="AE4" s="6" t="s">
        <v>5</v>
      </c>
      <c r="AF4" s="6" t="s">
        <v>2</v>
      </c>
      <c r="AG4" s="6" t="s">
        <v>19</v>
      </c>
      <c r="AH4" s="6" t="s">
        <v>16</v>
      </c>
      <c r="AI4" s="6" t="s">
        <v>11</v>
      </c>
      <c r="AJ4" s="36"/>
      <c r="AK4" s="36"/>
    </row>
    <row r="5" spans="1:37" ht="20.25" customHeight="1" x14ac:dyDescent="0.3">
      <c r="A5" s="6" t="s">
        <v>4</v>
      </c>
      <c r="B5" s="6" t="s">
        <v>3</v>
      </c>
      <c r="C5" s="6"/>
      <c r="D5" s="7"/>
      <c r="E5" s="28" t="s">
        <v>64</v>
      </c>
      <c r="F5" s="28" t="s">
        <v>64</v>
      </c>
      <c r="G5" s="28" t="s">
        <v>68</v>
      </c>
      <c r="H5" s="28" t="s">
        <v>64</v>
      </c>
      <c r="I5" s="28" t="s">
        <v>64</v>
      </c>
      <c r="J5" s="28" t="s">
        <v>64</v>
      </c>
      <c r="K5" s="28" t="s">
        <v>64</v>
      </c>
      <c r="L5" s="28" t="s">
        <v>67</v>
      </c>
      <c r="M5" s="28" t="s">
        <v>65</v>
      </c>
      <c r="N5" s="28" t="s">
        <v>64</v>
      </c>
      <c r="O5" s="28" t="s">
        <v>64</v>
      </c>
      <c r="P5" s="28" t="s">
        <v>66</v>
      </c>
      <c r="Q5" s="28" t="s">
        <v>64</v>
      </c>
      <c r="R5" s="28" t="s">
        <v>64</v>
      </c>
      <c r="S5" s="28" t="s">
        <v>64</v>
      </c>
      <c r="T5" s="28" t="s">
        <v>65</v>
      </c>
      <c r="U5" s="28" t="s">
        <v>64</v>
      </c>
      <c r="V5" s="28" t="s">
        <v>64</v>
      </c>
      <c r="W5" s="28" t="s">
        <v>64</v>
      </c>
      <c r="X5" s="28" t="s">
        <v>64</v>
      </c>
      <c r="Y5" s="28" t="s">
        <v>64</v>
      </c>
      <c r="Z5" s="28" t="s">
        <v>64</v>
      </c>
      <c r="AA5" s="28" t="s">
        <v>65</v>
      </c>
      <c r="AB5" s="28" t="s">
        <v>65</v>
      </c>
      <c r="AC5" s="28" t="s">
        <v>65</v>
      </c>
      <c r="AD5" s="28" t="s">
        <v>64</v>
      </c>
      <c r="AE5" s="28" t="s">
        <v>64</v>
      </c>
      <c r="AF5" s="28" t="s">
        <v>64</v>
      </c>
      <c r="AG5" s="28" t="s">
        <v>64</v>
      </c>
      <c r="AH5" s="28" t="s">
        <v>64</v>
      </c>
      <c r="AI5" s="28" t="s">
        <v>64</v>
      </c>
    </row>
    <row r="6" spans="1:37" ht="21.6" customHeight="1" x14ac:dyDescent="0.3">
      <c r="A6" s="6"/>
      <c r="B6" s="10" t="s">
        <v>28</v>
      </c>
      <c r="C6" s="6"/>
      <c r="D6" s="11">
        <f>SUM(E6:AI6)</f>
        <v>40936</v>
      </c>
      <c r="E6" s="19">
        <v>2100</v>
      </c>
      <c r="F6" s="19">
        <v>1200</v>
      </c>
      <c r="G6" s="19">
        <v>1400</v>
      </c>
      <c r="H6" s="19">
        <v>1500</v>
      </c>
      <c r="I6" s="19">
        <v>1600</v>
      </c>
      <c r="J6" s="21">
        <v>1382</v>
      </c>
      <c r="K6" s="19">
        <v>800</v>
      </c>
      <c r="L6" s="19">
        <v>1180</v>
      </c>
      <c r="M6" s="19">
        <v>1000</v>
      </c>
      <c r="N6" s="19">
        <v>1182</v>
      </c>
      <c r="O6" s="15">
        <v>1150</v>
      </c>
      <c r="P6" s="15">
        <v>1460</v>
      </c>
      <c r="Q6" s="15">
        <v>600</v>
      </c>
      <c r="R6" s="12">
        <v>506</v>
      </c>
      <c r="S6" s="12">
        <v>950</v>
      </c>
      <c r="T6" s="12">
        <v>1290</v>
      </c>
      <c r="U6" s="12">
        <v>1200</v>
      </c>
      <c r="V6" s="15">
        <v>1605</v>
      </c>
      <c r="W6" s="12">
        <v>1530</v>
      </c>
      <c r="X6" s="12">
        <v>1400</v>
      </c>
      <c r="Y6" s="12">
        <v>1200</v>
      </c>
      <c r="Z6" s="12">
        <v>1505</v>
      </c>
      <c r="AA6" s="12">
        <v>770</v>
      </c>
      <c r="AB6" s="12">
        <v>2220</v>
      </c>
      <c r="AC6" s="12">
        <v>1200</v>
      </c>
      <c r="AD6" s="12">
        <v>1616</v>
      </c>
      <c r="AE6" s="12">
        <v>1350</v>
      </c>
      <c r="AF6" s="12">
        <v>1260</v>
      </c>
      <c r="AG6" s="12">
        <v>1300</v>
      </c>
      <c r="AH6" s="12">
        <v>1680</v>
      </c>
      <c r="AI6" s="12">
        <v>1800</v>
      </c>
    </row>
    <row r="7" spans="1:37" ht="21.6" customHeight="1" x14ac:dyDescent="0.3">
      <c r="A7" s="6"/>
      <c r="B7" s="6" t="s">
        <v>27</v>
      </c>
      <c r="C7" s="6"/>
      <c r="D7" s="11">
        <f t="shared" ref="D7:D22" si="0">SUM(E7:AI7)</f>
        <v>43011</v>
      </c>
      <c r="E7" s="19">
        <v>2200</v>
      </c>
      <c r="F7" s="19">
        <v>1400</v>
      </c>
      <c r="G7" s="19">
        <v>1400</v>
      </c>
      <c r="H7" s="19">
        <v>1800</v>
      </c>
      <c r="I7" s="20">
        <v>1260</v>
      </c>
      <c r="J7" s="21">
        <v>1500</v>
      </c>
      <c r="K7" s="19">
        <v>1100</v>
      </c>
      <c r="L7" s="19">
        <v>1100</v>
      </c>
      <c r="M7" s="19">
        <v>1580</v>
      </c>
      <c r="N7" s="19">
        <v>1420</v>
      </c>
      <c r="O7" s="15">
        <v>1341</v>
      </c>
      <c r="P7" s="15">
        <v>1500</v>
      </c>
      <c r="Q7" s="15">
        <v>1120</v>
      </c>
      <c r="R7" s="12">
        <v>920</v>
      </c>
      <c r="S7" s="12">
        <v>1297</v>
      </c>
      <c r="T7" s="12">
        <v>1255</v>
      </c>
      <c r="U7" s="12">
        <v>1000</v>
      </c>
      <c r="V7" s="15">
        <v>1800</v>
      </c>
      <c r="W7" s="12">
        <v>1252</v>
      </c>
      <c r="X7" s="12">
        <v>1215</v>
      </c>
      <c r="Y7" s="12">
        <v>1640</v>
      </c>
      <c r="Z7" s="12">
        <v>1200</v>
      </c>
      <c r="AA7" s="12">
        <v>889</v>
      </c>
      <c r="AB7" s="12">
        <v>1400</v>
      </c>
      <c r="AC7" s="12">
        <v>1850</v>
      </c>
      <c r="AD7" s="12">
        <v>2200</v>
      </c>
      <c r="AE7" s="12">
        <v>1519</v>
      </c>
      <c r="AF7" s="12">
        <v>935</v>
      </c>
      <c r="AG7" s="12">
        <v>1100</v>
      </c>
      <c r="AH7" s="12">
        <v>1300</v>
      </c>
      <c r="AI7" s="12">
        <v>1518</v>
      </c>
    </row>
    <row r="8" spans="1:37" ht="21.6" customHeight="1" x14ac:dyDescent="0.3">
      <c r="A8" s="6"/>
      <c r="B8" s="10" t="s">
        <v>26</v>
      </c>
      <c r="C8" s="6"/>
      <c r="D8" s="11">
        <f t="shared" si="0"/>
        <v>37220</v>
      </c>
      <c r="E8" s="19">
        <v>2000</v>
      </c>
      <c r="F8" s="19">
        <f>355+805</f>
        <v>1160</v>
      </c>
      <c r="G8" s="19">
        <v>1400</v>
      </c>
      <c r="H8" s="19">
        <v>1500</v>
      </c>
      <c r="I8" s="19">
        <v>1500</v>
      </c>
      <c r="J8" s="21">
        <f>355+847</f>
        <v>1202</v>
      </c>
      <c r="K8" s="19">
        <v>600</v>
      </c>
      <c r="L8" s="19">
        <v>600</v>
      </c>
      <c r="M8" s="19">
        <v>600</v>
      </c>
      <c r="N8" s="19">
        <v>1390</v>
      </c>
      <c r="O8" s="15">
        <v>1800</v>
      </c>
      <c r="P8" s="15">
        <v>2200</v>
      </c>
      <c r="Q8" s="15">
        <v>900</v>
      </c>
      <c r="R8" s="15">
        <v>900</v>
      </c>
      <c r="S8" s="15">
        <v>900</v>
      </c>
      <c r="T8" s="15">
        <v>900</v>
      </c>
      <c r="U8" s="12">
        <v>1300</v>
      </c>
      <c r="V8" s="12">
        <v>1368</v>
      </c>
      <c r="W8" s="12">
        <v>2200</v>
      </c>
      <c r="X8" s="12">
        <v>890</v>
      </c>
      <c r="Y8" s="12">
        <v>900</v>
      </c>
      <c r="Z8" s="12">
        <v>907</v>
      </c>
      <c r="AA8" s="12">
        <v>502</v>
      </c>
      <c r="AB8" s="12">
        <v>1100</v>
      </c>
      <c r="AC8" s="12">
        <v>1800</v>
      </c>
      <c r="AD8" s="12">
        <v>1800</v>
      </c>
      <c r="AE8" s="12">
        <v>1210</v>
      </c>
      <c r="AF8" s="12">
        <v>547</v>
      </c>
      <c r="AG8" s="12">
        <v>1025</v>
      </c>
      <c r="AH8" s="12">
        <v>919</v>
      </c>
      <c r="AI8" s="12">
        <v>1200</v>
      </c>
    </row>
    <row r="9" spans="1:37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7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7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7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7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7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7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7" ht="21.6" customHeight="1" x14ac:dyDescent="0.3">
      <c r="A16" s="6"/>
      <c r="B16" s="6" t="s">
        <v>10</v>
      </c>
      <c r="C16" s="6"/>
      <c r="D16" s="11">
        <f t="shared" si="0"/>
        <v>0</v>
      </c>
      <c r="E16" s="39"/>
      <c r="F16" s="39"/>
      <c r="G16" s="39"/>
      <c r="H16" s="39"/>
      <c r="I16" s="40"/>
      <c r="J16" s="41"/>
      <c r="K16" s="39"/>
      <c r="L16" s="39"/>
      <c r="M16" s="22"/>
      <c r="N16" s="39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35" ht="21.6" customHeight="1" x14ac:dyDescent="0.3">
      <c r="A18" s="6"/>
      <c r="B18" s="6" t="s">
        <v>8</v>
      </c>
      <c r="C18" s="6"/>
      <c r="D18" s="11">
        <f t="shared" si="0"/>
        <v>53306</v>
      </c>
      <c r="E18" s="19">
        <f>1050+760</f>
        <v>1810</v>
      </c>
      <c r="F18" s="19">
        <v>1200</v>
      </c>
      <c r="G18" s="19">
        <v>1200</v>
      </c>
      <c r="H18" s="19">
        <v>2000</v>
      </c>
      <c r="I18" s="19">
        <v>2000</v>
      </c>
      <c r="J18" s="21">
        <v>1700</v>
      </c>
      <c r="K18" s="21">
        <v>1700</v>
      </c>
      <c r="L18" s="21">
        <v>1700</v>
      </c>
      <c r="M18" s="21">
        <v>1700</v>
      </c>
      <c r="N18" s="19">
        <f>851+1270</f>
        <v>2121</v>
      </c>
      <c r="O18" s="15">
        <f>900+1025</f>
        <v>1925</v>
      </c>
      <c r="P18" s="15">
        <f>833+1110</f>
        <v>1943</v>
      </c>
      <c r="Q18" s="15">
        <f>770+600</f>
        <v>1370</v>
      </c>
      <c r="R18" s="23">
        <f>252+820</f>
        <v>1072</v>
      </c>
      <c r="S18" s="12">
        <f>820+972</f>
        <v>1792</v>
      </c>
      <c r="T18" s="12">
        <f>1000+780</f>
        <v>1780</v>
      </c>
      <c r="U18" s="12">
        <v>1600</v>
      </c>
      <c r="V18" s="12">
        <v>2300</v>
      </c>
      <c r="W18" s="12">
        <v>2800</v>
      </c>
      <c r="X18" s="12">
        <v>1100</v>
      </c>
      <c r="Y18" s="12">
        <v>1400</v>
      </c>
      <c r="Z18" s="12">
        <v>2212</v>
      </c>
      <c r="AA18" s="12">
        <v>1381</v>
      </c>
      <c r="AB18" s="12">
        <v>2000</v>
      </c>
      <c r="AC18" s="12">
        <v>2000</v>
      </c>
      <c r="AD18" s="12">
        <v>2000</v>
      </c>
      <c r="AE18" s="12">
        <v>1500</v>
      </c>
      <c r="AF18" s="12">
        <v>1500</v>
      </c>
      <c r="AG18" s="12">
        <v>1500</v>
      </c>
      <c r="AH18" s="12">
        <v>1500</v>
      </c>
      <c r="AI18" s="12">
        <v>1500</v>
      </c>
    </row>
    <row r="19" spans="1:35" ht="21.6" customHeight="1" x14ac:dyDescent="0.3">
      <c r="A19" s="6"/>
      <c r="B19" s="6" t="s">
        <v>0</v>
      </c>
      <c r="C19" s="6"/>
      <c r="D19" s="11">
        <f t="shared" si="0"/>
        <v>2144</v>
      </c>
      <c r="E19" s="19">
        <v>48</v>
      </c>
      <c r="F19" s="19">
        <v>10</v>
      </c>
      <c r="G19" s="19">
        <f>14+75</f>
        <v>89</v>
      </c>
      <c r="H19" s="19">
        <f>28+75</f>
        <v>103</v>
      </c>
      <c r="I19" s="20">
        <v>48</v>
      </c>
      <c r="J19" s="21">
        <f>11</f>
        <v>11</v>
      </c>
      <c r="K19" s="19">
        <f>13+46</f>
        <v>59</v>
      </c>
      <c r="L19" s="19">
        <f>72+8</f>
        <v>80</v>
      </c>
      <c r="M19" s="19">
        <v>100</v>
      </c>
      <c r="N19" s="19">
        <f>100</f>
        <v>100</v>
      </c>
      <c r="O19" s="15">
        <v>150</v>
      </c>
      <c r="P19" s="15">
        <f>43+16</f>
        <v>59</v>
      </c>
      <c r="Q19" s="15">
        <f>4+10</f>
        <v>14</v>
      </c>
      <c r="R19" s="12">
        <v>21</v>
      </c>
      <c r="S19" s="12">
        <f>14+70</f>
        <v>84</v>
      </c>
      <c r="T19" s="12">
        <f>13+68</f>
        <v>81</v>
      </c>
      <c r="U19" s="12">
        <v>100</v>
      </c>
      <c r="V19" s="12">
        <v>100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103</v>
      </c>
      <c r="AC19" s="12">
        <f>3+120</f>
        <v>123</v>
      </c>
      <c r="AD19" s="12">
        <v>49</v>
      </c>
      <c r="AE19" s="12">
        <v>60</v>
      </c>
      <c r="AF19" s="12">
        <v>60</v>
      </c>
      <c r="AG19" s="12">
        <v>60</v>
      </c>
      <c r="AH19" s="12">
        <v>60</v>
      </c>
      <c r="AI19" s="12">
        <f>60+12</f>
        <v>72</v>
      </c>
    </row>
    <row r="20" spans="1:35" ht="21.6" customHeight="1" x14ac:dyDescent="0.3">
      <c r="A20" s="6"/>
      <c r="B20" s="6" t="s">
        <v>18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9</v>
      </c>
      <c r="C21" s="6"/>
      <c r="D21" s="11">
        <f t="shared" si="0"/>
        <v>1696</v>
      </c>
      <c r="E21" s="19"/>
      <c r="F21" s="19">
        <v>4</v>
      </c>
      <c r="G21" s="19"/>
      <c r="H21" s="19">
        <v>135</v>
      </c>
      <c r="I21" s="19">
        <v>155</v>
      </c>
      <c r="J21" s="21">
        <v>5</v>
      </c>
      <c r="K21" s="19">
        <v>10</v>
      </c>
      <c r="L21" s="19">
        <v>10</v>
      </c>
      <c r="M21" s="19">
        <v>10</v>
      </c>
      <c r="N21" s="19">
        <v>65</v>
      </c>
      <c r="O21" s="15">
        <f>160</f>
        <v>160</v>
      </c>
      <c r="P21" s="15">
        <v>150</v>
      </c>
      <c r="Q21" s="15">
        <v>10</v>
      </c>
      <c r="R21" s="15">
        <v>10</v>
      </c>
      <c r="S21" s="15">
        <v>10</v>
      </c>
      <c r="T21" s="15">
        <v>10</v>
      </c>
      <c r="U21" s="15">
        <v>10</v>
      </c>
      <c r="V21" s="12">
        <v>155</v>
      </c>
      <c r="W21" s="12">
        <v>277</v>
      </c>
      <c r="X21" s="12">
        <v>10</v>
      </c>
      <c r="Y21" s="12">
        <v>10</v>
      </c>
      <c r="Z21" s="12">
        <v>10</v>
      </c>
      <c r="AA21" s="12">
        <v>10</v>
      </c>
      <c r="AB21" s="12">
        <v>100</v>
      </c>
      <c r="AC21" s="12">
        <v>120</v>
      </c>
      <c r="AD21" s="12">
        <v>150</v>
      </c>
      <c r="AE21" s="12">
        <v>20</v>
      </c>
      <c r="AF21" s="12">
        <v>20</v>
      </c>
      <c r="AG21" s="12">
        <v>20</v>
      </c>
      <c r="AH21" s="12">
        <v>20</v>
      </c>
      <c r="AI21" s="12">
        <v>20</v>
      </c>
    </row>
    <row r="22" spans="1:35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 t="s">
        <v>1</v>
      </c>
      <c r="B23" s="5"/>
      <c r="C23" s="5"/>
      <c r="D23" s="11">
        <f t="shared" ref="D6:D23" si="1">SUM(E23:AI23)</f>
        <v>178313</v>
      </c>
      <c r="E23" s="11">
        <f t="shared" ref="E23:AI23" si="2">SUM(E5:E22)</f>
        <v>8158</v>
      </c>
      <c r="F23" s="11">
        <f t="shared" si="2"/>
        <v>4974</v>
      </c>
      <c r="G23" s="11">
        <f t="shared" si="2"/>
        <v>5489</v>
      </c>
      <c r="H23" s="11">
        <f t="shared" si="2"/>
        <v>7038</v>
      </c>
      <c r="I23" s="11">
        <f t="shared" si="2"/>
        <v>6563</v>
      </c>
      <c r="J23" s="11">
        <f t="shared" si="2"/>
        <v>5800</v>
      </c>
      <c r="K23" s="11">
        <f t="shared" si="2"/>
        <v>4269</v>
      </c>
      <c r="L23" s="11">
        <f t="shared" si="2"/>
        <v>4670</v>
      </c>
      <c r="M23" s="11">
        <f t="shared" si="2"/>
        <v>4990</v>
      </c>
      <c r="N23" s="11">
        <f t="shared" si="2"/>
        <v>6278</v>
      </c>
      <c r="O23" s="11">
        <f t="shared" si="2"/>
        <v>6526</v>
      </c>
      <c r="P23" s="11">
        <f t="shared" si="2"/>
        <v>7312</v>
      </c>
      <c r="Q23" s="11">
        <f t="shared" si="2"/>
        <v>4014</v>
      </c>
      <c r="R23" s="11">
        <f t="shared" si="2"/>
        <v>3429</v>
      </c>
      <c r="S23" s="11">
        <f t="shared" si="2"/>
        <v>5033</v>
      </c>
      <c r="T23" s="11">
        <f t="shared" si="2"/>
        <v>5316</v>
      </c>
      <c r="U23" s="11">
        <f t="shared" si="2"/>
        <v>5210</v>
      </c>
      <c r="V23" s="11">
        <f t="shared" si="2"/>
        <v>7328</v>
      </c>
      <c r="W23" s="11">
        <f t="shared" si="2"/>
        <v>8159</v>
      </c>
      <c r="X23" s="11">
        <f t="shared" si="2"/>
        <v>4665</v>
      </c>
      <c r="Y23" s="11">
        <f t="shared" si="2"/>
        <v>5200</v>
      </c>
      <c r="Z23" s="11">
        <f t="shared" si="2"/>
        <v>5884</v>
      </c>
      <c r="AA23" s="11">
        <f t="shared" si="2"/>
        <v>3602</v>
      </c>
      <c r="AB23" s="11">
        <f t="shared" si="2"/>
        <v>6923</v>
      </c>
      <c r="AC23" s="11">
        <f t="shared" si="2"/>
        <v>7093</v>
      </c>
      <c r="AD23" s="11">
        <f t="shared" si="2"/>
        <v>7815</v>
      </c>
      <c r="AE23" s="11">
        <f t="shared" si="2"/>
        <v>5659</v>
      </c>
      <c r="AF23" s="11">
        <f t="shared" si="2"/>
        <v>4322</v>
      </c>
      <c r="AG23" s="11">
        <f t="shared" si="2"/>
        <v>5005</v>
      </c>
      <c r="AH23" s="11">
        <f t="shared" si="2"/>
        <v>5479</v>
      </c>
      <c r="AI23" s="11">
        <f t="shared" si="2"/>
        <v>6110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J24"/>
  <sheetViews>
    <sheetView topLeftCell="E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41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24"/>
  <sheetViews>
    <sheetView topLeftCell="G1" zoomScale="85" zoomScaleNormal="85" zoomScaleSheetLayoutView="75" workbookViewId="0">
      <selection activeCell="R28" sqref="R28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37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32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MK24"/>
  <sheetViews>
    <sheetView topLeftCell="H1"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34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>SUM(D6:D23)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K24"/>
  <sheetViews>
    <sheetView topLeftCell="F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35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outlineLevelRow="1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33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hidden="1" customHeight="1" outlineLevel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collapsed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685</cp:revision>
  <dcterms:created xsi:type="dcterms:W3CDTF">2018-02-01T01:59:46Z</dcterms:created>
  <dcterms:modified xsi:type="dcterms:W3CDTF">2023-04-06T04:40:32Z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eyJub2RlMSI6eyJkc2QiOiIwMTAwMDAwMDAwMDAyMTIyIiwibG9nVGltZSI6IjIwMjMtMDQtMDVUMDU6NTQ6NTZaIiwicElEIjoiMiIsInRyYWNlSWQiOiJDMzhGOTEzQjJFODE3NzI0MEIxN0E1OEVBQ0Q2MkM0NCIsInVzZXJDb2RlIjoibWFsczExMjgifSwibm9kZTIiOnsiZHNkIjoiMDEwMDAwMDAwMDAwMjEyMiIsImxvZ1RpbWUiOiI</vt:lpwstr>
  </property>
  <property fmtid="{D5CDD505-2E9C-101B-9397-08002B2CF9AE}" pid="3" name="OpenDocument">
    <vt:lpwstr>False</vt:lpwstr>
  </property>
</Properties>
</file>