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36F0DF09-5F4B-4F08-8725-9F5D36143C54}" xr6:coauthVersionLast="36" xr6:coauthVersionMax="47" xr10:uidLastSave="{00000000-0000-0000-0000-000000000000}"/>
  <bookViews>
    <workbookView xWindow="0" yWindow="0" windowWidth="28800" windowHeight="122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E16" i="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G16" i="1"/>
  <c r="J15" i="1"/>
  <c r="K15" i="1" s="1"/>
  <c r="H15" i="1"/>
  <c r="I15" i="1" s="1"/>
  <c r="G15" i="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<sst xmlns="http://schemas.openxmlformats.org/spreadsheetml/2006/main" count="164" uniqueCount="99">
  <si>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</si>
  <si>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</si>
  <si>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</si>
  <si>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</si>
  <si>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</si>
  <si>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</si>
  <si>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</si>
  <si>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</si>
  <si>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</si>
  <si>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</si>
  <si>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</si>
  <si>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</si>
  <si>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</si>
  <si>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</si>
  <si>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</si>
  <si>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</si>
  <si>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</si>
  <si>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</si>
  <si>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</si>
  <si>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</si>
  <si>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</si>
  <si>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</si>
  <si>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</si>
  <si>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</si>
  <si>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</si>
  <si>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</si>
  <si>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</si>
  <si>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</si>
  <si>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</si>
  <si>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</si>
  <si>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</si>
  <si>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</si>
  <si>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</si>
  <si>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</si>
  <si>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</si>
  <si>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</si>
  <si>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</si>
  <si>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</si>
  <si>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</si>
  <si>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</si>
  <si>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</si>
  <si>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</si>
  <si>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</si>
  <si>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</si>
  <si>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</si>
  <si>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</si>
  <si>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</si>
  <si>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</si>
  <si>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</si>
  <si>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</si>
  <si>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</si>
  <si>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</si>
  <si>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</si>
  <si>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</si>
  <si>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</si>
  <si>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</si>
  <si>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</si>
  <si>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</si>
  <si>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</si>
  <si>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</si>
  <si>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</si>
  <si>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</si>
  <si>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</si>
  <si>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</si>
  <si>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</si>
  <si>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</si>
  <si>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</si>
  <si>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</si>
  <si>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</si>
  <si>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</si>
  <si>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</si>
  <si>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</si>
  <si>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</si>
  <si>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</si>
  <si>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</si>
  <si>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</si>
  <si>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</si>
  <si>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</si>
  <si>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</si>
  <si>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</si>
  <si>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</si>
  <si>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</si>
  <si>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</si>
  <si>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</si>
  <si>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</si>
  <si>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</si>
  <si>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</si>
  <si>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</si>
  <si>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</si>
  <si>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</si>
  <si>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</si>
  <si>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</si>
  <si>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</si>
  <si>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</si>
  <si>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</si>
  <si>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Juan Garrido</t>
  </si>
  <si>
    <t>Tomas Valenzuela</t>
  </si>
  <si>
    <t>Fabian Perez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</si>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</sst>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 zoomScale="120" zoomScaleNormal="120" workbookViewId="0">
      <selection activeCell="F20" sqref="F2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5.9</v>
      </c>
      <c r="D4" s="6">
        <f>$C$35</f>
        <v>6</v>
      </c>
      <c r="E4" s="51">
        <f>C4*C$2+D4*D$2</f>
        <v>5.9250000000000007</v>
      </c>
      <c r="G4" s="1"/>
    </row>
    <row r="5" spans="1:11" x14ac:dyDescent="0.25">
      <c r="A5" s="5">
        <v>2</v>
      </c>
      <c r="B5" s="38" t="s">
        <v>96</v>
      </c>
      <c r="C5" s="6">
        <f>EVALUACION1!$C$24</f>
        <v>5.9</v>
      </c>
      <c r="D5" s="6">
        <f>C47</f>
        <v>6</v>
      </c>
      <c r="E5" s="51">
        <f t="shared" ref="E5:E6" si="0">C5*C$2+D5*D$2</f>
        <v>5.9250000000000007</v>
      </c>
      <c r="G5" s="1"/>
    </row>
    <row r="6" spans="1:11" x14ac:dyDescent="0.25">
      <c r="A6" s="5">
        <v>3</v>
      </c>
      <c r="B6" s="38" t="s">
        <v>97</v>
      </c>
      <c r="C6" s="6">
        <f>EVALUACION1!$C$24</f>
        <v>5.9</v>
      </c>
      <c r="D6" s="6">
        <f>C58</f>
        <v>6</v>
      </c>
      <c r="E6" s="51">
        <f t="shared" si="0"/>
        <v>5.9250000000000007</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t="str">
        <f t="shared" ref="D13:D14" si="1">IF($C13=CL,"X","")</f>
        <v>X</v>
      </c>
      <c r="E13" s="17">
        <f>IF(D13="X",100*0.1,"")</f>
        <v>10</v>
      </c>
      <c r="F13" s="17" t="str">
        <f t="shared" ref="F13:F14"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c r="E15" s="17" t="str">
        <f t="shared" ref="E15:E21" si="9">IF(D15="X",100*0.05,"")</f>
        <v/>
      </c>
      <c r="F15" s="17" t="s">
        <v>98</v>
      </c>
      <c r="G15" s="17">
        <f t="shared" ref="G15:G21" si="10">IF(F15="X",60*0.05,"")</f>
        <v>3</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c r="E16" s="17" t="str">
        <f>IF(D16="X",100*0.05,"")</f>
        <v/>
      </c>
      <c r="F16" s="17" t="s">
        <v>98</v>
      </c>
      <c r="G16" s="17">
        <f>IF(F16="X",60*0.05,"")</f>
        <v>3</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ref="D18:D22" si="18">IF($C18=CL,"X","")</f>
        <v>X</v>
      </c>
      <c r="E18" s="17">
        <f t="shared" ref="E18" si="19">IF(D18="X",100*0.1,"")</f>
        <v>10</v>
      </c>
      <c r="F18" s="17" t="str">
        <f t="shared" ref="F18:F22" si="20">IF($C18=L,"X","")</f>
        <v/>
      </c>
      <c r="G18" s="17" t="str">
        <f t="shared" ref="G18" si="21">IF(F18="X",60*0.1,"")</f>
        <v/>
      </c>
      <c r="H18" s="17" t="str">
        <f t="shared" si="14"/>
        <v/>
      </c>
      <c r="I18" s="17" t="str">
        <f t="shared" ref="I18" si="22">IF(H18="X",30*0.1,"")</f>
        <v/>
      </c>
      <c r="J18" s="17" t="str">
        <f t="shared" si="16"/>
        <v/>
      </c>
      <c r="K18" s="17" t="str">
        <f t="shared" si="17"/>
        <v/>
      </c>
    </row>
    <row r="19" spans="1:11" ht="24" outlineLevel="1" x14ac:dyDescent="0.25">
      <c r="A19" s="70"/>
      <c r="B19" s="41" t="str">
        <f>RUBRICA!A12</f>
        <v>8. Determina evidencias, justificando cómo estas dan cuenta del logro de las actividades del Proyecto APT.</v>
      </c>
      <c r="C19" s="39" t="s">
        <v>7</v>
      </c>
      <c r="D19" s="17"/>
      <c r="E19" s="17" t="str">
        <f>IF(D19="X",100*0.05,"")</f>
        <v/>
      </c>
      <c r="F19" s="17" t="s">
        <v>98</v>
      </c>
      <c r="G19" s="17">
        <f t="shared" ref="G19" si="23">IF(F19="X",60*0.05,"")</f>
        <v>3</v>
      </c>
      <c r="H19" s="17" t="str">
        <f t="shared" si="14"/>
        <v/>
      </c>
      <c r="I19" s="17" t="str">
        <f t="shared" ref="I19" si="24">IF(H19="X",30*0.05,"")</f>
        <v/>
      </c>
      <c r="J19" s="17" t="str">
        <f t="shared" si="16"/>
        <v/>
      </c>
      <c r="K19" s="17" t="str">
        <f t="shared" si="17"/>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8"/>
        <v>X</v>
      </c>
      <c r="E20" s="17">
        <f>IF(D20="X",100*0.05,"")</f>
        <v>5</v>
      </c>
      <c r="F20" s="17" t="str">
        <f t="shared" si="20"/>
        <v/>
      </c>
      <c r="G20" s="17" t="str">
        <f t="shared" si="10"/>
        <v/>
      </c>
      <c r="H20" s="17" t="str">
        <f t="shared" si="14"/>
        <v/>
      </c>
      <c r="I20" s="17" t="str">
        <f t="shared" si="11"/>
        <v/>
      </c>
      <c r="J20" s="17" t="str">
        <f t="shared" si="16"/>
        <v/>
      </c>
      <c r="K20" s="17" t="str">
        <f t="shared" si="17"/>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8"/>
        <v>X</v>
      </c>
      <c r="E21" s="17">
        <f t="shared" si="9"/>
        <v>5</v>
      </c>
      <c r="F21" s="17" t="str">
        <f t="shared" si="20"/>
        <v/>
      </c>
      <c r="G21" s="17" t="str">
        <f t="shared" si="10"/>
        <v/>
      </c>
      <c r="H21" s="17" t="str">
        <f t="shared" si="14"/>
        <v/>
      </c>
      <c r="I21" s="17" t="str">
        <f t="shared" si="11"/>
        <v/>
      </c>
      <c r="J21" s="17" t="str">
        <f t="shared" si="16"/>
        <v/>
      </c>
      <c r="K21" s="17" t="str">
        <f t="shared" si="17"/>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8"/>
        <v>X</v>
      </c>
      <c r="E22" s="17">
        <f>IF(D22="X",100*0.1,"")</f>
        <v>10</v>
      </c>
      <c r="F22" s="17" t="str">
        <f t="shared" si="20"/>
        <v/>
      </c>
      <c r="G22" s="17" t="str">
        <f>IF(F22="X",60*0.1,"")</f>
        <v/>
      </c>
      <c r="H22" s="17" t="str">
        <f t="shared" si="14"/>
        <v/>
      </c>
      <c r="I22" s="17" t="str">
        <f>IF(H22="X",30*0.1,"")</f>
        <v/>
      </c>
      <c r="J22" s="17" t="str">
        <f t="shared" si="16"/>
        <v/>
      </c>
      <c r="K22" s="17" t="str">
        <f t="shared" si="17"/>
        <v/>
      </c>
    </row>
    <row r="23" spans="1:11" ht="15.75" customHeight="1" outlineLevel="1" x14ac:dyDescent="0.3">
      <c r="A23" s="65"/>
      <c r="B23" s="40" t="s">
        <v>6</v>
      </c>
      <c r="C23" s="44">
        <f>E23+G23+I23+K23</f>
        <v>60</v>
      </c>
      <c r="D23" s="20"/>
      <c r="E23" s="20">
        <f>SUM(E13:E22)</f>
        <v>45</v>
      </c>
      <c r="F23" s="20"/>
      <c r="G23" s="20">
        <f>SUM(G13:G22)</f>
        <v>15</v>
      </c>
      <c r="H23" s="20"/>
      <c r="I23" s="20">
        <f>SUM(I13:I22)</f>
        <v>0</v>
      </c>
      <c r="J23" s="20"/>
      <c r="K23" s="20">
        <f>SUM(K13:K22)</f>
        <v>0</v>
      </c>
    </row>
    <row r="24" spans="1:11" ht="15.75" customHeight="1" outlineLevel="1" x14ac:dyDescent="0.3">
      <c r="A24" s="54"/>
      <c r="B24" s="43" t="s">
        <v>16</v>
      </c>
      <c r="C24" s="21">
        <f>VLOOKUP(C23,ESCALA_IEP!A2:B142,2,FALSE)</f>
        <v>5.9</v>
      </c>
    </row>
    <row r="25" spans="1:11" ht="15.75" customHeight="1" x14ac:dyDescent="0.25"/>
    <row r="26" spans="1:11" ht="15.75" customHeight="1" x14ac:dyDescent="0.25"/>
    <row r="27" spans="1:11" ht="15.75" customHeight="1" x14ac:dyDescent="0.25">
      <c r="A27" s="64" t="s">
        <v>18</v>
      </c>
      <c r="B27" s="53" t="s">
        <v>19</v>
      </c>
      <c r="C27" s="56" t="str">
        <f>$B$4</f>
        <v>Juan Garrido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t="str">
        <f t="shared" ref="D31" si="25">IF($C31=CL,"X","")</f>
        <v>X</v>
      </c>
      <c r="E31" s="17">
        <f>IF(D31="X",100*0.1,"")</f>
        <v>10</v>
      </c>
      <c r="F31" s="17" t="str">
        <f t="shared" ref="F31"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c r="E32" s="17" t="str">
        <f>IF(D32="X",100*0.1,"")</f>
        <v/>
      </c>
      <c r="F32" s="17" t="s">
        <v>98</v>
      </c>
      <c r="G32" s="17">
        <f>IF(F32="X",60*0.1,"")</f>
        <v>6</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
      <c r="A35" s="54"/>
      <c r="B35" s="18" t="s">
        <v>16</v>
      </c>
      <c r="C35" s="21">
        <f>VLOOKUP(C34,ESCALA_TRAB_EQUIP!A2:B62,2,FALSE)</f>
        <v>6</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Tomas Valenzuela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t="str">
        <f t="shared" ref="D43" si="31">IF($C43=CL,"X","")</f>
        <v>X</v>
      </c>
      <c r="E43" s="17">
        <f>IF(D43="X",100*0.1,"")</f>
        <v>10</v>
      </c>
      <c r="F43" s="17" t="str">
        <f t="shared" ref="F43"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c r="E44" s="17" t="str">
        <f>IF(D44="X",100*0.1,"")</f>
        <v/>
      </c>
      <c r="F44" s="17" t="s">
        <v>98</v>
      </c>
      <c r="G44" s="17">
        <f>IF(F44="X",60*0.1,"")</f>
        <v>6</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
      <c r="A47" s="54"/>
      <c r="B47" s="18" t="s">
        <v>16</v>
      </c>
      <c r="C47" s="21">
        <f>VLOOKUP(C46,ESCALA_TRAB_EQUIP!A2:B62,2,FALSE)</f>
        <v>6</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Fabian Perez</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t="str">
        <f t="shared" ref="D54" si="39">IF($C54=CL,"X","")</f>
        <v>X</v>
      </c>
      <c r="E54" s="17">
        <f>IF(D54="X",100*0.1,"")</f>
        <v>10</v>
      </c>
      <c r="F54" s="17" t="str">
        <f t="shared" ref="F54"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c r="E55" s="17" t="str">
        <f>IF(D55="X",100*0.1,"")</f>
        <v/>
      </c>
      <c r="F55" s="17" t="s">
        <v>98</v>
      </c>
      <c r="G55" s="17">
        <f>IF(F55="X",60*0.1,"")</f>
        <v>6</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6</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2024-09-10T12:59:52Z</dcterms:modified>
</cp:coreProperties>
</file>