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26"/>
  <workbookPr/>
  <mc:AlternateContent xmlns:mc="http://schemas.openxmlformats.org/markup-compatibility/2006">
    <mc:Choice Requires="x15">
      <x15ac:absPath xmlns:x15ac="http://schemas.microsoft.com/office/spreadsheetml/2010/11/ac" url="/Users/TINA.Y./Downloads/Github Submit/"/>
    </mc:Choice>
  </mc:AlternateContent>
  <bookViews>
    <workbookView xWindow="1020" yWindow="460" windowWidth="25520" windowHeight="15540" activeTab="1"/>
  </bookViews>
  <sheets>
    <sheet name="mRNA" sheetId="1" r:id="rId1"/>
    <sheet name="GFP-ssrA" sheetId="2" r:id="rId2"/>
  </sheets>
  <definedNames>
    <definedName name="solver_adj" localSheetId="0" hidden="1">mRNA!#REF!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mRNA!#REF!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C19" i="2"/>
  <c r="C20" i="2"/>
  <c r="C21" i="2"/>
  <c r="C22" i="2"/>
  <c r="C23" i="2"/>
  <c r="C24" i="2"/>
  <c r="C25" i="2"/>
  <c r="C26" i="2"/>
  <c r="C27" i="2"/>
  <c r="C28" i="2"/>
  <c r="C29" i="2"/>
  <c r="C30" i="2"/>
  <c r="C18" i="2"/>
  <c r="C6" i="1"/>
  <c r="D6" i="1"/>
  <c r="C7" i="1"/>
  <c r="D7" i="1"/>
  <c r="C10" i="1"/>
  <c r="D10" i="1"/>
  <c r="C11" i="1"/>
  <c r="D11" i="1"/>
  <c r="C4" i="1"/>
  <c r="D4" i="1"/>
  <c r="C5" i="1"/>
  <c r="D5" i="1"/>
  <c r="C8" i="1"/>
  <c r="D8" i="1"/>
  <c r="C9" i="1"/>
  <c r="D9" i="1"/>
  <c r="C3" i="1"/>
  <c r="D3" i="1"/>
  <c r="XFD1048550" i="1" a="1"/>
  <c r="XFD1048550" i="1"/>
  <c r="XFD1048551" i="1" a="1"/>
  <c r="XFD1048551" i="1"/>
  <c r="XFD1048552" i="1" a="1"/>
  <c r="XFD1048552" i="1"/>
  <c r="XFD1048553" i="1" a="1"/>
  <c r="XFD1048553" i="1"/>
  <c r="XFD1048554" i="1" a="1"/>
  <c r="XFD1048554" i="1"/>
  <c r="XFD1048555" i="1" a="1"/>
  <c r="XFD1048555" i="1"/>
  <c r="XFD1048556" i="1" a="1"/>
  <c r="XFD1048556" i="1"/>
  <c r="XFD1048557" i="1" a="1"/>
  <c r="XFD1048557" i="1"/>
  <c r="XFD1048558" i="1" a="1"/>
  <c r="XFD1048558" i="1"/>
  <c r="XFD1048559" i="1" a="1"/>
  <c r="XFD1048559" i="1"/>
  <c r="XFD1048560" i="1" a="1"/>
  <c r="XFD1048560" i="1"/>
  <c r="XFD1048561" i="1" a="1"/>
  <c r="XFD1048561" i="1"/>
  <c r="XFD1048562" i="1" a="1"/>
  <c r="XFD1048562" i="1"/>
  <c r="XFD1048563" i="1" a="1"/>
  <c r="XFD1048563" i="1"/>
  <c r="XFD1048564" i="1" a="1"/>
  <c r="XFD1048564" i="1"/>
  <c r="XFD1048565" i="1" a="1"/>
  <c r="XFD1048565" i="1"/>
  <c r="XFD1048566" i="1" a="1"/>
  <c r="XFD1048566" i="1"/>
  <c r="XFD1048567" i="1" a="1"/>
  <c r="XFD1048567" i="1"/>
  <c r="XFD1048568" i="1" a="1"/>
  <c r="XFD1048568" i="1"/>
  <c r="XFD1048569" i="1" a="1"/>
  <c r="XFD1048569" i="1"/>
  <c r="XFD1048570" i="1" a="1"/>
  <c r="XFD1048570" i="1"/>
  <c r="XFD1048571" i="1" a="1"/>
  <c r="XFD1048571" i="1"/>
  <c r="XFD1048572" i="1" a="1"/>
  <c r="XFD1048572" i="1"/>
  <c r="XFD1048573" i="1" a="1"/>
  <c r="XFD1048573" i="1"/>
  <c r="XFD1048574" i="1" a="1"/>
  <c r="XFD1048574" i="1"/>
  <c r="XFD1048575" i="1" a="1"/>
  <c r="XFD1048575" i="1"/>
</calcChain>
</file>

<file path=xl/sharedStrings.xml><?xml version="1.0" encoding="utf-8"?>
<sst xmlns="http://schemas.openxmlformats.org/spreadsheetml/2006/main" count="22" uniqueCount="20">
  <si>
    <t>Time(hours)</t>
  </si>
  <si>
    <t>E. coli cells per 100 ml sample</t>
  </si>
  <si>
    <t>Number of mRNA change with time</t>
  </si>
  <si>
    <t>https://journals.plos.org/plosone/article?id=10.1371/journal.pone.0094254</t>
  </si>
  <si>
    <t>https://www.pnas.org/content/103/34/12885</t>
  </si>
  <si>
    <t>Time(h)</t>
  </si>
  <si>
    <t>1 nm clpXP</t>
  </si>
  <si>
    <t>2 nm clpXP</t>
  </si>
  <si>
    <t>6 nm clpXP</t>
  </si>
  <si>
    <t>0.2 nm clpXP</t>
  </si>
  <si>
    <t>0.4 nm clpXP</t>
  </si>
  <si>
    <t>0 nm clpXP (um)</t>
  </si>
  <si>
    <t>with nsp1</t>
  </si>
  <si>
    <t xml:space="preserve"># of mRNA </t>
  </si>
  <si>
    <t xml:space="preserve"># of mRNA with nsp1 </t>
  </si>
  <si>
    <t>level of mRNA without nsp1</t>
  </si>
  <si>
    <t>Level of mRNA with nsp1</t>
  </si>
  <si>
    <t>percentage change</t>
  </si>
  <si>
    <t>with 76% reduction</t>
  </si>
  <si>
    <t>https://pubs.acs.org/doi/10.1021/acssynbio.5b00296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</si>
</sst>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/>
    <xf numFmtId="0" fontId="2" fillId="0" borderId="1" xfId="0" applyFont="1" applyFill="1" applyBorder="1"/>
    <xf numFmtId="0" fontId="0" fillId="0" borderId="1" xfId="0" applyFill="1" applyBorder="1"/>
    <xf numFmtId="0" fontId="3" fillId="0" borderId="0" xfId="0" applyFont="1" applyFill="1"/>
    <xf numFmtId="0" fontId="1" fillId="0" borderId="0" xfId="0" applyFont="1" applyBorder="1" applyAlignment="1"/>
    <xf numFmtId="0" fontId="0" fillId="0" borderId="0" xfId="0" applyFill="1" applyBorder="1"/>
    <xf numFmtId="0" fontId="4" fillId="0" borderId="0" xfId="1"/>
    <xf numFmtId="0" fontId="0" fillId="0" borderId="0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r>
              <a:rPr lang="en-US" b="1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rPr>
              <a:t>mRNA</a:t>
            </a:r>
            <a:r>
              <a:rPr lang="en-US" b="1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rPr>
              <a:t> Change with Time</a:t>
            </a:r>
            <a:endParaRPr lang="en-US" b="1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mRNA without nsp1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mRNA!$A$3:$A$11</c:f>
              <c:numCache>
                <c:formatCode>General</c:formatCode>
                <c:ptCount val="9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3.5</c:v>
                </c:pt>
                <c:pt idx="6">
                  <c:v>4.0</c:v>
                </c:pt>
                <c:pt idx="7">
                  <c:v>4.5</c:v>
                </c:pt>
                <c:pt idx="8">
                  <c:v>5.0</c:v>
                </c:pt>
              </c:numCache>
            </c:numRef>
          </c:xVal>
          <c:yVal>
            <c:numRef>
              <c:f>mRNA!$C$3:$C$11</c:f>
              <c:numCache>
                <c:formatCode>General</c:formatCode>
                <c:ptCount val="9"/>
                <c:pt idx="0">
                  <c:v>0.0</c:v>
                </c:pt>
                <c:pt idx="1">
                  <c:v>1000.0</c:v>
                </c:pt>
                <c:pt idx="2">
                  <c:v>1000.0</c:v>
                </c:pt>
                <c:pt idx="3">
                  <c:v>5000.0</c:v>
                </c:pt>
                <c:pt idx="4">
                  <c:v>10000.0</c:v>
                </c:pt>
                <c:pt idx="5">
                  <c:v>18000.0</c:v>
                </c:pt>
                <c:pt idx="6">
                  <c:v>40000.0</c:v>
                </c:pt>
                <c:pt idx="7">
                  <c:v>90000.0</c:v>
                </c:pt>
                <c:pt idx="8">
                  <c:v>185000.0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5D6-5C44-98E3-752C58F86F89}"/>
            </c:ext>
          </c:extLst>
        </c:ser>
        <c:ser>
          <c:idx val="1"/>
          <c:order val="1"/>
          <c:tx>
            <c:v>mRNA with nsp1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mRNA!$A$3:$A$11</c:f>
              <c:numCache>
                <c:formatCode>General</c:formatCode>
                <c:ptCount val="9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3.5</c:v>
                </c:pt>
                <c:pt idx="6">
                  <c:v>4.0</c:v>
                </c:pt>
                <c:pt idx="7">
                  <c:v>4.5</c:v>
                </c:pt>
                <c:pt idx="8">
                  <c:v>5.0</c:v>
                </c:pt>
              </c:numCache>
            </c:numRef>
          </c:xVal>
          <c:yVal>
            <c:numRef>
              <c:f>mRNA!$D$3:$D$11</c:f>
              <c:numCache>
                <c:formatCode>General</c:formatCode>
                <c:ptCount val="9"/>
                <c:pt idx="0">
                  <c:v>0.0</c:v>
                </c:pt>
                <c:pt idx="1">
                  <c:v>240.0</c:v>
                </c:pt>
                <c:pt idx="2">
                  <c:v>240.0</c:v>
                </c:pt>
                <c:pt idx="3">
                  <c:v>1200.0</c:v>
                </c:pt>
                <c:pt idx="4">
                  <c:v>2400.0</c:v>
                </c:pt>
                <c:pt idx="5">
                  <c:v>4320.0</c:v>
                </c:pt>
                <c:pt idx="6">
                  <c:v>9600.0</c:v>
                </c:pt>
                <c:pt idx="7">
                  <c:v>21600.0</c:v>
                </c:pt>
                <c:pt idx="8">
                  <c:v>44400.0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5D6-5C44-98E3-752C58F86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8987792"/>
        <c:axId val="-661863680"/>
      </c:scatterChart>
      <c:valAx>
        <c:axId val="-60898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rPr>
                  <a:t>Time(hours)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1863680"/>
        <c:crosses val="autoZero"/>
        <c:crossBetween val="midCat"/>
      </c:valAx>
      <c:valAx>
        <c:axId val="-66186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rPr>
                  <a:t>Number of mRNA</a:t>
                </a:r>
              </a:p>
              <a:p>
                <a:pPr>
                  <a:defRPr b="1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rPr>
                  <a:t>(mRNA/cell)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8987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1486558877107"/>
          <c:y val="0.841660619199205"/>
          <c:w val="0.662888069585205"/>
          <c:h val="0.07470652770881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r>
              <a:rPr lang="en-US" b="1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rPr>
              <a:t>GFP-ssrA in </a:t>
            </a:r>
            <a:r>
              <a:rPr lang="en-US" b="1" i="1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rPr>
              <a:t>E coli</a:t>
            </a:r>
            <a:r>
              <a:rPr lang="en-US" b="1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rPr>
              <a:t>. CFPS Changes with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 nm clpXP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'GFP-ssrA'!$A$2:$A$14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</c:numCache>
            </c:numRef>
          </c:xVal>
          <c:yVal>
            <c:numRef>
              <c:f>'GFP-ssrA'!$B$2:$B$14</c:f>
              <c:numCache>
                <c:formatCode>General</c:formatCode>
                <c:ptCount val="13"/>
                <c:pt idx="0">
                  <c:v>5.0</c:v>
                </c:pt>
                <c:pt idx="1">
                  <c:v>2.8</c:v>
                </c:pt>
                <c:pt idx="2">
                  <c:v>2.3</c:v>
                </c:pt>
                <c:pt idx="3">
                  <c:v>1.8</c:v>
                </c:pt>
                <c:pt idx="4">
                  <c:v>1.7</c:v>
                </c:pt>
                <c:pt idx="5">
                  <c:v>1.3</c:v>
                </c:pt>
                <c:pt idx="6">
                  <c:v>1.0</c:v>
                </c:pt>
                <c:pt idx="7">
                  <c:v>0.8</c:v>
                </c:pt>
                <c:pt idx="8">
                  <c:v>0.6</c:v>
                </c:pt>
                <c:pt idx="9">
                  <c:v>0.4</c:v>
                </c:pt>
                <c:pt idx="10">
                  <c:v>0.1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CAF0-AE47-B07D-D29C4FE87843}"/>
            </c:ext>
          </c:extLst>
        </c:ser>
        <c:ser>
          <c:idx val="1"/>
          <c:order val="1"/>
          <c:tx>
            <c:v>0.2 nm clpXP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'GFP-ssrA'!$A$2:$A$14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</c:numCache>
            </c:numRef>
          </c:xVal>
          <c:yVal>
            <c:numRef>
              <c:f>'GFP-ssrA'!$C$2:$C$14</c:f>
              <c:numCache>
                <c:formatCode>General</c:formatCode>
                <c:ptCount val="13"/>
                <c:pt idx="0">
                  <c:v>5.0</c:v>
                </c:pt>
                <c:pt idx="1">
                  <c:v>3.0</c:v>
                </c:pt>
                <c:pt idx="2">
                  <c:v>2.4</c:v>
                </c:pt>
                <c:pt idx="3">
                  <c:v>0.7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AF0-AE47-B07D-D29C4FE87843}"/>
            </c:ext>
          </c:extLst>
        </c:ser>
        <c:ser>
          <c:idx val="2"/>
          <c:order val="2"/>
          <c:tx>
            <c:v>0.4 nm clpXP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'GFP-ssrA'!$A$2:$A$14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</c:numCache>
            </c:numRef>
          </c:xVal>
          <c:yVal>
            <c:numRef>
              <c:f>'GFP-ssrA'!$D$2:$D$14</c:f>
              <c:numCache>
                <c:formatCode>General</c:formatCode>
                <c:ptCount val="13"/>
                <c:pt idx="0">
                  <c:v>5.0</c:v>
                </c:pt>
                <c:pt idx="1">
                  <c:v>3.0</c:v>
                </c:pt>
                <c:pt idx="2">
                  <c:v>2.3</c:v>
                </c:pt>
                <c:pt idx="3">
                  <c:v>0.4</c:v>
                </c:pt>
                <c:pt idx="4">
                  <c:v>0.1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AF0-AE47-B07D-D29C4FE87843}"/>
            </c:ext>
          </c:extLst>
        </c:ser>
        <c:ser>
          <c:idx val="3"/>
          <c:order val="3"/>
          <c:tx>
            <c:v>1 nm clpXP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'GFP-ssrA'!$A$2:$A$14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</c:numCache>
            </c:numRef>
          </c:xVal>
          <c:yVal>
            <c:numRef>
              <c:f>'GFP-ssrA'!$E$2:$E$14</c:f>
              <c:numCache>
                <c:formatCode>General</c:formatCode>
                <c:ptCount val="13"/>
                <c:pt idx="0">
                  <c:v>5.0</c:v>
                </c:pt>
                <c:pt idx="1">
                  <c:v>3.0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AF0-AE47-B07D-D29C4FE87843}"/>
            </c:ext>
          </c:extLst>
        </c:ser>
        <c:ser>
          <c:idx val="4"/>
          <c:order val="4"/>
          <c:tx>
            <c:v>2 nm clpXP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'GFP-ssrA'!$A$2:$A$14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</c:numCache>
            </c:numRef>
          </c:xVal>
          <c:yVal>
            <c:numRef>
              <c:f>'GFP-ssrA'!$F$2:$F$14</c:f>
              <c:numCache>
                <c:formatCode>General</c:formatCode>
                <c:ptCount val="13"/>
                <c:pt idx="0">
                  <c:v>5.0</c:v>
                </c:pt>
                <c:pt idx="1">
                  <c:v>3.2</c:v>
                </c:pt>
                <c:pt idx="2">
                  <c:v>0.2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CAF0-AE47-B07D-D29C4FE87843}"/>
            </c:ext>
          </c:extLst>
        </c:ser>
        <c:ser>
          <c:idx val="5"/>
          <c:order val="5"/>
          <c:tx>
            <c:v>6 nm clpXP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'GFP-ssrA'!$A$2:$A$14</c:f>
              <c:numCache>
                <c:formatCode>General</c:formatCode>
                <c:ptCount val="13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</c:numCache>
            </c:numRef>
          </c:xVal>
          <c:yVal>
            <c:numRef>
              <c:f>'GFP-ssrA'!$G$2:$G$14</c:f>
              <c:numCache>
                <c:formatCode>General</c:formatCode>
                <c:ptCount val="13"/>
                <c:pt idx="0">
                  <c:v>5.0</c:v>
                </c:pt>
                <c:pt idx="1">
                  <c:v>1.8</c:v>
                </c:pt>
                <c:pt idx="2">
                  <c:v>0.1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CAF0-AE47-B07D-D29C4FE87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9245328"/>
        <c:axId val="-659243200"/>
      </c:scatterChart>
      <c:valAx>
        <c:axId val="-65924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rPr>
                  <a:t>Time (h)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659243200"/>
        <c:crosses val="autoZero"/>
        <c:crossBetween val="midCat"/>
      </c:valAx>
      <c:valAx>
        <c:axId val="-6592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rPr>
                  <a:t>GFP-ssrA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659245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4027777777778"/>
          <c:y val="0.760415573053368"/>
          <c:w val="0.683055555555555"/>
          <c:h val="0.1655103528725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r>
              <a:rPr lang="en-US" b="1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rPr>
              <a:t>Nsp1 Influence</a:t>
            </a:r>
            <a:r>
              <a:rPr lang="en-US" b="1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rPr>
              <a:t> on </a:t>
            </a:r>
            <a:r>
              <a:rPr lang="en-US" b="1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rPr>
              <a:t>GFP-ssrA Expression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GFP-ssrA without nsp1 at 0 nm clpXp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'GFP-ssrA'!$A$18:$A$30</c:f>
              <c:numCache>
                <c:formatCode>General</c:formatCode>
                <c:ptCount val="13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</c:numCache>
            </c:numRef>
          </c:xVal>
          <c:yVal>
            <c:numRef>
              <c:f>'GFP-ssrA'!$B$18:$B$30</c:f>
              <c:numCache>
                <c:formatCode>General</c:formatCode>
                <c:ptCount val="13"/>
                <c:pt idx="0">
                  <c:v>5.0</c:v>
                </c:pt>
                <c:pt idx="1">
                  <c:v>2.8</c:v>
                </c:pt>
                <c:pt idx="2">
                  <c:v>2.3</c:v>
                </c:pt>
                <c:pt idx="3">
                  <c:v>1.8</c:v>
                </c:pt>
                <c:pt idx="4">
                  <c:v>1.7</c:v>
                </c:pt>
                <c:pt idx="5">
                  <c:v>1.3</c:v>
                </c:pt>
                <c:pt idx="6">
                  <c:v>1.0</c:v>
                </c:pt>
                <c:pt idx="7">
                  <c:v>0.8</c:v>
                </c:pt>
                <c:pt idx="8">
                  <c:v>0.6</c:v>
                </c:pt>
                <c:pt idx="9">
                  <c:v>0.4</c:v>
                </c:pt>
                <c:pt idx="10">
                  <c:v>0.1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1F2-D449-9170-4ECCD1F42080}"/>
            </c:ext>
          </c:extLst>
        </c:ser>
        <c:ser>
          <c:idx val="1"/>
          <c:order val="1"/>
          <c:tx>
            <c:v>GFP-ssrA with nsp1 at 0nm clpXP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'GFP-ssrA'!$A$18:$A$30</c:f>
              <c:numCache>
                <c:formatCode>General</c:formatCode>
                <c:ptCount val="13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</c:numCache>
            </c:numRef>
          </c:xVal>
          <c:yVal>
            <c:numRef>
              <c:f>'GFP-ssrA'!$C$18:$C$30</c:f>
              <c:numCache>
                <c:formatCode>General</c:formatCode>
                <c:ptCount val="13"/>
                <c:pt idx="0">
                  <c:v>1.2</c:v>
                </c:pt>
                <c:pt idx="1">
                  <c:v>0.672</c:v>
                </c:pt>
                <c:pt idx="2">
                  <c:v>0.552</c:v>
                </c:pt>
                <c:pt idx="3">
                  <c:v>0.432</c:v>
                </c:pt>
                <c:pt idx="4">
                  <c:v>0.408</c:v>
                </c:pt>
                <c:pt idx="5">
                  <c:v>0.312</c:v>
                </c:pt>
                <c:pt idx="6">
                  <c:v>0.24</c:v>
                </c:pt>
                <c:pt idx="7">
                  <c:v>0.192</c:v>
                </c:pt>
                <c:pt idx="8">
                  <c:v>0.144</c:v>
                </c:pt>
                <c:pt idx="9">
                  <c:v>0.0959999999999999</c:v>
                </c:pt>
                <c:pt idx="10">
                  <c:v>0.024</c:v>
                </c:pt>
                <c:pt idx="11">
                  <c:v>0.0</c:v>
                </c:pt>
                <c:pt idx="12">
                  <c:v>0.0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1F2-D449-9170-4ECCD1F42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58248720"/>
        <c:axId val="-694276448"/>
      </c:scatterChart>
      <c:valAx>
        <c:axId val="-65824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rPr>
                  <a:t>Time (h)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4276448"/>
        <c:crosses val="autoZero"/>
        <c:crossBetween val="midCat"/>
      </c:valAx>
      <c:valAx>
        <c:axId val="-69427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rPr>
                  <a:t>GFP-ssrA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824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658393</xdr:colOff>
      <xdr:row>15</xdr:row>
      <xdr:rowOff>71073</xdr:rowOff>
    </xdr:from>
    <xdr:to>
      <xdr:col>5</xdr:col>
      <xdr:colOff>1737894</xdr:colOff>
      <xdr:row>31</xdr:row>
      <xdr:rowOff>66841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94103015-19CD-5D4F-9FCA-07A16DDDC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3486484</xdr:colOff>
      <xdr:row>18</xdr:row>
      <xdr:rowOff>88676</xdr:rowOff>
    </xdr:from>
    <xdr:ext cx="1718867" cy="321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xmlns="" id="{41482852-336E-444F-815A-7C3B2C0881FE}"/>
                </a:ext>
              </a:extLst>
            </xdr:cNvPr>
            <xdr:cNvSpPr txBox="1"/>
          </xdr:nvSpPr>
          <xdr:spPr>
            <a:xfrm>
              <a:off x="3486484" y="3497623"/>
              <a:ext cx="1718867" cy="321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𝑝𝑟𝑜𝑡𝑒𝑖𝑛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=3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f>
                      <m:f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𝑝𝑟𝑜𝑡𝑒𝑖𝑛𝑠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𝑢𝑚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1482852-336E-444F-815A-7C3B2C0881FE}"/>
                </a:ext>
              </a:extLst>
            </xdr:cNvPr>
            <xdr:cNvSpPr txBox="1"/>
          </xdr:nvSpPr>
          <xdr:spPr>
            <a:xfrm>
              <a:off x="3486484" y="3497623"/>
              <a:ext cx="1718867" cy="321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𝑁_𝑝𝑟𝑜𝑡𝑒𝑖𝑛/𝑉=3 𝑋 10^6  𝑝𝑟𝑜𝑡𝑒𝑖𝑛𝑠/〖𝑢𝑚〗^3 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3330519</xdr:colOff>
      <xdr:row>21</xdr:row>
      <xdr:rowOff>110957</xdr:rowOff>
    </xdr:from>
    <xdr:ext cx="2819683" cy="2639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xmlns="" id="{13F826E3-97F8-4443-B22A-363C25666806}"/>
                </a:ext>
              </a:extLst>
            </xdr:cNvPr>
            <xdr:cNvSpPr txBox="1"/>
          </xdr:nvSpPr>
          <xdr:spPr>
            <a:xfrm>
              <a:off x="3330519" y="4088062"/>
              <a:ext cx="2819683" cy="263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𝑅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b="0" i="1">
                          <a:latin typeface="Cambria Math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𝑁</m:t>
                          </m:r>
                        </m:e>
                        <m:sub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𝑝𝑟𝑜𝑡𝑒𝑖𝑛</m:t>
                          </m:r>
                        </m:sub>
                      </m:sSub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b="0" i="1">
                          <a:latin typeface="Cambria Math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𝑋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sSup>
                        <m:sSupPr>
                          <m:ctrlPr>
                            <a:rPr lang="en-US" sz="1100" b="0" i="1">
                              <a:latin typeface="Cambria Math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10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6</m:t>
                          </m:r>
                        </m:sup>
                      </m:s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𝑝𝑟𝑜𝑡𝑒𝑖𝑛𝑠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3000 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den>
                  </m:f>
                </m:oMath>
              </a14:m>
              <a:r>
                <a:rPr lang="en-US" sz="110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𝑝𝑟𝑜𝑡𝑒𝑖𝑛𝑠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/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𝑠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13F826E3-97F8-4443-B22A-363C25666806}"/>
                </a:ext>
              </a:extLst>
            </xdr:cNvPr>
            <xdr:cNvSpPr txBox="1"/>
          </xdr:nvSpPr>
          <xdr:spPr>
            <a:xfrm>
              <a:off x="3330519" y="4088062"/>
              <a:ext cx="2819683" cy="2639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𝑅=  𝑁_𝑝𝑟𝑜𝑡𝑒𝑖𝑛/𝑡=  (3 𝑋 10^6  𝑝𝑟𝑜𝑡𝑒𝑖𝑛𝑠)/(3000 𝑠)</a:t>
              </a:r>
              <a:r>
                <a:rPr lang="en-US" sz="1100"/>
                <a:t> = </a:t>
              </a:r>
              <a:r>
                <a:rPr lang="en-US" sz="1100" b="0" i="0">
                  <a:latin typeface="Cambria Math" panose="02040503050406030204" pitchFamily="18" charset="0"/>
                </a:rPr>
                <a:t>10^3  𝑝𝑟𝑜𝑡𝑒𝑖𝑛𝑠/𝑠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3397361</xdr:colOff>
      <xdr:row>24</xdr:row>
      <xdr:rowOff>155519</xdr:rowOff>
    </xdr:from>
    <xdr:ext cx="188025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xmlns="" id="{3380EC76-B0EF-E748-97F4-A228FAE9F6F8}"/>
                </a:ext>
              </a:extLst>
            </xdr:cNvPr>
            <xdr:cNvSpPr txBox="1"/>
          </xdr:nvSpPr>
          <xdr:spPr>
            <a:xfrm>
              <a:off x="3397361" y="4700782"/>
              <a:ext cx="188025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1">
                      <a:latin typeface="Cambria Math" panose="02040503050406030204" pitchFamily="18" charset="0"/>
                    </a:rPr>
                    <m:t>𝑟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b="0" i="1">
                          <a:latin typeface="Cambria Math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𝑣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𝑑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=0.1~1 </m:t>
                  </m:r>
                </m:oMath>
              </a14:m>
              <a:r>
                <a:rPr lang="en-US" sz="1100"/>
                <a:t>protein/mRNA/s</a:t>
              </a: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380EC76-B0EF-E748-97F4-A228FAE9F6F8}"/>
                </a:ext>
              </a:extLst>
            </xdr:cNvPr>
            <xdr:cNvSpPr txBox="1"/>
          </xdr:nvSpPr>
          <xdr:spPr>
            <a:xfrm>
              <a:off x="3397361" y="4700782"/>
              <a:ext cx="188025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𝑟=  𝑣/𝑑=0.1~1 </a:t>
              </a:r>
              <a:r>
                <a:rPr lang="en-US" sz="1100"/>
                <a:t>protein/mRNA/s</a:t>
              </a:r>
            </a:p>
          </xdr:txBody>
        </xdr:sp>
      </mc:Fallback>
    </mc:AlternateContent>
    <xdr:clientData/>
  </xdr:oneCellAnchor>
  <xdr:oneCellAnchor>
    <xdr:from>
      <xdr:col>0</xdr:col>
      <xdr:colOff>2918327</xdr:colOff>
      <xdr:row>28</xdr:row>
      <xdr:rowOff>10695</xdr:rowOff>
    </xdr:from>
    <xdr:ext cx="3553858" cy="291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xmlns="" id="{2BAD55EA-596B-1646-9011-598CAAF1288E}"/>
                </a:ext>
              </a:extLst>
            </xdr:cNvPr>
            <xdr:cNvSpPr txBox="1"/>
          </xdr:nvSpPr>
          <xdr:spPr>
            <a:xfrm>
              <a:off x="2918327" y="5324642"/>
              <a:ext cx="3553858" cy="291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𝑁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𝑚𝑅𝑁𝐴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b="0" i="1">
                          <a:latin typeface="Cambria Math" charset="0"/>
                        </a:rPr>
                      </m:ctrlPr>
                    </m:fPr>
                    <m:num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𝑅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𝑟</m:t>
                      </m:r>
                    </m:den>
                  </m:f>
                  <m:r>
                    <a:rPr lang="en-US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b="0" i="1">
                          <a:latin typeface="Cambria Math" charset="0"/>
                        </a:rPr>
                      </m:ctrlPr>
                    </m:fPr>
                    <m:num>
                      <m:sSup>
                        <m:sSupPr>
                          <m:ctrlPr>
                            <a:rPr lang="en-US" sz="1100" b="0" i="1">
                              <a:latin typeface="Cambria Math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10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3</m:t>
                          </m:r>
                        </m:sup>
                      </m:s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𝑝𝑟𝑜𝑡𝑒𝑖𝑛𝑠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/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num>
                    <m:den>
                      <m:r>
                        <a:rPr lang="en-US" sz="1100" b="0" i="1">
                          <a:latin typeface="Cambria Math" panose="02040503050406030204" pitchFamily="18" charset="0"/>
                        </a:rPr>
                        <m:t>0.1~1 </m:t>
                      </m:r>
                      <m:r>
                        <m:rPr>
                          <m:nor/>
                        </m:rPr>
                        <a:rPr lang="en-US" sz="1100"/>
                        <m:t>protein</m:t>
                      </m:r>
                      <m:r>
                        <m:rPr>
                          <m:nor/>
                        </m:rPr>
                        <a:rPr lang="en-US" sz="1100"/>
                        <m:t>/</m:t>
                      </m:r>
                      <m:r>
                        <m:rPr>
                          <m:nor/>
                        </m:rPr>
                        <a:rPr lang="en-US" sz="1100"/>
                        <m:t>mRNA</m:t>
                      </m:r>
                      <m:r>
                        <m:rPr>
                          <m:nor/>
                        </m:rPr>
                        <a:rPr lang="en-US" sz="1100"/>
                        <m:t>/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𝑠</m:t>
                      </m:r>
                    </m:den>
                  </m:f>
                </m:oMath>
              </a14:m>
              <a:r>
                <a:rPr lang="en-US" sz="110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~</m:t>
                  </m:r>
                  <m:sSup>
                    <m:sSupPr>
                      <m:ctrlPr>
                        <a:rPr lang="en-US" sz="1100" b="0" i="1">
                          <a:latin typeface="Cambria Math" charset="0"/>
                        </a:rPr>
                      </m:ctrlPr>
                    </m:sSup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𝑚𝑅𝑁𝐴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/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𝑐𝑒𝑙𝑙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BAD55EA-596B-1646-9011-598CAAF1288E}"/>
                </a:ext>
              </a:extLst>
            </xdr:cNvPr>
            <xdr:cNvSpPr txBox="1"/>
          </xdr:nvSpPr>
          <xdr:spPr>
            <a:xfrm>
              <a:off x="2918327" y="5324642"/>
              <a:ext cx="3553858" cy="291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𝑁_𝑚𝑅𝑁𝐴=  𝑅/𝑟=  (10^3  𝑝𝑟𝑜𝑡𝑒𝑖𝑛𝑠/𝑠)/(0.1~1 "</a:t>
              </a:r>
              <a:r>
                <a:rPr lang="en-US" sz="1100" i="0"/>
                <a:t>protein/mRNA/</a:t>
              </a:r>
              <a:r>
                <a:rPr lang="en-US" sz="1100" b="0" i="0">
                  <a:latin typeface="Cambria Math" panose="02040503050406030204" pitchFamily="18" charset="0"/>
                </a:rPr>
                <a:t>" 𝑠)</a:t>
              </a:r>
              <a:r>
                <a:rPr lang="en-US" sz="1100"/>
                <a:t> = </a:t>
              </a:r>
              <a:r>
                <a:rPr lang="en-US" sz="1100" b="0" i="0">
                  <a:latin typeface="Cambria Math" panose="02040503050406030204" pitchFamily="18" charset="0"/>
                </a:rPr>
                <a:t>10^3~10^4  𝑚𝑅𝑁𝐴/𝑐𝑒𝑙𝑙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768685</xdr:colOff>
      <xdr:row>7</xdr:row>
      <xdr:rowOff>111402</xdr:rowOff>
    </xdr:from>
    <xdr:ext cx="515141" cy="321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xmlns="" id="{3D8B4198-7F11-0546-9E7F-DD1FB26C810A}"/>
                </a:ext>
              </a:extLst>
            </xdr:cNvPr>
            <xdr:cNvSpPr txBox="1"/>
          </xdr:nvSpPr>
          <xdr:spPr>
            <a:xfrm>
              <a:off x="9825790" y="1437104"/>
              <a:ext cx="515141" cy="321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𝑝𝑟𝑜𝑡𝑒𝑖𝑛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den>
                    </m:f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D8B4198-7F11-0546-9E7F-DD1FB26C810A}"/>
                </a:ext>
              </a:extLst>
            </xdr:cNvPr>
            <xdr:cNvSpPr txBox="1"/>
          </xdr:nvSpPr>
          <xdr:spPr>
            <a:xfrm>
              <a:off x="9825790" y="1437104"/>
              <a:ext cx="515141" cy="321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𝑁_𝑝𝑟𝑜𝑡𝑒𝑖𝑛/𝑉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6</xdr:col>
      <xdr:colOff>1559204</xdr:colOff>
      <xdr:row>7</xdr:row>
      <xdr:rowOff>110956</xdr:rowOff>
    </xdr:from>
    <xdr:ext cx="823944" cy="321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xmlns="" id="{709680A6-C1F4-9B4E-BC83-7FB20F8A82D4}"/>
                </a:ext>
              </a:extLst>
            </xdr:cNvPr>
            <xdr:cNvSpPr txBox="1"/>
          </xdr:nvSpPr>
          <xdr:spPr>
            <a:xfrm>
              <a:off x="10616309" y="1436658"/>
              <a:ext cx="823944" cy="321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𝑝𝑟𝑜𝑡𝑒𝑖𝑛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09680A6-C1F4-9B4E-BC83-7FB20F8A82D4}"/>
                </a:ext>
              </a:extLst>
            </xdr:cNvPr>
            <xdr:cNvSpPr txBox="1"/>
          </xdr:nvSpPr>
          <xdr:spPr>
            <a:xfrm>
              <a:off x="10616309" y="1436658"/>
              <a:ext cx="823944" cy="321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𝑅=  𝑁_𝑝𝑟𝑜𝑡𝑒𝑖𝑛/𝑡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66842</xdr:colOff>
      <xdr:row>7</xdr:row>
      <xdr:rowOff>133684</xdr:rowOff>
    </xdr:from>
    <xdr:ext cx="403059" cy="368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xmlns="" id="{176D4855-6C75-1C44-B097-CC482289A3F9}"/>
                </a:ext>
              </a:extLst>
            </xdr:cNvPr>
            <xdr:cNvSpPr txBox="1"/>
          </xdr:nvSpPr>
          <xdr:spPr>
            <a:xfrm>
              <a:off x="11552544" y="1459386"/>
              <a:ext cx="403059" cy="36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176D4855-6C75-1C44-B097-CC482289A3F9}"/>
                </a:ext>
              </a:extLst>
            </xdr:cNvPr>
            <xdr:cNvSpPr txBox="1"/>
          </xdr:nvSpPr>
          <xdr:spPr>
            <a:xfrm>
              <a:off x="11552544" y="1459386"/>
              <a:ext cx="403059" cy="368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𝑟=  𝑣/𝑑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679560</xdr:colOff>
      <xdr:row>7</xdr:row>
      <xdr:rowOff>155964</xdr:rowOff>
    </xdr:from>
    <xdr:ext cx="749051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xmlns="" id="{37ADBCD8-6CDE-064C-B16A-4E670830050A}"/>
                </a:ext>
              </a:extLst>
            </xdr:cNvPr>
            <xdr:cNvSpPr txBox="1"/>
          </xdr:nvSpPr>
          <xdr:spPr>
            <a:xfrm>
              <a:off x="12165262" y="1481666"/>
              <a:ext cx="749051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𝑚𝑅𝑁𝐴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7ADBCD8-6CDE-064C-B16A-4E670830050A}"/>
                </a:ext>
              </a:extLst>
            </xdr:cNvPr>
            <xdr:cNvSpPr txBox="1"/>
          </xdr:nvSpPr>
          <xdr:spPr>
            <a:xfrm>
              <a:off x="12165262" y="1481666"/>
              <a:ext cx="749051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𝑁_𝑚𝑅𝑁𝐴=  𝑅/𝑟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336550</xdr:colOff>
      <xdr:row>4</xdr:row>
      <xdr:rowOff>19050</xdr:rowOff>
    </xdr:from>
    <xdr:to>
      <xdr:col>14</xdr:col>
      <xdr:colOff>431800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26FFBC0E-8107-D14B-927C-307F372DA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330200</xdr:colOff>
      <xdr:row>22</xdr:row>
      <xdr:rowOff>146050</xdr:rowOff>
    </xdr:from>
    <xdr:to>
      <xdr:col>11</xdr:col>
      <xdr:colOff>584200</xdr:colOff>
      <xdr:row>39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C600193A-A547-AF49-99FB-C4382F478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E3B37E-2A76-B04C-97E2-2E082105B0D7}">
  <we:reference id="wa104100404" version="2.0.0.0" store="en-US" storeType="OMEX"/>
  <we:alternateReferences>
    <we:reference id="WA104100404" version="2.0.0.0" store="WA104100404" storeType="OMEX"/>
  </we:alternateReferences>
  <we:properties>
    <we:property name="UniqueID" value="&quot;20204121589265969320&quot;"/>
    <we:property name="VSpJfQQO" value="&quot;QCxMBlA=&quot;"/>
    <we:property name="VSpJQQkIODZHFxEaPw==" value="&quot;VA==&quot;"/>
    <we:property name="VSpJfwccAzpb" value="&quot;VQ==&quot;"/>
    <we:property name="VSpJQQkIODZHFxoRPw==" value="&quot;VQ==&quot;"/>
    <we:property name="VSpJQQkIODZHFwQGPQ==" value="&quot;VEVYAlZUfmI=&quot;"/>
    <we:property name="VSpJQQkIODZHFwcXNA==" value="&quot;VQ==&quot;"/>
    <we:property name="VSpJQQkIODZHFwYYIA==" value="&quot;VA==&quot;"/>
    <we:property name="VSpJQQkIODZHFwAbNA==" value="&quot;VEVYAw==&quot;"/>
    <we:property name="VSpJQQkIODZHFxcCPw==" value="&quot;VEVYAlZV&quot;"/>
    <we:property name="VSpJQQkIODZHFxkHNA==" value="&quot;VA==&quot;"/>
    <we:property name="VSpJQQkIODZHFwcHIg==" value="&quot;VVtY&quot;"/>
    <we:property name="VSpJQQkIODZHFwYHPA==" value="&quot;VA==&quot;"/>
    <we:property name="VSpJQQkIODZHFxkGLA==" value="&quot;VEVYBVM=&quot;"/>
    <we:property name="VSpJQQkIODZHFxkaMQ==" value="&quot;V1s=&quot;"/>
    <we:property name="VSpJQQkIODZHFwYWLg==" value="&quot;VQ==&quot;"/>
    <we:property name="VSpJQQkIODZHFxoAKg==" value="&quot;Vg==&quot;"/>
    <we:property name="VSpJQQkIODZHFxUXOw==" value="&quot;VEVYAlc=&quot;"/>
    <we:property name="VSpJQQkIODZHFwYRKw==" value="&quot;UQ==&quot;"/>
    <we:property name="VSpJQQkIODZHFxUGKw==" value="&quot;VQ==&quot;"/>
    <we:property name="VSpJQQkIODZHFwcAOQ==" value="&quot;VA==&quot;"/>
    <we:property name="VSpJQQkIODZHFxkRLA==" value="&quot;Vg==&quot;"/>
    <we:property name="VSpJQQkIODZHFwcbOw==" value="&quot;VA==&quot;"/>
    <we:property name="VSpJQQkIODZHFxgELA==" value="&quot;VA==&quot;"/>
    <we:property name="VSpJQQkIODZHFxgEKA==" value="&quot;VA==&quot;"/>
    <we:property name="VSpJQQkIODZHFxMVKA==" value="&quot;VEVYAlZUfmI=&quot;"/>
    <we:property name="VSpJQQkIODZHFx0EKw==" value="&quot;VEVRCw==&quot;"/>
    <we:property name="VSpJQQkIODZHFxIROQ==" value="&quot;VEVYAlZUfmI=&quot;"/>
    <we:property name="VSpJQQkIODZHFx0EMQ==" value="&quot;VQ==&quot;"/>
    <we:property name="VSpJQQkIODZHFx0EPA==" value="&quot;Vw==&quot;"/>
    <we:property name="VSpJZAcWJzJXJBEH" value="&quot;QCxMBlZeahQRfEc=&quot;"/>
    <we:property name="VSpJQQkIODZHFxEHLA==" value="&quot;VQ==&quot;"/>
    <we:property name="VSpJQQkIODZHFxoDLA==" value="&quot;VQ==&quot;"/>
    <we:property name="VSpJQQkIODZHFwAZKw==" value="&quot;VA==&quot;"/>
    <we:property name="VSpJQQkIODZHFx8dLg==" value="&quot;&quot;"/>
    <we:property name="NBkHVhMHOnN4IQxVKyBcRAEZN1wTCQ==" value="&quot;Vg==&quot;"/>
    <we:property name="NBkHVhMHOnN4IQxVKyBcRAEZN0ADCH8=" value="&quot;RFdVEg==&quot;"/>
    <we:property name="NBkHVhMHOnN4IQxVKyBcRAEZN0ADCHw=" value="&quot;RFVVEg==&quot;"/>
    <we:property name="NBkHVhMHOnN4IQxVKyBcRAEZN14OF38=" value="&quot;QChMA1deahAReUE=&quot;"/>
    <we:property name="NBkHVhMHOnN4IQxVKyBcRAEZN0AOF38=" value="&quot;QClMA1deahEReUE=&quot;"/>
    <we:property name="NBkHVhMHOnN4IQxVKyBcRAEZN14OF3w=" value="&quot;QC9MC1xACHcM&quot;"/>
    <we:property name="NBkHVhMHOnN4IQxVKyBcRAEZN0AOF3w=" value="&quot;VA==&quot;"/>
    <we:property name="NBkHVhMHOnN4IQxVDi5CWwUJBFcV" value="&quot;QC9MC1xACHcM&quot;"/>
    <we:property name="NBkHVhMHOnN4IQxVFy1a" value="&quot;QC9MA14=&quot;"/>
    <we:property name="NBkHVhMHOnN4IQxVFS5Ifw0F" value="&quot;VQ==&quot;"/>
    <we:property name="NBkHVhMHOnN4IQxVKyBcRAEZN1cIAw==" value="&quot;VA==&quot;"/>
  </we:properties>
  <we:bindings>
    <we:binding id="refEdit" type="matrix" appref="{995A0E85-043C-7640-ACF3-3EB8ABC34D3F}"/>
    <we:binding id="Worker" type="matrix" appref="{B3DD85A2-6D9F-8744-B4CE-2712B6EC6AE2}"/>
    <we:binding id="Var0" type="matrix" appref="{A4245FEF-E277-E545-B335-23721A842461}"/>
    <we:binding id="Obj" type="matrix" appref="{6AF0F39D-4EAF-9144-9DFC-5D6C7AA45C2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one/article?id=10.1371/journal.pone.0094254" TargetMode="External"/><Relationship Id="rId2" Type="http://schemas.openxmlformats.org/officeDocument/2006/relationships/hyperlink" Target="https://www.pnas.org/content/103/34/12885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acssynbio.5b00296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5"/>
  <sheetViews>
    <sheetView topLeftCell="A40" zoomScale="114" workbookViewId="0">
      <selection activeCell="A42" sqref="A42:D52"/>
    </sheetView>
  </sheetViews>
  <sheetFormatPr baseColWidth="10" defaultColWidth="8.83203125" defaultRowHeight="15" x14ac:dyDescent="0.2"/>
  <cols>
    <col min="1" max="1" width="61.5" bestFit="1" customWidth="1"/>
    <col min="2" max="2" width="25.1640625" customWidth="1"/>
    <col min="3" max="3" width="10" customWidth="1"/>
    <col min="4" max="4" width="18" customWidth="1"/>
    <col min="5" max="5" width="16.5" bestFit="1" customWidth="1"/>
    <col min="6" max="6" width="37.83203125" bestFit="1" customWidth="1"/>
    <col min="7" max="7" width="31.83203125" bestFit="1" customWidth="1"/>
    <col min="8" max="8" width="39.6640625" bestFit="1" customWidth="1"/>
    <col min="9" max="9" width="17.5" bestFit="1" customWidth="1"/>
    <col min="10" max="10" width="11" bestFit="1" customWidth="1"/>
  </cols>
  <sheetData>
    <row r="1" spans="1:9" x14ac:dyDescent="0.2">
      <c r="A1" s="13" t="s">
        <v>2</v>
      </c>
      <c r="B1" s="14"/>
      <c r="C1" s="14"/>
      <c r="D1" s="15"/>
      <c r="E1" s="5"/>
    </row>
    <row r="2" spans="1:9" x14ac:dyDescent="0.2">
      <c r="A2" s="6" t="s">
        <v>0</v>
      </c>
      <c r="B2" s="6" t="s">
        <v>1</v>
      </c>
      <c r="C2" s="6" t="s">
        <v>13</v>
      </c>
      <c r="D2" s="6" t="s">
        <v>14</v>
      </c>
      <c r="E2" s="5"/>
      <c r="I2" s="2"/>
    </row>
    <row r="3" spans="1:9" x14ac:dyDescent="0.2">
      <c r="A3" s="7">
        <v>1</v>
      </c>
      <c r="B3" s="7">
        <v>0</v>
      </c>
      <c r="C3" s="7">
        <f>B3*1000</f>
        <v>0</v>
      </c>
      <c r="D3" s="7">
        <f>C3-0.76*C3</f>
        <v>0</v>
      </c>
      <c r="E3" s="5"/>
    </row>
    <row r="4" spans="1:9" x14ac:dyDescent="0.2">
      <c r="A4" s="7">
        <v>1.5</v>
      </c>
      <c r="B4" s="7">
        <v>1</v>
      </c>
      <c r="C4" s="7">
        <f t="shared" ref="C4:C11" si="0">B4*1000</f>
        <v>1000</v>
      </c>
      <c r="D4" s="7">
        <f t="shared" ref="D4:D11" si="1">C4-0.76*C4</f>
        <v>240</v>
      </c>
      <c r="E4" s="5"/>
    </row>
    <row r="5" spans="1:9" x14ac:dyDescent="0.2">
      <c r="A5" s="7">
        <v>2</v>
      </c>
      <c r="B5" s="7">
        <v>1</v>
      </c>
      <c r="C5" s="7">
        <f t="shared" si="0"/>
        <v>1000</v>
      </c>
      <c r="D5" s="7">
        <f t="shared" si="1"/>
        <v>240</v>
      </c>
      <c r="E5" s="5"/>
    </row>
    <row r="6" spans="1:9" x14ac:dyDescent="0.2">
      <c r="A6" s="7">
        <v>2.5</v>
      </c>
      <c r="B6" s="7">
        <v>5</v>
      </c>
      <c r="C6" s="7">
        <f t="shared" si="0"/>
        <v>5000</v>
      </c>
      <c r="D6" s="7">
        <f t="shared" si="1"/>
        <v>1200</v>
      </c>
      <c r="E6" s="5"/>
    </row>
    <row r="7" spans="1:9" x14ac:dyDescent="0.2">
      <c r="A7" s="7">
        <v>3</v>
      </c>
      <c r="B7" s="7">
        <v>10</v>
      </c>
      <c r="C7" s="7">
        <f t="shared" si="0"/>
        <v>10000</v>
      </c>
      <c r="D7" s="7">
        <f t="shared" si="1"/>
        <v>2400</v>
      </c>
      <c r="E7" s="5"/>
    </row>
    <row r="8" spans="1:9" x14ac:dyDescent="0.2">
      <c r="A8" s="7">
        <v>3.5</v>
      </c>
      <c r="B8" s="7">
        <v>18</v>
      </c>
      <c r="C8" s="7">
        <f t="shared" si="0"/>
        <v>18000</v>
      </c>
      <c r="D8" s="7">
        <f t="shared" si="1"/>
        <v>4320</v>
      </c>
      <c r="E8" s="5"/>
    </row>
    <row r="9" spans="1:9" x14ac:dyDescent="0.2">
      <c r="A9" s="7">
        <v>4</v>
      </c>
      <c r="B9" s="7">
        <v>40</v>
      </c>
      <c r="C9" s="7">
        <f t="shared" si="0"/>
        <v>40000</v>
      </c>
      <c r="D9" s="7">
        <f t="shared" si="1"/>
        <v>9600</v>
      </c>
      <c r="E9" s="5"/>
    </row>
    <row r="10" spans="1:9" x14ac:dyDescent="0.2">
      <c r="A10" s="7">
        <v>4.5</v>
      </c>
      <c r="B10" s="7">
        <v>90</v>
      </c>
      <c r="C10" s="7">
        <f t="shared" si="0"/>
        <v>90000</v>
      </c>
      <c r="D10" s="7">
        <f t="shared" si="1"/>
        <v>21600</v>
      </c>
      <c r="E10" s="5"/>
    </row>
    <row r="11" spans="1:9" x14ac:dyDescent="0.2">
      <c r="A11" s="7">
        <v>5</v>
      </c>
      <c r="B11" s="7">
        <v>185</v>
      </c>
      <c r="C11" s="7">
        <f t="shared" si="0"/>
        <v>185000</v>
      </c>
      <c r="D11" s="7">
        <f t="shared" si="1"/>
        <v>44400</v>
      </c>
      <c r="E11" s="5"/>
    </row>
    <row r="12" spans="1:9" x14ac:dyDescent="0.2">
      <c r="A12" s="11" t="s">
        <v>3</v>
      </c>
      <c r="B12" s="10"/>
      <c r="C12" s="10"/>
      <c r="D12" s="5"/>
      <c r="E12" s="5"/>
    </row>
    <row r="13" spans="1:9" x14ac:dyDescent="0.2">
      <c r="A13" s="11" t="s">
        <v>4</v>
      </c>
      <c r="D13" s="5"/>
      <c r="E13" s="5"/>
      <c r="F13" s="5"/>
      <c r="G13" s="5"/>
      <c r="H13" s="5"/>
    </row>
    <row r="14" spans="1:9" x14ac:dyDescent="0.2">
      <c r="A14" s="1" t="s">
        <v>17</v>
      </c>
      <c r="B14" s="1" t="s">
        <v>15</v>
      </c>
      <c r="C14" s="1" t="s">
        <v>16</v>
      </c>
      <c r="D14" s="5"/>
      <c r="E14" s="5"/>
      <c r="F14" s="5"/>
      <c r="G14" s="5"/>
      <c r="H14" s="5"/>
    </row>
    <row r="15" spans="1:9" x14ac:dyDescent="0.2">
      <c r="A15" s="7">
        <f>(B15-C15)/B15</f>
        <v>0.76666666666666672</v>
      </c>
      <c r="B15" s="1">
        <v>300</v>
      </c>
      <c r="C15" s="1">
        <v>70</v>
      </c>
      <c r="D15" s="5"/>
      <c r="E15" s="5"/>
      <c r="F15" s="5"/>
      <c r="G15" s="5"/>
      <c r="H15" s="5"/>
    </row>
    <row r="16" spans="1:9" x14ac:dyDescent="0.2">
      <c r="A16" s="10"/>
      <c r="D16" s="5"/>
      <c r="E16" s="5"/>
      <c r="F16" s="5"/>
      <c r="G16" s="5"/>
      <c r="H16" s="5"/>
    </row>
    <row r="17" spans="1:11" x14ac:dyDescent="0.2">
      <c r="A17" s="10"/>
      <c r="D17" s="5"/>
      <c r="G17" s="5"/>
      <c r="H17" s="5"/>
    </row>
    <row r="18" spans="1:11" x14ac:dyDescent="0.2">
      <c r="A18" s="10"/>
      <c r="B18" s="5"/>
      <c r="C18" s="5"/>
      <c r="D18" s="5"/>
      <c r="G18" s="5"/>
      <c r="H18" s="5"/>
    </row>
    <row r="19" spans="1:11" x14ac:dyDescent="0.2">
      <c r="A19" s="10"/>
      <c r="D19" s="5"/>
      <c r="G19" s="5"/>
      <c r="H19" s="5"/>
    </row>
    <row r="20" spans="1:11" x14ac:dyDescent="0.2">
      <c r="A20" s="5"/>
      <c r="D20" s="5"/>
      <c r="E20" s="8"/>
      <c r="F20" s="5"/>
      <c r="G20" s="5"/>
      <c r="H20" s="5"/>
    </row>
    <row r="21" spans="1:11" x14ac:dyDescent="0.2">
      <c r="A21" s="5"/>
      <c r="D21" s="5"/>
      <c r="E21" s="8"/>
      <c r="F21" s="5"/>
    </row>
    <row r="22" spans="1:11" x14ac:dyDescent="0.2">
      <c r="A22" s="5"/>
      <c r="B22" s="5"/>
      <c r="C22" s="5"/>
      <c r="D22" s="5"/>
      <c r="E22" s="8"/>
      <c r="F22" s="5"/>
    </row>
    <row r="25" spans="1:11" ht="16" x14ac:dyDescent="0.2">
      <c r="F25" s="9"/>
      <c r="G25" s="3"/>
      <c r="H25" s="3"/>
      <c r="I25" s="3"/>
      <c r="J25" s="3"/>
      <c r="K25" s="3"/>
    </row>
    <row r="26" spans="1:11" x14ac:dyDescent="0.2">
      <c r="F26" s="4"/>
      <c r="G26" s="3"/>
      <c r="H26" s="3"/>
      <c r="I26" s="3"/>
      <c r="J26" s="3"/>
      <c r="K26" s="3"/>
    </row>
    <row r="27" spans="1:11" x14ac:dyDescent="0.2">
      <c r="F27" s="3"/>
      <c r="G27" s="3"/>
      <c r="H27" s="3"/>
      <c r="I27" s="3"/>
      <c r="J27" s="3"/>
      <c r="K27" s="3"/>
    </row>
    <row r="28" spans="1:11" x14ac:dyDescent="0.2">
      <c r="F28" s="3"/>
      <c r="I28" s="3"/>
      <c r="J28" s="3"/>
      <c r="K28" s="3"/>
    </row>
    <row r="29" spans="1:11" x14ac:dyDescent="0.2">
      <c r="F29" s="3"/>
      <c r="I29" s="3"/>
      <c r="J29" s="3"/>
      <c r="K29" s="3"/>
    </row>
    <row r="30" spans="1:11" x14ac:dyDescent="0.2">
      <c r="F30" s="3"/>
      <c r="I30" s="3"/>
      <c r="J30" s="3"/>
      <c r="K30" s="3"/>
    </row>
    <row r="31" spans="1:11" x14ac:dyDescent="0.2">
      <c r="B31" s="3"/>
      <c r="C31" s="3"/>
      <c r="D31" s="3"/>
    </row>
    <row r="32" spans="1:11" x14ac:dyDescent="0.2">
      <c r="B32" s="3"/>
      <c r="C32" s="3"/>
      <c r="D32" s="3"/>
    </row>
    <row r="33" spans="1:4" x14ac:dyDescent="0.2">
      <c r="B33" s="3"/>
      <c r="C33" s="3"/>
      <c r="D33" s="3"/>
    </row>
    <row r="34" spans="1:4" x14ac:dyDescent="0.2"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12"/>
      <c r="C39" s="12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53" spans="1:4" x14ac:dyDescent="0.2">
      <c r="B53" s="3"/>
      <c r="C53" s="3"/>
      <c r="D53" s="3"/>
    </row>
    <row r="54" spans="1:4" x14ac:dyDescent="0.2">
      <c r="B54" s="3"/>
      <c r="C54" s="3"/>
      <c r="D54" s="3"/>
    </row>
    <row r="55" spans="1:4" x14ac:dyDescent="0.2">
      <c r="B55" s="3"/>
      <c r="C55" s="3"/>
      <c r="D55" s="3"/>
    </row>
    <row r="56" spans="1:4" x14ac:dyDescent="0.2">
      <c r="B56" s="3"/>
      <c r="C56" s="3"/>
      <c r="D56" s="3"/>
    </row>
    <row r="57" spans="1:4" x14ac:dyDescent="0.2"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B61" s="3"/>
      <c r="C61" s="3"/>
      <c r="D61" s="3"/>
    </row>
    <row r="62" spans="1:4" x14ac:dyDescent="0.2">
      <c r="B62" s="3"/>
      <c r="C62" s="3"/>
      <c r="D62" s="3"/>
    </row>
    <row r="63" spans="1:4" x14ac:dyDescent="0.2">
      <c r="B63" s="3"/>
      <c r="C63" s="3"/>
      <c r="D63" s="3"/>
    </row>
    <row r="64" spans="1:4" x14ac:dyDescent="0.2">
      <c r="B64" s="3"/>
      <c r="C64" s="3"/>
      <c r="D64" s="3"/>
    </row>
    <row r="69" spans="1:1" x14ac:dyDescent="0.2">
      <c r="A69" s="3"/>
    </row>
    <row r="1048550" spans="16384:16384" x14ac:dyDescent="0.2">
      <c r="XFD1048550">
        <f t="array" ref="XFD1048550">solver_pre</f>
        <v>9.9999999999999995E-7</v>
      </c>
    </row>
    <row r="1048551" spans="16384:16384" x14ac:dyDescent="0.2">
      <c r="XFD1048551">
        <f t="array" ref="XFD1048551">solver_scl</f>
        <v>1</v>
      </c>
    </row>
    <row r="1048552" spans="16384:16384" x14ac:dyDescent="0.2">
      <c r="XFD1048552">
        <f t="array" ref="XFD1048552">solver_rlx</f>
        <v>2</v>
      </c>
    </row>
    <row r="1048553" spans="16384:16384" x14ac:dyDescent="0.2">
      <c r="XFD1048553">
        <f t="array" ref="XFD1048553">solver_tol</f>
        <v>0.01</v>
      </c>
    </row>
    <row r="1048554" spans="16384:16384" x14ac:dyDescent="0.2">
      <c r="XFD1048554">
        <f t="array" ref="XFD1048554">solver_cvg</f>
        <v>1E-4</v>
      </c>
    </row>
    <row r="1048555" spans="16384:16384" x14ac:dyDescent="0.2">
      <c r="XFD1048555" t="e">
        <f t="array" ref="XFD1048555">AREAS(solver_adj1)</f>
        <v>#NAME?</v>
      </c>
    </row>
    <row r="1048556" spans="16384:16384" x14ac:dyDescent="0.2">
      <c r="XFD1048556">
        <f t="array" ref="XFD1048556">solver_ssz</f>
        <v>100</v>
      </c>
    </row>
    <row r="1048557" spans="16384:16384" x14ac:dyDescent="0.2">
      <c r="XFD1048557">
        <f t="array" ref="XFD1048557">solver_rsd</f>
        <v>0</v>
      </c>
    </row>
    <row r="1048558" spans="16384:16384" x14ac:dyDescent="0.2">
      <c r="XFD1048558">
        <f t="array" ref="XFD1048558">solver_mrt</f>
        <v>7.4999999999999997E-2</v>
      </c>
    </row>
    <row r="1048559" spans="16384:16384" x14ac:dyDescent="0.2">
      <c r="XFD1048559">
        <f t="array" ref="XFD1048559">solver_mni</f>
        <v>30</v>
      </c>
    </row>
    <row r="1048560" spans="16384:16384" x14ac:dyDescent="0.2">
      <c r="XFD1048560">
        <f t="array" ref="XFD1048560">solver_rbv</f>
        <v>1</v>
      </c>
    </row>
    <row r="1048561" spans="16384:16384" x14ac:dyDescent="0.2">
      <c r="XFD1048561">
        <f t="array" ref="XFD1048561">solver_neg</f>
        <v>1</v>
      </c>
    </row>
    <row r="1048562" spans="16384:16384" x14ac:dyDescent="0.2">
      <c r="XFD1048562" t="e">
        <f t="array" ref="XFD1048562">solver_ntr</f>
        <v>#NAME?</v>
      </c>
    </row>
    <row r="1048563" spans="16384:16384" x14ac:dyDescent="0.2">
      <c r="XFD1048563" t="e">
        <f t="array" ref="XFD1048563">solver_acc</f>
        <v>#NAME?</v>
      </c>
    </row>
    <row r="1048564" spans="16384:16384" x14ac:dyDescent="0.2">
      <c r="XFD1048564" t="e">
        <f t="array" ref="XFD1048564">solver_res</f>
        <v>#NAME?</v>
      </c>
    </row>
    <row r="1048565" spans="16384:16384" x14ac:dyDescent="0.2">
      <c r="XFD1048565" t="e">
        <f t="array" ref="XFD1048565">solver_ars</f>
        <v>#NAME?</v>
      </c>
    </row>
    <row r="1048566" spans="16384:16384" x14ac:dyDescent="0.2">
      <c r="XFD1048566" t="e">
        <f t="array" ref="XFD1048566">solver_sta</f>
        <v>#NAME?</v>
      </c>
    </row>
    <row r="1048567" spans="16384:16384" x14ac:dyDescent="0.2">
      <c r="XFD1048567" t="e">
        <f t="array" ref="XFD1048567">solver_met</f>
        <v>#NAME?</v>
      </c>
    </row>
    <row r="1048568" spans="16384:16384" x14ac:dyDescent="0.2">
      <c r="XFD1048568" t="e">
        <f t="array" ref="XFD1048568">solver_soc</f>
        <v>#NAME?</v>
      </c>
    </row>
    <row r="1048569" spans="16384:16384" x14ac:dyDescent="0.2">
      <c r="XFD1048569" t="e">
        <f t="array" ref="XFD1048569">solver_lpt</f>
        <v>#NAME?</v>
      </c>
    </row>
    <row r="1048570" spans="16384:16384" x14ac:dyDescent="0.2">
      <c r="XFD1048570" t="e">
        <f t="array" ref="XFD1048570">solver_lpp</f>
        <v>#NAME?</v>
      </c>
    </row>
    <row r="1048571" spans="16384:16384" x14ac:dyDescent="0.2">
      <c r="XFD1048571" t="e">
        <f t="array" ref="XFD1048571">solver_gap</f>
        <v>#NAME?</v>
      </c>
    </row>
    <row r="1048572" spans="16384:16384" x14ac:dyDescent="0.2">
      <c r="XFD1048572" t="e">
        <f t="array" ref="XFD1048572">solver_ips</f>
        <v>#NAME?</v>
      </c>
    </row>
    <row r="1048573" spans="16384:16384" x14ac:dyDescent="0.2">
      <c r="XFD1048573" t="e">
        <f t="array" ref="XFD1048573">solver_fea</f>
        <v>#NAME?</v>
      </c>
    </row>
    <row r="1048574" spans="16384:16384" x14ac:dyDescent="0.2">
      <c r="XFD1048574" t="e">
        <f t="array" ref="XFD1048574">solver_ipi</f>
        <v>#NAME?</v>
      </c>
    </row>
    <row r="1048575" spans="16384:16384" x14ac:dyDescent="0.2">
      <c r="XFD1048575" t="e">
        <f t="array" ref="XFD1048575">solver_ipd</f>
        <v>#NAME?</v>
      </c>
    </row>
  </sheetData>
  <mergeCells count="2">
    <mergeCell ref="B39:C39"/>
    <mergeCell ref="A1:D1"/>
  </mergeCells>
  <hyperlinks>
    <hyperlink ref="A12" r:id="rId1"/>
    <hyperlink ref="A13" r:id="rId2"/>
  </hyperlinks>
  <pageMargins left="0.7" right="0.7" top="0.75" bottom="0.75" header="0.3" footer="0.3"/>
  <pageSetup orientation="portrait" horizontalDpi="0" verticalDpi="0"/>
  <drawing r:id="rId3"/>
  <extLst>
    <ext xmlns:x15="http://schemas.microsoft.com/office/spreadsheetml/2010/11/main" uri="{F7C9EE02-42E1-4005-9D12-6889AFFD525C}">
      <x15:webExtensions xmlns:xm="http://schemas.microsoft.com/office/excel/2006/main">
        <x15:webExtension appRef="{995A0E85-043C-7640-ACF3-3EB8ABC34D3F}">
          <xm:f>mRNA!1:1048576</xm:f>
        </x15:webExtension>
        <x15:webExtension appRef="{B3DD85A2-6D9F-8744-B4CE-2712B6EC6AE2}">
          <xm:f>mRNA!XFD1048550:XFD1048575</xm:f>
        </x15:webExtension>
        <x15:webExtension appRef="{A4245FEF-E277-E545-B335-23721A842461}">
          <xm:f>#REF!</xm:f>
        </x15:webExtension>
        <x15:webExtension appRef="{6AF0F39D-4EAF-9144-9DFC-5D6C7AA45C2E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5" workbookViewId="0">
      <selection activeCell="N28" sqref="N28"/>
    </sheetView>
  </sheetViews>
  <sheetFormatPr baseColWidth="10" defaultRowHeight="15" x14ac:dyDescent="0.2"/>
  <cols>
    <col min="2" max="2" width="13.5" bestFit="1" customWidth="1"/>
  </cols>
  <sheetData>
    <row r="1" spans="1:7" x14ac:dyDescent="0.2">
      <c r="A1" s="1" t="s">
        <v>5</v>
      </c>
      <c r="B1" s="1" t="s">
        <v>11</v>
      </c>
      <c r="C1" s="1" t="s">
        <v>9</v>
      </c>
      <c r="D1" s="1" t="s">
        <v>10</v>
      </c>
      <c r="E1" s="1" t="s">
        <v>6</v>
      </c>
      <c r="F1" s="1" t="s">
        <v>7</v>
      </c>
      <c r="G1" s="1" t="s">
        <v>8</v>
      </c>
    </row>
    <row r="2" spans="1:7" x14ac:dyDescent="0.2">
      <c r="A2" s="1">
        <v>0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</row>
    <row r="3" spans="1:7" x14ac:dyDescent="0.2">
      <c r="A3" s="1">
        <v>0.5</v>
      </c>
      <c r="B3" s="1">
        <v>2.8</v>
      </c>
      <c r="C3" s="1">
        <v>3</v>
      </c>
      <c r="D3" s="1">
        <v>3</v>
      </c>
      <c r="E3" s="1">
        <v>3</v>
      </c>
      <c r="F3" s="1">
        <v>3.2</v>
      </c>
      <c r="G3" s="1">
        <v>1.8</v>
      </c>
    </row>
    <row r="4" spans="1:7" x14ac:dyDescent="0.2">
      <c r="A4" s="1">
        <v>1</v>
      </c>
      <c r="B4" s="1">
        <v>2.2999999999999998</v>
      </c>
      <c r="C4" s="1">
        <v>2.4</v>
      </c>
      <c r="D4" s="1">
        <v>2.2999999999999998</v>
      </c>
      <c r="E4" s="1">
        <v>1</v>
      </c>
      <c r="F4" s="1">
        <v>0.2</v>
      </c>
      <c r="G4" s="1">
        <v>0.1</v>
      </c>
    </row>
    <row r="5" spans="1:7" x14ac:dyDescent="0.2">
      <c r="A5" s="1">
        <v>1.5</v>
      </c>
      <c r="B5" s="1">
        <v>1.8</v>
      </c>
      <c r="C5" s="1">
        <v>0.7</v>
      </c>
      <c r="D5" s="1">
        <v>0.4</v>
      </c>
      <c r="E5" s="1">
        <v>0</v>
      </c>
      <c r="F5" s="1">
        <v>0</v>
      </c>
      <c r="G5" s="1">
        <v>0</v>
      </c>
    </row>
    <row r="6" spans="1:7" x14ac:dyDescent="0.2">
      <c r="A6" s="1">
        <v>2</v>
      </c>
      <c r="B6" s="1">
        <v>1.7</v>
      </c>
      <c r="C6" s="1">
        <v>0</v>
      </c>
      <c r="D6" s="1">
        <v>0.1</v>
      </c>
      <c r="E6" s="1">
        <v>0</v>
      </c>
      <c r="F6" s="1">
        <v>0</v>
      </c>
      <c r="G6" s="1">
        <v>0</v>
      </c>
    </row>
    <row r="7" spans="1:7" x14ac:dyDescent="0.2">
      <c r="A7" s="1">
        <v>2.5</v>
      </c>
      <c r="B7" s="1">
        <v>1.3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">
      <c r="A8" s="1">
        <v>3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">
      <c r="A9" s="1">
        <v>3.5</v>
      </c>
      <c r="B9" s="1">
        <v>0.8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1">
        <v>4</v>
      </c>
      <c r="B10" s="1">
        <v>0.6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">
      <c r="A11" s="1">
        <v>4.5</v>
      </c>
      <c r="B11" s="1">
        <v>0.4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">
      <c r="A12" s="1">
        <v>5</v>
      </c>
      <c r="B12" s="1">
        <v>0.1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">
      <c r="A13" s="1">
        <v>5.5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>
        <v>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">
      <c r="A15" s="11" t="s">
        <v>19</v>
      </c>
    </row>
    <row r="17" spans="1:4" x14ac:dyDescent="0.2">
      <c r="A17" s="1" t="s">
        <v>5</v>
      </c>
      <c r="B17" s="1" t="s">
        <v>11</v>
      </c>
      <c r="C17" s="1" t="s">
        <v>12</v>
      </c>
    </row>
    <row r="18" spans="1:4" x14ac:dyDescent="0.2">
      <c r="A18" s="1">
        <v>0</v>
      </c>
      <c r="B18" s="1">
        <v>5</v>
      </c>
      <c r="C18" s="1">
        <f>B18-B18*0.76</f>
        <v>1.2000000000000002</v>
      </c>
      <c r="D18" t="s">
        <v>18</v>
      </c>
    </row>
    <row r="19" spans="1:4" x14ac:dyDescent="0.2">
      <c r="A19" s="1">
        <v>0.5</v>
      </c>
      <c r="B19" s="1">
        <v>2.8</v>
      </c>
      <c r="C19" s="1">
        <f t="shared" ref="C19:C30" si="0">B19-B19*0.76</f>
        <v>0.67200000000000015</v>
      </c>
    </row>
    <row r="20" spans="1:4" x14ac:dyDescent="0.2">
      <c r="A20" s="1">
        <v>1</v>
      </c>
      <c r="B20" s="1">
        <v>2.2999999999999998</v>
      </c>
      <c r="C20" s="1">
        <f t="shared" si="0"/>
        <v>0.55200000000000005</v>
      </c>
    </row>
    <row r="21" spans="1:4" x14ac:dyDescent="0.2">
      <c r="A21" s="1">
        <v>1.5</v>
      </c>
      <c r="B21" s="1">
        <v>1.8</v>
      </c>
      <c r="C21" s="1">
        <f t="shared" si="0"/>
        <v>0.43199999999999994</v>
      </c>
    </row>
    <row r="22" spans="1:4" x14ac:dyDescent="0.2">
      <c r="A22" s="1">
        <v>2</v>
      </c>
      <c r="B22" s="1">
        <v>1.7</v>
      </c>
      <c r="C22" s="1">
        <f t="shared" si="0"/>
        <v>0.40799999999999992</v>
      </c>
    </row>
    <row r="23" spans="1:4" x14ac:dyDescent="0.2">
      <c r="A23" s="1">
        <v>2.5</v>
      </c>
      <c r="B23" s="1">
        <v>1.3</v>
      </c>
      <c r="C23" s="1">
        <f t="shared" si="0"/>
        <v>0.31199999999999994</v>
      </c>
    </row>
    <row r="24" spans="1:4" x14ac:dyDescent="0.2">
      <c r="A24" s="1">
        <v>3</v>
      </c>
      <c r="B24" s="1">
        <v>1</v>
      </c>
      <c r="C24" s="1">
        <f t="shared" si="0"/>
        <v>0.24</v>
      </c>
    </row>
    <row r="25" spans="1:4" x14ac:dyDescent="0.2">
      <c r="A25" s="1">
        <v>3.5</v>
      </c>
      <c r="B25" s="1">
        <v>0.8</v>
      </c>
      <c r="C25" s="1">
        <f t="shared" si="0"/>
        <v>0.19199999999999995</v>
      </c>
    </row>
    <row r="26" spans="1:4" x14ac:dyDescent="0.2">
      <c r="A26" s="1">
        <v>4</v>
      </c>
      <c r="B26" s="1">
        <v>0.6</v>
      </c>
      <c r="C26" s="1">
        <f t="shared" si="0"/>
        <v>0.14400000000000002</v>
      </c>
    </row>
    <row r="27" spans="1:4" x14ac:dyDescent="0.2">
      <c r="A27" s="1">
        <v>4.5</v>
      </c>
      <c r="B27" s="1">
        <v>0.4</v>
      </c>
      <c r="C27" s="1">
        <f t="shared" si="0"/>
        <v>9.5999999999999974E-2</v>
      </c>
    </row>
    <row r="28" spans="1:4" x14ac:dyDescent="0.2">
      <c r="A28" s="1">
        <v>5</v>
      </c>
      <c r="B28" s="1">
        <v>0.1</v>
      </c>
      <c r="C28" s="1">
        <f t="shared" si="0"/>
        <v>2.3999999999999994E-2</v>
      </c>
    </row>
    <row r="29" spans="1:4" x14ac:dyDescent="0.2">
      <c r="A29" s="1">
        <v>5.5</v>
      </c>
      <c r="B29" s="1">
        <v>0</v>
      </c>
      <c r="C29" s="1">
        <f t="shared" si="0"/>
        <v>0</v>
      </c>
    </row>
    <row r="30" spans="1:4" x14ac:dyDescent="0.2">
      <c r="A30" s="1">
        <v>6</v>
      </c>
      <c r="B30" s="1">
        <v>0</v>
      </c>
      <c r="C30" s="1">
        <f t="shared" si="0"/>
        <v>0</v>
      </c>
    </row>
  </sheetData>
  <phoneticPr fontId="5" type="noConversion"/>
  <hyperlinks>
    <hyperlink ref="A1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mRNA</vt:lpstr>
      <vt:lpstr>GFP-ssrA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</dc:creator>
  <cp:lastModifiedBy>Microsoft Office User</cp:lastModifiedBy>
  <dcterms:created xsi:type="dcterms:W3CDTF">2020-05-08T18:02:08Z</dcterms:created>
  <dcterms:modified xsi:type="dcterms:W3CDTF">2020-05-21T18:14:29Z</dcterms:modified>
</cp:coreProperties>
</file>