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TINA.Y./Desktop/"/>
    </mc:Choice>
  </mc:AlternateContent>
  <bookViews>
    <workbookView xWindow="240" yWindow="820" windowWidth="25360" windowHeight="14640" tabRatio="500"/>
  </bookViews>
  <sheets>
    <sheet name="1c,d" sheetId="1" r:id="rId1"/>
    <sheet name="2c" sheetId="2" r:id="rId2"/>
  </sheets>
  <definedNames>
    <definedName name="solver_adj" localSheetId="0" hidden="1">'1c,d'!$B$11:$B$15</definedName>
    <definedName name="solver_adj" localSheetId="1" hidden="1">'2c'!$D$5:$D$54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'1c,d'!$J$2</definedName>
    <definedName name="solver_opt" localSheetId="1" hidden="1">'2c'!$H$5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G2" i="1"/>
  <c r="G3" i="1"/>
  <c r="G6" i="1"/>
  <c r="G4" i="1"/>
  <c r="B3" i="1"/>
  <c r="B4" i="1"/>
  <c r="B5" i="1"/>
  <c r="B6" i="1"/>
  <c r="B7" i="1"/>
  <c r="B8" i="1"/>
  <c r="B2" i="1"/>
  <c r="H2" i="1"/>
  <c r="E6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5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H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5" i="2"/>
  <c r="E4" i="1"/>
  <c r="E5" i="1"/>
  <c r="E7" i="1"/>
  <c r="E8" i="1"/>
  <c r="I2" i="1"/>
  <c r="H3" i="1"/>
  <c r="I3" i="1"/>
  <c r="H4" i="1"/>
  <c r="I4" i="1"/>
  <c r="G5" i="1"/>
  <c r="H5" i="1"/>
  <c r="I5" i="1"/>
  <c r="H6" i="1"/>
  <c r="I6" i="1"/>
  <c r="G7" i="1"/>
  <c r="H7" i="1"/>
  <c r="I7" i="1"/>
  <c r="G8" i="1"/>
  <c r="H8" i="1"/>
  <c r="I8" i="1"/>
  <c r="J2" i="1"/>
</calcChain>
</file>

<file path=xl/sharedStrings.xml><?xml version="1.0" encoding="utf-8"?>
<sst xmlns="http://schemas.openxmlformats.org/spreadsheetml/2006/main" count="37" uniqueCount="32">
  <si>
    <t>mistar est</t>
  </si>
  <si>
    <t>n</t>
  </si>
  <si>
    <t>diff</t>
  </si>
  <si>
    <t>r^2</t>
  </si>
  <si>
    <t>sum</t>
  </si>
  <si>
    <t>&lt;n&gt;/B</t>
  </si>
  <si>
    <t>&lt;n&gt;/B nmol/gDW</t>
  </si>
  <si>
    <t>w1</t>
  </si>
  <si>
    <t>w2</t>
  </si>
  <si>
    <t>K</t>
  </si>
  <si>
    <t>gain</t>
  </si>
  <si>
    <t>Initial Estimate</t>
  </si>
  <si>
    <t>Data from Fitting Solver</t>
  </si>
  <si>
    <t xml:space="preserve">log of IPTG </t>
  </si>
  <si>
    <t>betax</t>
  </si>
  <si>
    <t>alphax</t>
  </si>
  <si>
    <t>Zx</t>
  </si>
  <si>
    <t>nzx</t>
  </si>
  <si>
    <t>xz</t>
  </si>
  <si>
    <t>nxz</t>
  </si>
  <si>
    <t>deltaz</t>
  </si>
  <si>
    <t>X</t>
  </si>
  <si>
    <t>Z</t>
  </si>
  <si>
    <t>minimize</t>
  </si>
  <si>
    <t>S</t>
  </si>
  <si>
    <t>desired</t>
  </si>
  <si>
    <t>diff square</t>
  </si>
  <si>
    <t>sum of diff square</t>
  </si>
  <si>
    <t>diff r</t>
  </si>
  <si>
    <t>(1.5+5*B2)/(2+B2+((1/(1+(D2/1.5)^2.7))/0.4)^2.7)-D2</t>
  </si>
  <si>
    <t>(1.5+5*D5)/(1+D5+(1/(1.04*0.4*(1+(A5/1.5)^2.7)))^2.7)-A5</t>
  </si>
  <si>
    <t>IPTG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</si>
</sst>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b="1">
                <a:latin typeface="Times New Roman" charset="0"/>
                <a:ea typeface="Times New Roman" charset="0"/>
                <a:cs typeface="Times New Roman" charset="0"/>
              </a:rPr>
              <a:t>Compare Fitting</a:t>
            </a:r>
            <a:r>
              <a:rPr lang="en-US" b="1" baseline="0">
                <a:latin typeface="Times New Roman" charset="0"/>
                <a:ea typeface="Times New Roman" charset="0"/>
                <a:cs typeface="Times New Roman" charset="0"/>
              </a:rPr>
              <a:t> with Experinmental Values</a:t>
            </a:r>
            <a:endParaRPr lang="en-US" b="1"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Fitting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'1c,d'!$D$2:$D$8</c:f>
              <c:numCache>
                <c:formatCode>General</c:formatCode>
                <c:ptCount val="7"/>
                <c:pt idx="0">
                  <c:v>0.0</c:v>
                </c:pt>
                <c:pt idx="1">
                  <c:v>0.0005</c:v>
                </c:pt>
                <c:pt idx="2">
                  <c:v>0.005</c:v>
                </c:pt>
                <c:pt idx="3">
                  <c:v>0.012</c:v>
                </c:pt>
                <c:pt idx="4">
                  <c:v>0.053</c:v>
                </c:pt>
                <c:pt idx="5">
                  <c:v>0.216</c:v>
                </c:pt>
                <c:pt idx="6">
                  <c:v>1.0</c:v>
                </c:pt>
              </c:numCache>
            </c:numRef>
          </c:xVal>
          <c:yVal>
            <c:numRef>
              <c:f>'1c,d'!$G$2:$G$8</c:f>
              <c:numCache>
                <c:formatCode>0.00E+00</c:formatCode>
                <c:ptCount val="7"/>
                <c:pt idx="0">
                  <c:v>8.83333333333333E-10</c:v>
                </c:pt>
                <c:pt idx="1">
                  <c:v>1.02284587550108E-9</c:v>
                </c:pt>
                <c:pt idx="2">
                  <c:v>2.38836309304227E-9</c:v>
                </c:pt>
                <c:pt idx="3" formatCode="General">
                  <c:v>3.51737146131707E-9</c:v>
                </c:pt>
                <c:pt idx="4">
                  <c:v>4.84785578663361E-9</c:v>
                </c:pt>
                <c:pt idx="5" formatCode="General">
                  <c:v>5.20778440926171E-9</c:v>
                </c:pt>
                <c:pt idx="6" formatCode="General">
                  <c:v>5.2841921747189E-9</c:v>
                </c:pt>
              </c:numCache>
            </c:numRef>
          </c:yVal>
          <c:smooth val="1"/>
        </c:ser>
        <c:ser>
          <c:idx val="1"/>
          <c:order val="1"/>
          <c:tx>
            <c:v>Experimental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'1c,d'!$D$2:$D$8</c:f>
              <c:numCache>
                <c:formatCode>General</c:formatCode>
                <c:ptCount val="7"/>
                <c:pt idx="0">
                  <c:v>0.0</c:v>
                </c:pt>
                <c:pt idx="1">
                  <c:v>0.0005</c:v>
                </c:pt>
                <c:pt idx="2">
                  <c:v>0.005</c:v>
                </c:pt>
                <c:pt idx="3">
                  <c:v>0.012</c:v>
                </c:pt>
                <c:pt idx="4">
                  <c:v>0.053</c:v>
                </c:pt>
                <c:pt idx="5">
                  <c:v>0.216</c:v>
                </c:pt>
                <c:pt idx="6">
                  <c:v>1.0</c:v>
                </c:pt>
              </c:numCache>
            </c:numRef>
          </c:xVal>
          <c:yVal>
            <c:numRef>
              <c:f>'1c,d'!$B$2:$B$8</c:f>
              <c:numCache>
                <c:formatCode>General</c:formatCode>
                <c:ptCount val="7"/>
                <c:pt idx="0">
                  <c:v>1.052E-9</c:v>
                </c:pt>
                <c:pt idx="1">
                  <c:v>1.163E-9</c:v>
                </c:pt>
                <c:pt idx="2">
                  <c:v>2.27E-9</c:v>
                </c:pt>
                <c:pt idx="3">
                  <c:v>3.71E-9</c:v>
                </c:pt>
                <c:pt idx="4">
                  <c:v>4.762E-9</c:v>
                </c:pt>
                <c:pt idx="5">
                  <c:v>5.15E-9</c:v>
                </c:pt>
                <c:pt idx="6">
                  <c:v>5.15E-9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953648"/>
        <c:axId val="1887850992"/>
      </c:scatterChart>
      <c:valAx>
        <c:axId val="18879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1">
                    <a:latin typeface="Times New Roman" charset="0"/>
                    <a:ea typeface="Times New Roman" charset="0"/>
                    <a:cs typeface="Times New Roman" charset="0"/>
                  </a:rPr>
                  <a:t>IPTG nmol/ml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87850992"/>
        <c:crosses val="autoZero"/>
        <c:crossBetween val="midCat"/>
      </c:valAx>
      <c:valAx>
        <c:axId val="18878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1">
                    <a:latin typeface="Times New Roman" charset="0"/>
                    <a:ea typeface="Times New Roman" charset="0"/>
                    <a:cs typeface="Times New Roman" charset="0"/>
                  </a:rPr>
                  <a:t>Concentration</a:t>
                </a:r>
                <a:r>
                  <a:rPr lang="en-US" sz="1200" b="1" baseline="0">
                    <a:latin typeface="Times New Roman" charset="0"/>
                    <a:ea typeface="Times New Roman" charset="0"/>
                    <a:cs typeface="Times New Roman" charset="0"/>
                  </a:rPr>
                  <a:t> nmol/gDW</a:t>
                </a:r>
                <a:endParaRPr lang="en-US" sz="1200" b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8795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533213644524"/>
          <c:y val="0.181294210421007"/>
          <c:w val="0.229875886524823"/>
          <c:h val="0.12649977048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  <a:latin typeface="Times New Roman" charset="0"/>
                <a:ea typeface="Times New Roman" charset="0"/>
                <a:cs typeface="Times New Roman" charset="0"/>
              </a:rPr>
              <a:t>Compare Fitting with Experinmental Values</a:t>
            </a:r>
            <a:endParaRPr lang="en-US" sz="1400"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Fitting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'1c,d'!$E$3:$E$8</c:f>
              <c:numCache>
                <c:formatCode>General</c:formatCode>
                <c:ptCount val="6"/>
                <c:pt idx="0">
                  <c:v>-3.301029995663981</c:v>
                </c:pt>
                <c:pt idx="1">
                  <c:v>-2.301029995663981</c:v>
                </c:pt>
                <c:pt idx="2">
                  <c:v>-1.920818753952375</c:v>
                </c:pt>
                <c:pt idx="3">
                  <c:v>-1.275724130399211</c:v>
                </c:pt>
                <c:pt idx="4">
                  <c:v>-0.665546248849069</c:v>
                </c:pt>
                <c:pt idx="5">
                  <c:v>0.0</c:v>
                </c:pt>
              </c:numCache>
            </c:numRef>
          </c:xVal>
          <c:yVal>
            <c:numRef>
              <c:f>'1c,d'!$G$3:$G$8</c:f>
              <c:numCache>
                <c:formatCode>0.00E+00</c:formatCode>
                <c:ptCount val="6"/>
                <c:pt idx="0">
                  <c:v>1.02284587550108E-9</c:v>
                </c:pt>
                <c:pt idx="1">
                  <c:v>2.38836309304227E-9</c:v>
                </c:pt>
                <c:pt idx="2" formatCode="General">
                  <c:v>3.51737146131707E-9</c:v>
                </c:pt>
                <c:pt idx="3">
                  <c:v>4.84785578663361E-9</c:v>
                </c:pt>
                <c:pt idx="4" formatCode="General">
                  <c:v>5.20778440926171E-9</c:v>
                </c:pt>
                <c:pt idx="5" formatCode="General">
                  <c:v>5.2841921747189E-9</c:v>
                </c:pt>
              </c:numCache>
            </c:numRef>
          </c:yVal>
          <c:smooth val="1"/>
        </c:ser>
        <c:ser>
          <c:idx val="1"/>
          <c:order val="1"/>
          <c:tx>
            <c:v>Experimental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'1c,d'!$E$3:$E$8</c:f>
              <c:numCache>
                <c:formatCode>General</c:formatCode>
                <c:ptCount val="6"/>
                <c:pt idx="0">
                  <c:v>-3.301029995663981</c:v>
                </c:pt>
                <c:pt idx="1">
                  <c:v>-2.301029995663981</c:v>
                </c:pt>
                <c:pt idx="2">
                  <c:v>-1.920818753952375</c:v>
                </c:pt>
                <c:pt idx="3">
                  <c:v>-1.275724130399211</c:v>
                </c:pt>
                <c:pt idx="4">
                  <c:v>-0.665546248849069</c:v>
                </c:pt>
                <c:pt idx="5">
                  <c:v>0.0</c:v>
                </c:pt>
              </c:numCache>
            </c:numRef>
          </c:xVal>
          <c:yVal>
            <c:numRef>
              <c:f>'1c,d'!$B$3:$B$8</c:f>
              <c:numCache>
                <c:formatCode>General</c:formatCode>
                <c:ptCount val="6"/>
                <c:pt idx="0">
                  <c:v>1.163E-9</c:v>
                </c:pt>
                <c:pt idx="1">
                  <c:v>2.27E-9</c:v>
                </c:pt>
                <c:pt idx="2">
                  <c:v>3.71E-9</c:v>
                </c:pt>
                <c:pt idx="3">
                  <c:v>4.762E-9</c:v>
                </c:pt>
                <c:pt idx="4">
                  <c:v>5.15E-9</c:v>
                </c:pt>
                <c:pt idx="5">
                  <c:v>5.15E-9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364352"/>
        <c:axId val="1850867184"/>
      </c:scatterChart>
      <c:valAx>
        <c:axId val="19243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1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log(IPTG)</a:t>
                </a:r>
                <a:endParaRPr lang="en-US" sz="12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50867184"/>
        <c:crosses val="autoZero"/>
        <c:crossBetween val="midCat"/>
      </c:valAx>
      <c:valAx>
        <c:axId val="18508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1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Concentration nmol/gDW</a:t>
                </a:r>
                <a:endParaRPr lang="en-US" sz="12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9243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335689045936"/>
          <c:y val="0.153352064125418"/>
          <c:w val="0.229063604240283"/>
          <c:h val="0.12687908014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'2c'!$A$5:$A$104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'2c'!$D$5:$D$104</c:f>
              <c:numCache>
                <c:formatCode>General</c:formatCode>
                <c:ptCount val="100"/>
                <c:pt idx="0">
                  <c:v>0.0</c:v>
                </c:pt>
                <c:pt idx="1">
                  <c:v>0.14432661814799</c:v>
                </c:pt>
                <c:pt idx="2">
                  <c:v>0.381667816100664</c:v>
                </c:pt>
                <c:pt idx="3">
                  <c:v>0.591624721143774</c:v>
                </c:pt>
                <c:pt idx="4">
                  <c:v>0.815711018998758</c:v>
                </c:pt>
                <c:pt idx="5">
                  <c:v>0.964252332773025</c:v>
                </c:pt>
                <c:pt idx="6">
                  <c:v>1.073914513203256</c:v>
                </c:pt>
                <c:pt idx="7">
                  <c:v>1.132945589195976</c:v>
                </c:pt>
                <c:pt idx="8">
                  <c:v>1.133344909935192</c:v>
                </c:pt>
                <c:pt idx="9">
                  <c:v>1.100036903637646</c:v>
                </c:pt>
                <c:pt idx="10">
                  <c:v>1.032940431414124</c:v>
                </c:pt>
                <c:pt idx="11">
                  <c:v>0.95584142092311</c:v>
                </c:pt>
                <c:pt idx="12">
                  <c:v>0.872349838834371</c:v>
                </c:pt>
                <c:pt idx="13">
                  <c:v>0.777607173872659</c:v>
                </c:pt>
                <c:pt idx="14">
                  <c:v>0.705016716166351</c:v>
                </c:pt>
                <c:pt idx="15">
                  <c:v>0.633285622412745</c:v>
                </c:pt>
                <c:pt idx="16">
                  <c:v>0.576448663530607</c:v>
                </c:pt>
                <c:pt idx="17">
                  <c:v>0.532751026500791</c:v>
                </c:pt>
                <c:pt idx="18">
                  <c:v>0.500446257811026</c:v>
                </c:pt>
                <c:pt idx="19">
                  <c:v>0.481573796934693</c:v>
                </c:pt>
                <c:pt idx="20">
                  <c:v>0.473799369769616</c:v>
                </c:pt>
                <c:pt idx="21">
                  <c:v>0.476378887895892</c:v>
                </c:pt>
                <c:pt idx="22">
                  <c:v>0.487983584312434</c:v>
                </c:pt>
                <c:pt idx="23">
                  <c:v>0.510429975504699</c:v>
                </c:pt>
                <c:pt idx="24">
                  <c:v>0.540028429699055</c:v>
                </c:pt>
                <c:pt idx="25">
                  <c:v>0.578293479033415</c:v>
                </c:pt>
                <c:pt idx="26">
                  <c:v>0.62636961333084</c:v>
                </c:pt>
                <c:pt idx="27">
                  <c:v>0.682271238586919</c:v>
                </c:pt>
                <c:pt idx="28">
                  <c:v>0.746665248054482</c:v>
                </c:pt>
                <c:pt idx="29">
                  <c:v>0.819390053100528</c:v>
                </c:pt>
                <c:pt idx="30">
                  <c:v>0.902164514369574</c:v>
                </c:pt>
                <c:pt idx="31">
                  <c:v>0.998167485957878</c:v>
                </c:pt>
                <c:pt idx="32">
                  <c:v>1.109097367900547</c:v>
                </c:pt>
                <c:pt idx="33">
                  <c:v>1.231427820403188</c:v>
                </c:pt>
                <c:pt idx="34">
                  <c:v>1.373711208953752</c:v>
                </c:pt>
                <c:pt idx="35">
                  <c:v>1.54395560980543</c:v>
                </c:pt>
                <c:pt idx="36">
                  <c:v>1.722325392615461</c:v>
                </c:pt>
                <c:pt idx="37">
                  <c:v>1.951463462835981</c:v>
                </c:pt>
                <c:pt idx="38">
                  <c:v>2.222161161934793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68560"/>
        <c:axId val="1895703520"/>
      </c:scatterChart>
      <c:valAx>
        <c:axId val="18957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03520"/>
        <c:crosses val="autoZero"/>
        <c:crossBetween val="midCat"/>
      </c:valAx>
      <c:valAx>
        <c:axId val="18957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b="1">
                <a:latin typeface="Times New Roman" charset="0"/>
                <a:ea typeface="Times New Roman" charset="0"/>
                <a:cs typeface="Times New Roman" charset="0"/>
              </a:rPr>
              <a:t>X vs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'2c'!$D$5:$D$54</c:f>
              <c:numCache>
                <c:formatCode>General</c:formatCode>
                <c:ptCount val="50"/>
                <c:pt idx="0">
                  <c:v>0.0</c:v>
                </c:pt>
                <c:pt idx="1">
                  <c:v>0.14432661814799</c:v>
                </c:pt>
                <c:pt idx="2">
                  <c:v>0.381667816100664</c:v>
                </c:pt>
                <c:pt idx="3">
                  <c:v>0.591624721143774</c:v>
                </c:pt>
                <c:pt idx="4">
                  <c:v>0.815711018998758</c:v>
                </c:pt>
                <c:pt idx="5">
                  <c:v>0.964252332773025</c:v>
                </c:pt>
                <c:pt idx="6">
                  <c:v>1.073914513203256</c:v>
                </c:pt>
                <c:pt idx="7">
                  <c:v>1.132945589195976</c:v>
                </c:pt>
                <c:pt idx="8">
                  <c:v>1.133344909935192</c:v>
                </c:pt>
                <c:pt idx="9">
                  <c:v>1.100036903637646</c:v>
                </c:pt>
                <c:pt idx="10">
                  <c:v>1.032940431414124</c:v>
                </c:pt>
                <c:pt idx="11">
                  <c:v>0.95584142092311</c:v>
                </c:pt>
                <c:pt idx="12">
                  <c:v>0.872349838834371</c:v>
                </c:pt>
                <c:pt idx="13">
                  <c:v>0.777607173872659</c:v>
                </c:pt>
                <c:pt idx="14">
                  <c:v>0.705016716166351</c:v>
                </c:pt>
                <c:pt idx="15">
                  <c:v>0.633285622412745</c:v>
                </c:pt>
                <c:pt idx="16">
                  <c:v>0.576448663530607</c:v>
                </c:pt>
                <c:pt idx="17">
                  <c:v>0.532751026500791</c:v>
                </c:pt>
                <c:pt idx="18">
                  <c:v>0.500446257811026</c:v>
                </c:pt>
                <c:pt idx="19">
                  <c:v>0.481573796934693</c:v>
                </c:pt>
                <c:pt idx="20">
                  <c:v>0.473799369769616</c:v>
                </c:pt>
                <c:pt idx="21">
                  <c:v>0.476378887895892</c:v>
                </c:pt>
                <c:pt idx="22">
                  <c:v>0.487983584312434</c:v>
                </c:pt>
                <c:pt idx="23">
                  <c:v>0.510429975504699</c:v>
                </c:pt>
                <c:pt idx="24">
                  <c:v>0.540028429699055</c:v>
                </c:pt>
                <c:pt idx="25">
                  <c:v>0.578293479033415</c:v>
                </c:pt>
                <c:pt idx="26">
                  <c:v>0.62636961333084</c:v>
                </c:pt>
                <c:pt idx="27">
                  <c:v>0.682271238586919</c:v>
                </c:pt>
                <c:pt idx="28">
                  <c:v>0.746665248054482</c:v>
                </c:pt>
                <c:pt idx="29">
                  <c:v>0.819390053100528</c:v>
                </c:pt>
                <c:pt idx="30">
                  <c:v>0.902164514369574</c:v>
                </c:pt>
                <c:pt idx="31">
                  <c:v>0.998167485957878</c:v>
                </c:pt>
                <c:pt idx="32">
                  <c:v>1.109097367900547</c:v>
                </c:pt>
                <c:pt idx="33">
                  <c:v>1.231427820403188</c:v>
                </c:pt>
                <c:pt idx="34">
                  <c:v>1.373711208953752</c:v>
                </c:pt>
                <c:pt idx="35">
                  <c:v>1.54395560980543</c:v>
                </c:pt>
                <c:pt idx="36">
                  <c:v>1.722325392615461</c:v>
                </c:pt>
                <c:pt idx="37">
                  <c:v>1.951463462835981</c:v>
                </c:pt>
                <c:pt idx="38">
                  <c:v>2.222161161934793</c:v>
                </c:pt>
              </c:numCache>
            </c:numRef>
          </c:xVal>
          <c:yVal>
            <c:numRef>
              <c:f>'2c'!$A$5:$A$54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743744"/>
        <c:axId val="1958305200"/>
      </c:scatterChart>
      <c:valAx>
        <c:axId val="19267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1">
                    <a:latin typeface="Times New Roman" charset="0"/>
                    <a:ea typeface="Times New Roman" charset="0"/>
                    <a:cs typeface="Times New Roman" charset="0"/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958305200"/>
        <c:crosses val="autoZero"/>
        <c:crossBetween val="midCat"/>
      </c:valAx>
      <c:valAx>
        <c:axId val="19583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1">
                    <a:latin typeface="Times New Roman" charset="0"/>
                    <a:ea typeface="Times New Roman" charset="0"/>
                    <a:cs typeface="Times New Roman" charset="0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9267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15</xdr:row>
      <xdr:rowOff>114300</xdr:rowOff>
    </xdr:from>
    <xdr:to>
      <xdr:col>8</xdr:col>
      <xdr:colOff>546100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825500</xdr:colOff>
      <xdr:row>15</xdr:row>
      <xdr:rowOff>38100</xdr:rowOff>
    </xdr:from>
    <xdr:to>
      <xdr:col>17</xdr:col>
      <xdr:colOff>368300</xdr:colOff>
      <xdr:row>36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84</xdr:row>
      <xdr:rowOff>50800</xdr:rowOff>
    </xdr:from>
    <xdr:to>
      <xdr:col>17</xdr:col>
      <xdr:colOff>711200</xdr:colOff>
      <xdr:row>102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8</xdr:row>
      <xdr:rowOff>12700</xdr:rowOff>
    </xdr:from>
    <xdr:to>
      <xdr:col>11</xdr:col>
      <xdr:colOff>482600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A8" workbookViewId="0">
      <selection activeCell="G13" sqref="G13"/>
    </sheetView>
  </sheetViews>
  <sheetFormatPr baseColWidth="10" defaultRowHeight="16" x14ac:dyDescent="0.2"/>
  <cols>
    <col min="2" max="2" width="15" customWidth="1"/>
    <col min="8" max="8" width="13.1640625" customWidth="1"/>
    <col min="9" max="9" width="12.6640625" bestFit="1" customWidth="1"/>
    <col min="11" max="11" width="11.83203125" bestFit="1" customWidth="1"/>
  </cols>
  <sheetData>
    <row r="1" spans="1:14" x14ac:dyDescent="0.2">
      <c r="A1" t="s">
        <v>5</v>
      </c>
      <c r="B1" t="s">
        <v>6</v>
      </c>
      <c r="D1" t="s">
        <v>31</v>
      </c>
      <c r="E1" t="s">
        <v>13</v>
      </c>
      <c r="G1" t="s">
        <v>0</v>
      </c>
      <c r="H1" t="s">
        <v>28</v>
      </c>
      <c r="I1" t="s">
        <v>3</v>
      </c>
      <c r="J1" t="s">
        <v>4</v>
      </c>
    </row>
    <row r="2" spans="1:14" x14ac:dyDescent="0.2">
      <c r="A2">
        <v>0.1052</v>
      </c>
      <c r="B2">
        <f>A2*0.00000001</f>
        <v>1.0520000000000001E-9</v>
      </c>
      <c r="D2">
        <v>0</v>
      </c>
      <c r="G2" s="1">
        <f>$B$14*(($B$11+$B$12*((D2^$B$15)/($B$13^$B$15+D2^$B$15)))/(1+$B$11+$B$12*(D2^$B$15/($B$13^$B$15+D2^$B$15))))</f>
        <v>8.8333333333333349E-10</v>
      </c>
      <c r="H2" s="1">
        <f>G2-B2</f>
        <v>-1.686666666666666E-10</v>
      </c>
      <c r="I2">
        <f>H2^2</f>
        <v>2.8448444444444422E-20</v>
      </c>
      <c r="J2">
        <f>SUM(I2:I8)</f>
        <v>1.2792499257614402E-19</v>
      </c>
    </row>
    <row r="3" spans="1:14" x14ac:dyDescent="0.2">
      <c r="A3">
        <v>0.1163</v>
      </c>
      <c r="B3">
        <f t="shared" ref="B3:B8" si="0">A3*0.00000001</f>
        <v>1.163E-9</v>
      </c>
      <c r="D3">
        <v>5.0000000000000001E-4</v>
      </c>
      <c r="E3">
        <f>LOG(D3)</f>
        <v>-3.3010299956639813</v>
      </c>
      <c r="G3" s="1">
        <f>$B$14*(($B$11+$B$12*((D3^$B$15)/($B$13^$B$15+D3^$B$15)))/(1+$B$11+$B$12*(D3^$B$15/($B$13^$B$15+D3^$B$15))))</f>
        <v>1.0228458755010783E-9</v>
      </c>
      <c r="H3">
        <f>G3-B3</f>
        <v>-1.4015412449892175E-10</v>
      </c>
      <c r="I3">
        <f t="shared" ref="I3:I8" si="1">H3^2</f>
        <v>1.9643178614059257E-20</v>
      </c>
    </row>
    <row r="4" spans="1:14" x14ac:dyDescent="0.2">
      <c r="A4">
        <v>0.22700000000000001</v>
      </c>
      <c r="B4">
        <f t="shared" si="0"/>
        <v>2.2700000000000002E-9</v>
      </c>
      <c r="D4">
        <v>5.0000000000000001E-3</v>
      </c>
      <c r="E4">
        <f>LOG(D4)</f>
        <v>-2.3010299956639813</v>
      </c>
      <c r="G4" s="1">
        <f>$B$14*(($B$11+$B$12*((D4^$B$15)/($B$13^$B$15+D4^$B$15)))/(1+$B$11+$B$12*(D4^$B$15/($B$13^$B$15+D4^$B$15))))</f>
        <v>2.388363093042267E-9</v>
      </c>
      <c r="H4">
        <f>G4-B4</f>
        <v>1.183630930422668E-10</v>
      </c>
      <c r="I4">
        <f t="shared" si="1"/>
        <v>1.4009821794532307E-20</v>
      </c>
    </row>
    <row r="5" spans="1:14" x14ac:dyDescent="0.2">
      <c r="A5">
        <v>0.371</v>
      </c>
      <c r="B5">
        <f t="shared" si="0"/>
        <v>3.7100000000000002E-9</v>
      </c>
      <c r="D5">
        <v>1.2E-2</v>
      </c>
      <c r="E5">
        <f>LOG(D5)</f>
        <v>-1.9208187539523751</v>
      </c>
      <c r="G5">
        <f>$B$14*(($B$11+$B$12*((D5^$B$15)/($B$13^$B$15+D5^$B$15)))/(1+$B$11+$B$12*(D5^$B$15/($B$13^$B$15+D5^$B$15))))</f>
        <v>3.5173714613170727E-9</v>
      </c>
      <c r="H5">
        <f>G5-B5</f>
        <v>-1.9262853868292756E-10</v>
      </c>
      <c r="I5">
        <f t="shared" si="1"/>
        <v>3.7105753915120117E-20</v>
      </c>
    </row>
    <row r="6" spans="1:14" x14ac:dyDescent="0.2">
      <c r="A6">
        <v>0.47620000000000001</v>
      </c>
      <c r="B6">
        <f t="shared" si="0"/>
        <v>4.7619999999999999E-9</v>
      </c>
      <c r="D6">
        <v>5.2999999999999999E-2</v>
      </c>
      <c r="E6">
        <f>LOG(D6)</f>
        <v>-1.2757241303992111</v>
      </c>
      <c r="G6" s="1">
        <f>$B$14*(($B$11+$B$12*((D6^$B$15)/($B$13^$B$15+D6^$B$15)))/(1+$B$11+$B$12*(D6^$B$15/($B$13^$B$15+D6^$B$15))))</f>
        <v>4.847855786633611E-9</v>
      </c>
      <c r="H6">
        <f>G6-B6</f>
        <v>8.5855786633611081E-11</v>
      </c>
      <c r="I6">
        <f t="shared" si="1"/>
        <v>7.3712160984761516E-21</v>
      </c>
    </row>
    <row r="7" spans="1:14" x14ac:dyDescent="0.2">
      <c r="A7">
        <v>0.51500000000000001</v>
      </c>
      <c r="B7">
        <f t="shared" si="0"/>
        <v>5.1500000000000006E-9</v>
      </c>
      <c r="D7">
        <v>0.216</v>
      </c>
      <c r="E7">
        <f>LOG(D7)</f>
        <v>-0.6655462488490691</v>
      </c>
      <c r="G7">
        <f>$B$14*(($B$11+$B$12*((D7^$B$15)/($B$13^$B$15+D7^$B$15)))/(1+$B$11+$B$12*(D7^$B$15/($B$13^$B$15+D7^$B$15))))</f>
        <v>5.2077844092617107E-9</v>
      </c>
      <c r="H7">
        <f>G7-B7</f>
        <v>5.7784409261710057E-11</v>
      </c>
      <c r="I7">
        <f t="shared" si="1"/>
        <v>3.339037953724803E-21</v>
      </c>
    </row>
    <row r="8" spans="1:14" x14ac:dyDescent="0.2">
      <c r="A8">
        <v>0.51500000000000001</v>
      </c>
      <c r="B8">
        <f t="shared" si="0"/>
        <v>5.1500000000000006E-9</v>
      </c>
      <c r="D8">
        <v>1</v>
      </c>
      <c r="E8">
        <f>LOG(D8)</f>
        <v>0</v>
      </c>
      <c r="G8">
        <f>$B$14*(($B$11+$B$12*((D8^$B$15)/($B$13^$B$15+D8^$B$15)))/(1+$B$11+$B$12*(D8^$B$15/($B$13^$B$15+D8^$B$15))))</f>
        <v>5.2841921747188976E-9</v>
      </c>
      <c r="H8">
        <f>G8-B8</f>
        <v>1.3419217471889694E-10</v>
      </c>
      <c r="I8">
        <f t="shared" si="1"/>
        <v>1.8007539755786961E-20</v>
      </c>
    </row>
    <row r="10" spans="1:14" x14ac:dyDescent="0.2">
      <c r="A10" s="2" t="s">
        <v>12</v>
      </c>
      <c r="B10" s="2"/>
      <c r="D10" t="s">
        <v>11</v>
      </c>
    </row>
    <row r="11" spans="1:14" x14ac:dyDescent="0.2">
      <c r="A11" t="s">
        <v>7</v>
      </c>
      <c r="B11">
        <v>0.2</v>
      </c>
      <c r="D11" t="s">
        <v>7</v>
      </c>
      <c r="E11">
        <v>0.5</v>
      </c>
    </row>
    <row r="12" spans="1:14" x14ac:dyDescent="0.2">
      <c r="A12" t="s">
        <v>8</v>
      </c>
      <c r="B12">
        <v>5000</v>
      </c>
      <c r="D12" t="s">
        <v>8</v>
      </c>
      <c r="E12">
        <v>300</v>
      </c>
    </row>
    <row r="13" spans="1:14" x14ac:dyDescent="0.2">
      <c r="A13" t="s">
        <v>9</v>
      </c>
      <c r="B13" s="1">
        <v>9</v>
      </c>
      <c r="D13" t="s">
        <v>9</v>
      </c>
      <c r="E13">
        <v>0.5</v>
      </c>
      <c r="N13" s="1"/>
    </row>
    <row r="14" spans="1:14" x14ac:dyDescent="0.2">
      <c r="A14" t="s">
        <v>10</v>
      </c>
      <c r="B14">
        <v>5.3000000000000003E-9</v>
      </c>
      <c r="D14" t="s">
        <v>10</v>
      </c>
      <c r="E14">
        <v>1.5</v>
      </c>
    </row>
    <row r="15" spans="1:14" x14ac:dyDescent="0.2">
      <c r="A15" t="s">
        <v>1</v>
      </c>
      <c r="B15">
        <v>1.2</v>
      </c>
      <c r="D15" t="s">
        <v>1</v>
      </c>
      <c r="E15">
        <v>1.5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3" workbookViewId="0">
      <selection activeCell="J32" sqref="J32"/>
    </sheetView>
  </sheetViews>
  <sheetFormatPr baseColWidth="10" defaultRowHeight="16" x14ac:dyDescent="0.2"/>
  <cols>
    <col min="11" max="11" width="56.33203125" customWidth="1"/>
  </cols>
  <sheetData>
    <row r="1" spans="1:11" x14ac:dyDescent="0.2">
      <c r="A1" t="s">
        <v>15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K1" t="s">
        <v>30</v>
      </c>
    </row>
    <row r="2" spans="1:11" x14ac:dyDescent="0.2">
      <c r="A2">
        <v>1.5</v>
      </c>
      <c r="B2">
        <v>5</v>
      </c>
      <c r="C2">
        <v>0.4</v>
      </c>
      <c r="D2">
        <v>2.7</v>
      </c>
      <c r="E2">
        <v>1.5</v>
      </c>
      <c r="F2">
        <v>2.7</v>
      </c>
      <c r="G2">
        <v>1.04</v>
      </c>
    </row>
    <row r="4" spans="1:11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</v>
      </c>
      <c r="G4" t="s">
        <v>26</v>
      </c>
      <c r="H4" t="s">
        <v>27</v>
      </c>
      <c r="K4" t="s">
        <v>29</v>
      </c>
    </row>
    <row r="5" spans="1:11" x14ac:dyDescent="0.2">
      <c r="A5">
        <v>0.1</v>
      </c>
      <c r="B5">
        <f>1/(1.04*(1+(A5/1.5)^2.7))</f>
        <v>0.96089691170271119</v>
      </c>
      <c r="C5">
        <f>(1.5+5*D5)/(1+D5+(1/(1.04*0.4*(1+(A5/1.5)^2.7)))^2.7)-A5</f>
        <v>2.8669810171808141E-2</v>
      </c>
      <c r="D5">
        <v>0</v>
      </c>
      <c r="E5">
        <v>0</v>
      </c>
      <c r="F5">
        <f>E5-C5</f>
        <v>-2.8669810171808141E-2</v>
      </c>
      <c r="G5">
        <f>F5^2</f>
        <v>8.2195801528751357E-4</v>
      </c>
      <c r="H5">
        <f>SUM(G5:G104)</f>
        <v>1.2669691978003555E-3</v>
      </c>
    </row>
    <row r="6" spans="1:11" x14ac:dyDescent="0.2">
      <c r="A6">
        <v>0.2</v>
      </c>
      <c r="B6">
        <f t="shared" ref="B6:B43" si="0">1/(1.04*(1+(A6/1.5)^2.7))</f>
        <v>0.95738489511479252</v>
      </c>
      <c r="C6">
        <f t="shared" ref="C6:C43" si="1">(1.5+5*D6)/(1+D6+(1/(1.04*0.4*(1+(A6/1.5)^2.7)))^2.7)-A6</f>
        <v>-1.0071786556184265E-2</v>
      </c>
      <c r="D6">
        <v>0.14432661814799028</v>
      </c>
      <c r="E6">
        <v>0</v>
      </c>
      <c r="F6">
        <f t="shared" ref="F6:F43" si="2">E6-C6</f>
        <v>1.0071786556184265E-2</v>
      </c>
      <c r="G6">
        <f t="shared" ref="G6:G43" si="3">F6^2</f>
        <v>1.0144088443333408E-4</v>
      </c>
    </row>
    <row r="7" spans="1:11" x14ac:dyDescent="0.2">
      <c r="A7">
        <v>0.3</v>
      </c>
      <c r="B7">
        <f t="shared" si="0"/>
        <v>0.94923143602974358</v>
      </c>
      <c r="C7">
        <f t="shared" si="1"/>
        <v>-8.53111607411422E-3</v>
      </c>
      <c r="D7">
        <v>0.3816678161006638</v>
      </c>
      <c r="E7">
        <v>0</v>
      </c>
      <c r="F7">
        <f t="shared" si="2"/>
        <v>8.53111607411422E-3</v>
      </c>
      <c r="G7">
        <f t="shared" si="3"/>
        <v>7.2779941470010027E-5</v>
      </c>
    </row>
    <row r="8" spans="1:11" x14ac:dyDescent="0.2">
      <c r="A8">
        <v>0.4</v>
      </c>
      <c r="B8">
        <f t="shared" si="0"/>
        <v>0.93517464383041216</v>
      </c>
      <c r="C8">
        <f t="shared" si="1"/>
        <v>-1.2218568208295089E-2</v>
      </c>
      <c r="D8">
        <v>0.59162472114377451</v>
      </c>
      <c r="E8">
        <v>0</v>
      </c>
      <c r="F8">
        <f t="shared" si="2"/>
        <v>1.2218568208295089E-2</v>
      </c>
      <c r="G8">
        <f t="shared" si="3"/>
        <v>1.4929340906075946E-4</v>
      </c>
    </row>
    <row r="9" spans="1:11" x14ac:dyDescent="0.2">
      <c r="A9">
        <v>0.5</v>
      </c>
      <c r="B9">
        <f t="shared" si="0"/>
        <v>0.91444813615598552</v>
      </c>
      <c r="C9">
        <f t="shared" si="1"/>
        <v>8.1447089544417484E-4</v>
      </c>
      <c r="D9">
        <v>0.81571101899875786</v>
      </c>
      <c r="E9">
        <v>0</v>
      </c>
      <c r="F9">
        <f t="shared" si="2"/>
        <v>-8.1447089544417484E-4</v>
      </c>
      <c r="G9">
        <f t="shared" si="3"/>
        <v>6.6336283952563599E-7</v>
      </c>
    </row>
    <row r="10" spans="1:11" x14ac:dyDescent="0.2">
      <c r="A10">
        <v>0.6</v>
      </c>
      <c r="B10">
        <f t="shared" si="0"/>
        <v>0.88682483402651469</v>
      </c>
      <c r="C10">
        <f t="shared" si="1"/>
        <v>-6.2849737206482903E-4</v>
      </c>
      <c r="D10">
        <v>0.96425233277302458</v>
      </c>
      <c r="E10">
        <v>0</v>
      </c>
      <c r="F10">
        <f t="shared" si="2"/>
        <v>6.2849737206482903E-4</v>
      </c>
      <c r="G10">
        <f t="shared" si="3"/>
        <v>3.9500894669239615E-7</v>
      </c>
    </row>
    <row r="11" spans="1:11" x14ac:dyDescent="0.2">
      <c r="A11">
        <v>0.7</v>
      </c>
      <c r="B11">
        <f t="shared" si="0"/>
        <v>0.85262615414684528</v>
      </c>
      <c r="C11">
        <f t="shared" si="1"/>
        <v>1.5790320776807309E-3</v>
      </c>
      <c r="D11">
        <v>1.0739145132032559</v>
      </c>
      <c r="E11">
        <v>0</v>
      </c>
      <c r="F11">
        <f t="shared" si="2"/>
        <v>-1.5790320776807309E-3</v>
      </c>
      <c r="G11">
        <f t="shared" si="3"/>
        <v>2.4933423023447257E-6</v>
      </c>
    </row>
    <row r="12" spans="1:11" x14ac:dyDescent="0.2">
      <c r="A12">
        <v>0.8</v>
      </c>
      <c r="B12">
        <f t="shared" si="0"/>
        <v>0.81266765531684937</v>
      </c>
      <c r="C12">
        <f t="shared" si="1"/>
        <v>3.8938613366015229E-3</v>
      </c>
      <c r="D12">
        <v>1.1329455891959761</v>
      </c>
      <c r="E12">
        <v>0</v>
      </c>
      <c r="F12">
        <f t="shared" si="2"/>
        <v>-3.8938613366015229E-3</v>
      </c>
      <c r="G12">
        <f t="shared" si="3"/>
        <v>1.5162156108680199E-5</v>
      </c>
    </row>
    <row r="13" spans="1:11" x14ac:dyDescent="0.2">
      <c r="A13">
        <v>0.9</v>
      </c>
      <c r="B13">
        <f t="shared" si="0"/>
        <v>0.76814151472876235</v>
      </c>
      <c r="C13">
        <f t="shared" si="1"/>
        <v>7.8234232400187231E-4</v>
      </c>
      <c r="D13">
        <v>1.1333449099351915</v>
      </c>
      <c r="E13">
        <v>0</v>
      </c>
      <c r="F13">
        <f t="shared" si="2"/>
        <v>-7.8234232400187231E-4</v>
      </c>
      <c r="G13">
        <f t="shared" si="3"/>
        <v>6.1205951192465051E-7</v>
      </c>
    </row>
    <row r="14" spans="1:11" x14ac:dyDescent="0.2">
      <c r="A14">
        <v>1</v>
      </c>
      <c r="B14">
        <f t="shared" si="0"/>
        <v>0.72045789416155681</v>
      </c>
      <c r="C14">
        <f t="shared" si="1"/>
        <v>3.6738419577186932E-4</v>
      </c>
      <c r="D14">
        <v>1.1000369036376465</v>
      </c>
      <c r="E14">
        <v>0</v>
      </c>
      <c r="F14">
        <f t="shared" si="2"/>
        <v>-3.6738419577186932E-4</v>
      </c>
      <c r="G14">
        <f t="shared" si="3"/>
        <v>1.3497114730294319E-7</v>
      </c>
    </row>
    <row r="15" spans="1:11" x14ac:dyDescent="0.2">
      <c r="A15">
        <v>1.1000000000000001</v>
      </c>
      <c r="B15">
        <f t="shared" si="0"/>
        <v>0.67107807986359447</v>
      </c>
      <c r="C15">
        <f t="shared" si="1"/>
        <v>-3.1356668245732244E-3</v>
      </c>
      <c r="D15">
        <v>1.0329404314141239</v>
      </c>
      <c r="E15">
        <v>0</v>
      </c>
      <c r="F15">
        <f t="shared" si="2"/>
        <v>3.1356668245732244E-3</v>
      </c>
      <c r="G15">
        <f t="shared" si="3"/>
        <v>9.8324064347291288E-6</v>
      </c>
    </row>
    <row r="16" spans="1:11" x14ac:dyDescent="0.2">
      <c r="A16">
        <v>1.2</v>
      </c>
      <c r="B16">
        <f t="shared" si="0"/>
        <v>0.62137040466587212</v>
      </c>
      <c r="C16">
        <f t="shared" si="1"/>
        <v>-1.7825322608724381E-3</v>
      </c>
      <c r="D16">
        <v>0.9558414209231102</v>
      </c>
      <c r="E16">
        <v>0</v>
      </c>
      <c r="F16">
        <f t="shared" si="2"/>
        <v>1.7825322608724381E-3</v>
      </c>
      <c r="G16">
        <f t="shared" si="3"/>
        <v>3.1774212610510056E-6</v>
      </c>
    </row>
    <row r="17" spans="1:7" x14ac:dyDescent="0.2">
      <c r="A17">
        <v>1.3</v>
      </c>
      <c r="B17">
        <f t="shared" si="0"/>
        <v>0.57250874505544191</v>
      </c>
      <c r="C17">
        <f t="shared" si="1"/>
        <v>1.0660811070202225E-3</v>
      </c>
      <c r="D17">
        <v>0.87234983883437089</v>
      </c>
      <c r="E17">
        <v>0</v>
      </c>
      <c r="F17">
        <f t="shared" si="2"/>
        <v>-1.0660811070202225E-3</v>
      </c>
      <c r="G17">
        <f t="shared" si="3"/>
        <v>1.1365289267454631E-6</v>
      </c>
    </row>
    <row r="18" spans="1:7" x14ac:dyDescent="0.2">
      <c r="A18">
        <v>1.4</v>
      </c>
      <c r="B18">
        <f t="shared" si="0"/>
        <v>0.52541921773723144</v>
      </c>
      <c r="C18">
        <f t="shared" si="1"/>
        <v>-6.2881221024140288E-3</v>
      </c>
      <c r="D18">
        <v>0.77760717387265932</v>
      </c>
      <c r="E18">
        <v>0</v>
      </c>
      <c r="F18">
        <f t="shared" si="2"/>
        <v>6.2881221024140288E-3</v>
      </c>
      <c r="G18">
        <f t="shared" si="3"/>
        <v>3.9540479574867825E-5</v>
      </c>
    </row>
    <row r="19" spans="1:7" x14ac:dyDescent="0.2">
      <c r="A19">
        <v>1.5</v>
      </c>
      <c r="B19">
        <f t="shared" si="0"/>
        <v>0.48076923076923073</v>
      </c>
      <c r="C19">
        <f t="shared" si="1"/>
        <v>8.6357169822481872E-4</v>
      </c>
      <c r="D19">
        <v>0.70501671616635109</v>
      </c>
      <c r="E19">
        <v>0</v>
      </c>
      <c r="F19">
        <f t="shared" si="2"/>
        <v>-8.6357169822481872E-4</v>
      </c>
      <c r="G19">
        <f t="shared" si="3"/>
        <v>7.4575607797489737E-7</v>
      </c>
    </row>
    <row r="20" spans="1:7" x14ac:dyDescent="0.2">
      <c r="A20">
        <v>1.6</v>
      </c>
      <c r="B20">
        <f t="shared" si="0"/>
        <v>0.4389869196069775</v>
      </c>
      <c r="C20">
        <f t="shared" si="1"/>
        <v>-1.2193031106624286E-3</v>
      </c>
      <c r="D20">
        <v>0.63328562241274478</v>
      </c>
      <c r="E20">
        <v>0</v>
      </c>
      <c r="F20">
        <f t="shared" si="2"/>
        <v>1.2193031106624286E-3</v>
      </c>
      <c r="G20">
        <f t="shared" si="3"/>
        <v>1.4867000756710746E-6</v>
      </c>
    </row>
    <row r="21" spans="1:7" x14ac:dyDescent="0.2">
      <c r="A21">
        <v>1.7</v>
      </c>
      <c r="B21">
        <f t="shared" si="0"/>
        <v>0.40029792714123502</v>
      </c>
      <c r="C21">
        <f t="shared" si="1"/>
        <v>-4.4223630544415471E-4</v>
      </c>
      <c r="D21">
        <v>0.57644866353060709</v>
      </c>
      <c r="E21">
        <v>0</v>
      </c>
      <c r="F21">
        <f t="shared" si="2"/>
        <v>4.4223630544415471E-4</v>
      </c>
      <c r="G21">
        <f t="shared" si="3"/>
        <v>1.9557294985289571E-7</v>
      </c>
    </row>
    <row r="22" spans="1:7" x14ac:dyDescent="0.2">
      <c r="A22">
        <v>1.8</v>
      </c>
      <c r="B22">
        <f t="shared" si="0"/>
        <v>0.36476863718084618</v>
      </c>
      <c r="C22">
        <f t="shared" si="1"/>
        <v>6.4000409020437132E-4</v>
      </c>
      <c r="D22">
        <v>0.53275102650079131</v>
      </c>
      <c r="E22">
        <v>0</v>
      </c>
      <c r="F22">
        <f t="shared" si="2"/>
        <v>-6.4000409020437132E-4</v>
      </c>
      <c r="G22">
        <f t="shared" si="3"/>
        <v>4.0960523547832506E-7</v>
      </c>
    </row>
    <row r="23" spans="1:7" x14ac:dyDescent="0.2">
      <c r="A23">
        <v>1.9</v>
      </c>
      <c r="B23">
        <f t="shared" si="0"/>
        <v>0.33234836925308242</v>
      </c>
      <c r="C23">
        <f t="shared" si="1"/>
        <v>-3.4521894876737846E-4</v>
      </c>
      <c r="D23">
        <v>0.50044625781102559</v>
      </c>
      <c r="E23">
        <v>0</v>
      </c>
      <c r="F23">
        <f t="shared" si="2"/>
        <v>3.4521894876737846E-4</v>
      </c>
      <c r="G23">
        <f t="shared" si="3"/>
        <v>1.1917612258805388E-7</v>
      </c>
    </row>
    <row r="24" spans="1:7" x14ac:dyDescent="0.2">
      <c r="A24">
        <v>2</v>
      </c>
      <c r="B24">
        <f t="shared" si="0"/>
        <v>0.3029063185820573</v>
      </c>
      <c r="C24">
        <f t="shared" si="1"/>
        <v>3.3752455662083847E-4</v>
      </c>
      <c r="D24">
        <v>0.48157379693469299</v>
      </c>
      <c r="E24">
        <v>0</v>
      </c>
      <c r="F24">
        <f t="shared" si="2"/>
        <v>-3.3752455662083847E-4</v>
      </c>
      <c r="G24">
        <f t="shared" si="3"/>
        <v>1.1392282632209359E-7</v>
      </c>
    </row>
    <row r="25" spans="1:7" x14ac:dyDescent="0.2">
      <c r="A25">
        <v>2.1</v>
      </c>
      <c r="B25">
        <f t="shared" si="0"/>
        <v>0.27626153153309418</v>
      </c>
      <c r="C25">
        <f t="shared" si="1"/>
        <v>5.1127362641301133E-4</v>
      </c>
      <c r="D25">
        <v>0.47379936976961606</v>
      </c>
      <c r="E25">
        <v>0</v>
      </c>
      <c r="F25">
        <f t="shared" si="2"/>
        <v>-5.1127362641301133E-4</v>
      </c>
      <c r="G25">
        <f t="shared" si="3"/>
        <v>2.6140072106551145E-7</v>
      </c>
    </row>
    <row r="26" spans="1:7" x14ac:dyDescent="0.2">
      <c r="A26">
        <v>2.2000000000000002</v>
      </c>
      <c r="B26">
        <f t="shared" si="0"/>
        <v>0.25220582097475608</v>
      </c>
      <c r="C26">
        <f t="shared" si="1"/>
        <v>3.2618357728564362E-4</v>
      </c>
      <c r="D26">
        <v>0.47637888789589211</v>
      </c>
      <c r="E26">
        <v>0</v>
      </c>
      <c r="F26">
        <f t="shared" si="2"/>
        <v>-3.2618357728564362E-4</v>
      </c>
      <c r="G26">
        <f t="shared" si="3"/>
        <v>1.0639572609085944E-7</v>
      </c>
    </row>
    <row r="27" spans="1:7" x14ac:dyDescent="0.2">
      <c r="A27">
        <v>2.2999999999999998</v>
      </c>
      <c r="B27">
        <f t="shared" si="0"/>
        <v>0.23052039397550556</v>
      </c>
      <c r="C27">
        <f t="shared" si="1"/>
        <v>-1.0616229807776101E-3</v>
      </c>
      <c r="D27">
        <v>0.48798358431243366</v>
      </c>
      <c r="E27">
        <v>0</v>
      </c>
      <c r="F27">
        <f t="shared" si="2"/>
        <v>1.0616229807776101E-3</v>
      </c>
      <c r="G27">
        <f t="shared" si="3"/>
        <v>1.1270433533151378E-6</v>
      </c>
    </row>
    <row r="28" spans="1:7" x14ac:dyDescent="0.2">
      <c r="A28">
        <v>2.4</v>
      </c>
      <c r="B28">
        <f t="shared" si="0"/>
        <v>0.21098731278552751</v>
      </c>
      <c r="C28">
        <f t="shared" si="1"/>
        <v>2.3665100190850552E-4</v>
      </c>
      <c r="D28">
        <v>0.51042997550469882</v>
      </c>
      <c r="E28">
        <v>0</v>
      </c>
      <c r="F28">
        <f t="shared" si="2"/>
        <v>-2.3665100190850552E-4</v>
      </c>
      <c r="G28">
        <f t="shared" si="3"/>
        <v>5.6003696704299484E-8</v>
      </c>
    </row>
    <row r="29" spans="1:7" x14ac:dyDescent="0.2">
      <c r="A29">
        <v>2.5</v>
      </c>
      <c r="B29">
        <f t="shared" si="0"/>
        <v>0.19339694680969918</v>
      </c>
      <c r="C29">
        <f t="shared" si="1"/>
        <v>-7.8604867089548947E-4</v>
      </c>
      <c r="D29">
        <v>0.54002842969905496</v>
      </c>
      <c r="E29">
        <v>0</v>
      </c>
      <c r="F29">
        <f t="shared" si="2"/>
        <v>7.8604867089548947E-4</v>
      </c>
      <c r="G29">
        <f t="shared" si="3"/>
        <v>6.178725130165655E-7</v>
      </c>
    </row>
    <row r="30" spans="1:7" x14ac:dyDescent="0.2">
      <c r="A30">
        <v>2.6</v>
      </c>
      <c r="B30">
        <f t="shared" si="0"/>
        <v>0.1775524514273974</v>
      </c>
      <c r="C30">
        <f t="shared" si="1"/>
        <v>-1.317341267168981E-3</v>
      </c>
      <c r="D30">
        <v>0.57829347903341477</v>
      </c>
      <c r="E30">
        <v>0</v>
      </c>
      <c r="F30">
        <f t="shared" si="2"/>
        <v>1.317341267168981E-3</v>
      </c>
      <c r="G30">
        <f t="shared" si="3"/>
        <v>1.7353880141863768E-6</v>
      </c>
    </row>
    <row r="31" spans="1:7" x14ac:dyDescent="0.2">
      <c r="A31">
        <v>2.7</v>
      </c>
      <c r="B31">
        <f t="shared" si="0"/>
        <v>0.16327212693654733</v>
      </c>
      <c r="C31">
        <f t="shared" si="1"/>
        <v>2.3295391631927842E-4</v>
      </c>
      <c r="D31">
        <v>0.62636961333083974</v>
      </c>
      <c r="E31">
        <v>0</v>
      </c>
      <c r="F31">
        <f t="shared" si="2"/>
        <v>-2.3295391631927842E-4</v>
      </c>
      <c r="G31">
        <f t="shared" si="3"/>
        <v>5.4267527128489371E-8</v>
      </c>
    </row>
    <row r="32" spans="1:7" x14ac:dyDescent="0.2">
      <c r="A32">
        <v>2.8</v>
      </c>
      <c r="B32">
        <f t="shared" si="0"/>
        <v>0.1503903225970325</v>
      </c>
      <c r="C32">
        <f t="shared" si="1"/>
        <v>8.1506357352623127E-4</v>
      </c>
      <c r="D32">
        <v>0.68227123858691896</v>
      </c>
      <c r="E32">
        <v>0</v>
      </c>
      <c r="F32">
        <f t="shared" si="2"/>
        <v>-8.1506357352623127E-4</v>
      </c>
      <c r="G32">
        <f t="shared" si="3"/>
        <v>6.643286288893502E-7</v>
      </c>
    </row>
    <row r="33" spans="1:7" x14ac:dyDescent="0.2">
      <c r="A33">
        <v>2.9</v>
      </c>
      <c r="B33">
        <f t="shared" si="0"/>
        <v>0.13875738312781113</v>
      </c>
      <c r="C33">
        <f t="shared" si="1"/>
        <v>9.3321006395363781E-4</v>
      </c>
      <c r="D33">
        <v>0.74666524805448242</v>
      </c>
      <c r="E33">
        <v>0</v>
      </c>
      <c r="F33">
        <f t="shared" si="2"/>
        <v>-9.3321006395363781E-4</v>
      </c>
      <c r="G33">
        <f t="shared" si="3"/>
        <v>8.7088102346435276E-7</v>
      </c>
    </row>
    <row r="34" spans="1:7" x14ac:dyDescent="0.2">
      <c r="A34">
        <v>3</v>
      </c>
      <c r="B34">
        <f t="shared" si="0"/>
        <v>0.12823899747771292</v>
      </c>
      <c r="C34">
        <f t="shared" si="1"/>
        <v>-1.5196708020148719E-4</v>
      </c>
      <c r="D34">
        <v>0.81939005310052837</v>
      </c>
      <c r="E34">
        <v>0</v>
      </c>
      <c r="F34">
        <f t="shared" si="2"/>
        <v>1.5196708020148719E-4</v>
      </c>
      <c r="G34">
        <f t="shared" si="3"/>
        <v>2.3093993464965239E-8</v>
      </c>
    </row>
    <row r="35" spans="1:7" x14ac:dyDescent="0.2">
      <c r="A35">
        <v>3.1</v>
      </c>
      <c r="B35">
        <f t="shared" si="0"/>
        <v>0.11871520264172854</v>
      </c>
      <c r="C35">
        <f t="shared" si="1"/>
        <v>-1.3194516149961366E-3</v>
      </c>
      <c r="D35">
        <v>0.90216451436957412</v>
      </c>
      <c r="E35">
        <v>0</v>
      </c>
      <c r="F35">
        <f t="shared" si="2"/>
        <v>1.3194516149961366E-3</v>
      </c>
      <c r="G35">
        <f t="shared" si="3"/>
        <v>1.740952564315913E-6</v>
      </c>
    </row>
    <row r="36" spans="1:7" x14ac:dyDescent="0.2">
      <c r="A36">
        <v>3.2</v>
      </c>
      <c r="B36">
        <f t="shared" si="0"/>
        <v>0.11007921505879327</v>
      </c>
      <c r="C36">
        <f t="shared" si="1"/>
        <v>-7.4762012685791746E-4</v>
      </c>
      <c r="D36">
        <v>0.9981674859578783</v>
      </c>
      <c r="E36">
        <v>0</v>
      </c>
      <c r="F36">
        <f t="shared" si="2"/>
        <v>7.4762012685791746E-4</v>
      </c>
      <c r="G36">
        <f t="shared" si="3"/>
        <v>5.5893585408304861E-7</v>
      </c>
    </row>
    <row r="37" spans="1:7" x14ac:dyDescent="0.2">
      <c r="A37">
        <v>3.3</v>
      </c>
      <c r="B37">
        <f t="shared" si="0"/>
        <v>0.10223620371684636</v>
      </c>
      <c r="C37">
        <f t="shared" si="1"/>
        <v>1.1725398103319407E-3</v>
      </c>
      <c r="D37">
        <v>1.1090973679005469</v>
      </c>
      <c r="E37">
        <v>0</v>
      </c>
      <c r="F37">
        <f t="shared" si="2"/>
        <v>-1.1725398103319407E-3</v>
      </c>
      <c r="G37">
        <f t="shared" si="3"/>
        <v>1.3748496068132633E-6</v>
      </c>
    </row>
    <row r="38" spans="1:7" x14ac:dyDescent="0.2">
      <c r="A38">
        <v>3.4</v>
      </c>
      <c r="B38">
        <f t="shared" si="0"/>
        <v>9.5102077592807754E-2</v>
      </c>
      <c r="C38">
        <f t="shared" si="1"/>
        <v>-1.2241214738750728E-5</v>
      </c>
      <c r="D38">
        <v>1.2314278204031879</v>
      </c>
      <c r="E38">
        <v>0</v>
      </c>
      <c r="F38">
        <f t="shared" si="2"/>
        <v>1.2241214738750728E-5</v>
      </c>
      <c r="G38">
        <f t="shared" si="3"/>
        <v>1.4984733828020803E-10</v>
      </c>
    </row>
    <row r="39" spans="1:7" x14ac:dyDescent="0.2">
      <c r="A39">
        <v>3.5</v>
      </c>
      <c r="B39">
        <f t="shared" si="0"/>
        <v>8.8602331217383437E-2</v>
      </c>
      <c r="C39">
        <f t="shared" si="1"/>
        <v>3.261039785997788E-4</v>
      </c>
      <c r="D39">
        <v>1.3737112089537518</v>
      </c>
      <c r="E39">
        <v>0</v>
      </c>
      <c r="F39">
        <f t="shared" si="2"/>
        <v>-3.261039785997788E-4</v>
      </c>
      <c r="G39">
        <f t="shared" si="3"/>
        <v>1.0634380485860499E-7</v>
      </c>
    </row>
    <row r="40" spans="1:7" x14ac:dyDescent="0.2">
      <c r="A40">
        <v>3.6</v>
      </c>
      <c r="B40">
        <f t="shared" si="0"/>
        <v>8.2670972551710201E-2</v>
      </c>
      <c r="C40">
        <f t="shared" si="1"/>
        <v>4.118287154225353E-3</v>
      </c>
      <c r="D40">
        <v>1.5439556098054303</v>
      </c>
      <c r="E40">
        <v>0</v>
      </c>
      <c r="F40">
        <f t="shared" si="2"/>
        <v>-4.118287154225353E-3</v>
      </c>
      <c r="G40">
        <f t="shared" si="3"/>
        <v>1.6960289084657556E-5</v>
      </c>
    </row>
    <row r="41" spans="1:7" x14ac:dyDescent="0.2">
      <c r="A41">
        <v>3.7</v>
      </c>
      <c r="B41">
        <f t="shared" si="0"/>
        <v>7.7249544356908284E-2</v>
      </c>
      <c r="C41">
        <f t="shared" si="1"/>
        <v>-1.6913754498042444E-3</v>
      </c>
      <c r="D41">
        <v>1.7223253926154607</v>
      </c>
      <c r="E41">
        <v>0</v>
      </c>
      <c r="F41">
        <f t="shared" si="2"/>
        <v>1.6913754498042444E-3</v>
      </c>
      <c r="G41">
        <f t="shared" si="3"/>
        <v>2.8607509122005101E-6</v>
      </c>
    </row>
    <row r="42" spans="1:7" x14ac:dyDescent="0.2">
      <c r="A42">
        <v>3.8</v>
      </c>
      <c r="B42">
        <f t="shared" si="0"/>
        <v>7.2286241860025191E-2</v>
      </c>
      <c r="C42">
        <f t="shared" si="1"/>
        <v>1.4477227914175828E-3</v>
      </c>
      <c r="D42">
        <v>1.9514634628359808</v>
      </c>
      <c r="E42">
        <v>0</v>
      </c>
      <c r="F42">
        <f t="shared" si="2"/>
        <v>-1.4477227914175828E-3</v>
      </c>
      <c r="G42">
        <f t="shared" si="3"/>
        <v>2.0959012807899176E-6</v>
      </c>
    </row>
    <row r="43" spans="1:7" x14ac:dyDescent="0.2">
      <c r="A43">
        <v>3.9</v>
      </c>
      <c r="B43">
        <f t="shared" si="0"/>
        <v>6.7735124335188315E-2</v>
      </c>
      <c r="C43">
        <f t="shared" si="1"/>
        <v>3.7501505375923117E-3</v>
      </c>
      <c r="D43">
        <v>2.222161161934793</v>
      </c>
      <c r="E43">
        <v>0</v>
      </c>
      <c r="F43">
        <f t="shared" si="2"/>
        <v>-3.7501505375923117E-3</v>
      </c>
      <c r="G43">
        <f t="shared" si="3"/>
        <v>1.4063629054603904E-5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1c,d</vt:lpstr>
      <vt:lpstr>2c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2020-05-10T16:23:56Z</dcterms:created>
  <dcterms:modified xsi:type="dcterms:W3CDTF">2020-05-11T22:13:42Z</dcterms:modified>
</cp:coreProperties>
</file>