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tyagi\Downloads\"/>
    </mc:Choice>
  </mc:AlternateContent>
  <xr:revisionPtr revIDLastSave="0" documentId="13_ncr:1_{3EA957E4-71D8-4CC3-9047-122BCE27C02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380" i="1" l="1"/>
  <c r="D379" i="1"/>
  <c r="D378" i="1"/>
  <c r="D376" i="1"/>
  <c r="D375" i="1"/>
  <c r="D374" i="1"/>
  <c r="D371" i="1"/>
  <c r="D370" i="1"/>
  <c r="D369" i="1"/>
  <c r="D368" i="1"/>
  <c r="D367" i="1"/>
  <c r="D366" i="1"/>
  <c r="D363" i="1"/>
  <c r="D361" i="1"/>
  <c r="D358" i="1"/>
  <c r="D357" i="1"/>
  <c r="D356" i="1"/>
  <c r="D354" i="1"/>
  <c r="D353" i="1"/>
  <c r="D351" i="1"/>
  <c r="D350" i="1"/>
  <c r="D349" i="1"/>
  <c r="D348" i="1"/>
  <c r="D347" i="1"/>
  <c r="D346" i="1"/>
  <c r="D344" i="1"/>
  <c r="D343" i="1"/>
  <c r="D342" i="1"/>
  <c r="D341" i="1"/>
  <c r="D339" i="1"/>
  <c r="D338" i="1"/>
  <c r="D337" i="1"/>
  <c r="D336" i="1"/>
  <c r="D335" i="1"/>
  <c r="D334" i="1"/>
  <c r="D310" i="1"/>
  <c r="D305" i="1"/>
  <c r="D303" i="1"/>
  <c r="D302" i="1"/>
  <c r="D298" i="1"/>
  <c r="D297" i="1"/>
  <c r="D296" i="1"/>
  <c r="D293" i="1"/>
  <c r="D290" i="1"/>
  <c r="D288" i="1"/>
  <c r="D285" i="1"/>
  <c r="D282" i="1"/>
  <c r="D280" i="1"/>
  <c r="D278" i="1"/>
  <c r="D277" i="1"/>
  <c r="D276" i="1"/>
  <c r="D275" i="1"/>
  <c r="D273" i="1"/>
  <c r="D271" i="1"/>
  <c r="D266" i="1"/>
  <c r="D264" i="1"/>
  <c r="D261" i="1"/>
  <c r="D258" i="1"/>
  <c r="D257" i="1"/>
  <c r="D256" i="1"/>
  <c r="D255" i="1"/>
  <c r="D254" i="1"/>
  <c r="D253" i="1"/>
  <c r="D252" i="1"/>
  <c r="D248" i="1"/>
  <c r="D245" i="1"/>
  <c r="D244" i="1"/>
  <c r="D243" i="1"/>
  <c r="D241" i="1"/>
  <c r="D238" i="1"/>
  <c r="D236" i="1"/>
  <c r="D235" i="1"/>
  <c r="D232" i="1"/>
  <c r="D230" i="1"/>
  <c r="D224" i="1"/>
  <c r="D223" i="1"/>
  <c r="D222" i="1"/>
  <c r="D221" i="1"/>
  <c r="D219" i="1"/>
  <c r="D207" i="1"/>
  <c r="D206" i="1"/>
  <c r="D205" i="1"/>
  <c r="D201" i="1"/>
  <c r="D199" i="1"/>
  <c r="D198" i="1"/>
  <c r="D197" i="1"/>
  <c r="D196" i="1"/>
  <c r="D193" i="1"/>
  <c r="D190" i="1"/>
  <c r="D189" i="1"/>
  <c r="D188" i="1"/>
  <c r="D186" i="1"/>
  <c r="D185" i="1"/>
  <c r="D183" i="1"/>
  <c r="D181" i="1"/>
  <c r="D180" i="1"/>
  <c r="D179" i="1"/>
  <c r="D177" i="1"/>
  <c r="D176" i="1"/>
  <c r="D174" i="1"/>
  <c r="D173" i="1"/>
  <c r="D171" i="1"/>
  <c r="D170" i="1"/>
  <c r="D167" i="1"/>
  <c r="D164" i="1"/>
  <c r="D162" i="1"/>
  <c r="D161" i="1"/>
  <c r="D160" i="1"/>
  <c r="D157" i="1"/>
  <c r="D156" i="1"/>
  <c r="D155" i="1"/>
  <c r="D154" i="1"/>
  <c r="D153" i="1"/>
  <c r="D152" i="1"/>
  <c r="D151" i="1"/>
  <c r="D150" i="1"/>
  <c r="D147" i="1"/>
  <c r="D146" i="1"/>
  <c r="D145" i="1"/>
  <c r="D144" i="1"/>
  <c r="D142" i="1"/>
  <c r="D141" i="1"/>
  <c r="D140" i="1"/>
  <c r="D138" i="1"/>
  <c r="D137" i="1"/>
  <c r="D136" i="1"/>
  <c r="D135" i="1"/>
  <c r="D133" i="1"/>
  <c r="D132" i="1"/>
  <c r="D131" i="1"/>
  <c r="D129" i="1"/>
  <c r="D128" i="1"/>
  <c r="D127" i="1"/>
  <c r="D125" i="1"/>
  <c r="D124" i="1"/>
  <c r="D121" i="1"/>
  <c r="D120" i="1"/>
  <c r="D119" i="1"/>
  <c r="D117" i="1"/>
  <c r="D116" i="1"/>
  <c r="D115" i="1"/>
  <c r="D114" i="1"/>
  <c r="D113" i="1"/>
  <c r="D112" i="1"/>
  <c r="D111" i="1"/>
  <c r="D109" i="1"/>
  <c r="D108" i="1"/>
  <c r="D105" i="1"/>
  <c r="D104" i="1"/>
  <c r="D103" i="1"/>
  <c r="D102" i="1"/>
  <c r="D100" i="1"/>
  <c r="D99" i="1"/>
  <c r="D97" i="1"/>
  <c r="D96" i="1"/>
  <c r="D94" i="1"/>
  <c r="D92" i="1"/>
  <c r="D90" i="1"/>
  <c r="D88" i="1"/>
  <c r="D87" i="1"/>
  <c r="D86" i="1"/>
  <c r="D85" i="1"/>
  <c r="D83" i="1"/>
  <c r="D80" i="1"/>
  <c r="D78" i="1"/>
  <c r="D77" i="1"/>
  <c r="D76" i="1"/>
  <c r="D75" i="1"/>
  <c r="D74" i="1"/>
  <c r="D72" i="1"/>
  <c r="D69" i="1"/>
  <c r="D68" i="1"/>
  <c r="D67" i="1"/>
  <c r="D66" i="1"/>
  <c r="D65" i="1"/>
  <c r="D64" i="1"/>
  <c r="D63" i="1"/>
  <c r="D61" i="1"/>
  <c r="D60" i="1"/>
  <c r="D57" i="1"/>
  <c r="D55" i="1"/>
  <c r="D54" i="1"/>
  <c r="D26" i="1"/>
  <c r="D24" i="1"/>
  <c r="D23" i="1"/>
  <c r="D22" i="1"/>
  <c r="D20" i="1"/>
  <c r="D18" i="1"/>
  <c r="D16" i="1"/>
  <c r="D14" i="1"/>
  <c r="D13" i="1"/>
  <c r="D12" i="1"/>
</calcChain>
</file>

<file path=xl/sharedStrings.xml><?xml version="1.0" encoding="utf-8"?>
<sst xmlns="http://schemas.openxmlformats.org/spreadsheetml/2006/main" count="816" uniqueCount="764">
  <si>
    <t>Shop Address</t>
  </si>
  <si>
    <t>Pin Code</t>
  </si>
  <si>
    <t>Phone number</t>
  </si>
  <si>
    <t>Friends Auto Centre</t>
  </si>
  <si>
    <t>Shop Number 7,Main Market, Mahatma Gandhi Marg, Nehru Nagar, Lajpat Nagar, New Delhi, Delhi 110065</t>
  </si>
  <si>
    <t>TOP RACE SERVICE</t>
  </si>
  <si>
    <t>15, FIRST FLOOR, JAGANNATH MARKET, ASHRAM CHOWK, DELHI, Hari Nagar Ashram, New Delhi, Delhi 110014</t>
  </si>
  <si>
    <t>SACHDEVA AUTO WORKS</t>
  </si>
  <si>
    <t>12A, JAGANNATH MARKET, ASHRAM CHOWK, DELHI, Hari Nagar Ashram, New Delhi, Delhi 110014</t>
  </si>
  <si>
    <t>Das Auto Center</t>
  </si>
  <si>
    <t>Jangpura, Block H, Jungpura Extension, New Delhi, Delhi 110014</t>
  </si>
  <si>
    <t>Hanuman Motor</t>
  </si>
  <si>
    <t>S-3, Pratap Market, Jangpura B, Bhogal, New Delhi, Delhi 110014</t>
  </si>
  <si>
    <t>Car helplaine Fast Service</t>
  </si>
  <si>
    <t>Siddhartha Enclave, Hari Nagar Ashram, chowc, Delhi 110014</t>
  </si>
  <si>
    <t>Sahib Motors</t>
  </si>
  <si>
    <t>105, Bhogal Rd, Jangpura, Part 1, Bhogal, Delhi 110014</t>
  </si>
  <si>
    <t>Mahi automobile</t>
  </si>
  <si>
    <t>Aliganj state HPL road new delhi, Bhogal, Delhi 110014</t>
  </si>
  <si>
    <t>Sethi Scooter Service</t>
  </si>
  <si>
    <t>Bhogal, 34, Masjid Rd, Jangpura, Jungpura Extension, New Delhi, Delhi 110014</t>
  </si>
  <si>
    <t>Kukku Auto Work</t>
  </si>
  <si>
    <t>Shop No. 5, DDA Market, Near Maharani Bagh, Sunlight Colony, New Delhi, Delhi 110014</t>
  </si>
  <si>
    <t>City Car Scan Center</t>
  </si>
  <si>
    <t>C-105, Birbal Road, Near, Defence Colony Flyover, Lajpat Nagar I, Delhi 110024</t>
  </si>
  <si>
    <t>Pappu Axle</t>
  </si>
  <si>
    <t>14, Guru Nanak Market, Hospital Road, Bhogal, New Delhi, Delhi 110014</t>
  </si>
  <si>
    <t>Rana Auto</t>
  </si>
  <si>
    <t>Shop No. 7, MCD Market, Hakikat Rai Marg, Jangpura, Jungpura Extension, New Delhi, Delhi 110014</t>
  </si>
  <si>
    <t>Mangal Auto Spare Parts &amp; Repairing Works</t>
  </si>
  <si>
    <t>195, Jiwan Nagar, Kilokri, Phase 1, Sunlight Colony, New Delhi, Delhi 110014</t>
  </si>
  <si>
    <t>RV Automobiles</t>
  </si>
  <si>
    <t>126 A, GBS Road, Bhagwan Nagar, Phase 2, Hari Nagar Ashram, New Delhi, Delhi 110014</t>
  </si>
  <si>
    <t>Saddam Auto Parts Repairing and Services</t>
  </si>
  <si>
    <t>Bhogal Rd, Jangpura, Bhogal, New Delhi, Delhi 110024</t>
  </si>
  <si>
    <t>Swamy Auto Electrical Works</t>
  </si>
  <si>
    <t>Shop No. 1, Q-25, Ground Floor, Jangpura Extension, New Delhi, Delhi 110014</t>
  </si>
  <si>
    <t>King motors</t>
  </si>
  <si>
    <t>Bharat petrol pump, Siddhartha Enclave, Hari Nagar Ashram, New Delhi, Delhi 110014</t>
  </si>
  <si>
    <t>SARAFAT AUTO MECHANIC</t>
  </si>
  <si>
    <t>M- GALI NO -8,, 62, 20 Futa Rd, Batla House, Jamia Nagar, Okhla, New Delhi, Delhi 110025</t>
  </si>
  <si>
    <t>Sameer Bike Mechanic</t>
  </si>
  <si>
    <t>10, Bhogal Rd, Jangpura, Bhogal, New Delhi, Delhi 110014</t>
  </si>
  <si>
    <t>Bike sarvice center</t>
  </si>
  <si>
    <t>101, near Lajpat Nagar Metro Station, Hari Nagar Ashram, New Delhi, Delhi 110014</t>
  </si>
  <si>
    <t>Rahul Bike Point</t>
  </si>
  <si>
    <t>61-9, Ashram Chowk, Harinagar, New Delhi, Delhi 110014</t>
  </si>
  <si>
    <t>Service Center Scooter &amp; Motor Cycle</t>
  </si>
  <si>
    <t>Shop No.413, Part-2, Ashram, Sunlight Colony, New Delhi, Delhi 110014</t>
  </si>
  <si>
    <t>Mahinder bike service</t>
  </si>
  <si>
    <t>Unnamed Road Kilokri Phase 1, Sunlight Colony, New Delhi, Delhi 110024</t>
  </si>
  <si>
    <t>Sandeep bike care</t>
  </si>
  <si>
    <t>33 gurunanak market, Bopal, Masjid Rd, New Delhi, Delhi 110014</t>
  </si>
  <si>
    <t>Swapgear</t>
  </si>
  <si>
    <t>2, Jangpura Rd, Jangpura, Block C, Bhogal, New Delhi, Delhi 110014</t>
  </si>
  <si>
    <t>Vinay Auto Engineering Works</t>
  </si>
  <si>
    <t>1, Basement Bhogal Road, Jangpura, Bhogal, New Delhi, Delhi 110014</t>
  </si>
  <si>
    <t>083778 81744</t>
  </si>
  <si>
    <t>Shankar Cycles</t>
  </si>
  <si>
    <t>26-28, Phase 1, Sunlight Colony, New Delhi, Delhi 110014</t>
  </si>
  <si>
    <t>Bike Repair Shop</t>
  </si>
  <si>
    <t>24/18, Jogabai Extension, Okhla, New Delhi, Delhi 110025</t>
  </si>
  <si>
    <t>RAHUL BIKE POINT BULLET SPECIALIST</t>
  </si>
  <si>
    <t>68/9 JAGANNATH MARKET, ASHRAM CHOWK, DELHI, Hari Nagar Ashram, New Delhi, Delhi 110014</t>
  </si>
  <si>
    <t>Sai Auto Center</t>
  </si>
  <si>
    <t>20, Bhogal Rd, Jangpura, Bhogal, New Delhi, Delhi 110014</t>
  </si>
  <si>
    <t>098912 05477</t>
  </si>
  <si>
    <t>Bharat Motor Cycle Work</t>
  </si>
  <si>
    <t>C-50, Veer Savarkar Marg, Block I, Lajpat Nagar II, Lajpat Nagar, New Delhi, Delhi 110024</t>
  </si>
  <si>
    <t>098189 97125</t>
  </si>
  <si>
    <t>Bike Solution point</t>
  </si>
  <si>
    <t>Q-5, Nafees Road, Batla house, Jamia Nagar, Okhla, New Delhi, Delhi 110025</t>
  </si>
  <si>
    <t>Bike Point Mobiles</t>
  </si>
  <si>
    <t>Batla House,, F 1 St, Joga Bai Extension, Okhla, New Delhi, Delhi 110025</t>
  </si>
  <si>
    <t>Hanif Autoworks</t>
  </si>
  <si>
    <t>shop no, 18, Krishna Market, Block D, Lajpat Nagar I, Lajpat Nagar, New Delhi, Delhi 110024</t>
  </si>
  <si>
    <t>099118 15504</t>
  </si>
  <si>
    <t>Shree Balaji Bike</t>
  </si>
  <si>
    <t>180, Opp. Iskon Temple, Amrit Puri-B, Amritpuri, East of Kailash, New Delhi, Delhi 110065</t>
  </si>
  <si>
    <t>099901 23429</t>
  </si>
  <si>
    <t>Monu bike Mechanic</t>
  </si>
  <si>
    <t>180/17, near ISKON Temple, Amrit Puri, Block B, Amritpuri, East of Kailash, New Delhi, Delhi 110065</t>
  </si>
  <si>
    <t>088608 53063</t>
  </si>
  <si>
    <t>Cycle Repair Shop</t>
  </si>
  <si>
    <t>Block D 1, Lodi Colony, New Delhi, Delhi 110003</t>
  </si>
  <si>
    <t>Bajaj Authorised Service Centre, Sharma Automobiles</t>
  </si>
  <si>
    <t>No. 264, Mathura Rd, Hari Nagar Ashram, New Delhi, Delhi 110014</t>
  </si>
  <si>
    <t>093122 11559</t>
  </si>
  <si>
    <t>Maharaja Auto Deal</t>
  </si>
  <si>
    <t>C-1-221, Dr Ramlal Verma Marg, Block C, Lajpat Nagar I, Lajpat Nagar, New Delhi, Delhi 110024</t>
  </si>
  <si>
    <t>011 2981 6112</t>
  </si>
  <si>
    <t>PRAJAPATI BIKE AND CYCLE WORKSHOP</t>
  </si>
  <si>
    <t>I-52, OKHLA PH-II, Harkesh Nagar, Okhla Industrial Estate, New Delhi, Delhi 110020</t>
  </si>
  <si>
    <t>092134 15104</t>
  </si>
  <si>
    <t>Birju bike mechanic spot</t>
  </si>
  <si>
    <t>L-Block Rd, Block H, Kalkaji, New Delhi, Delhi 110019</t>
  </si>
  <si>
    <t>Husain Cycle Service Centre</t>
  </si>
  <si>
    <t>P-93, Nafees Rd, Jamia, Batla House, Jamia Nagar, Okhla, New Delhi, Delhi 110025</t>
  </si>
  <si>
    <t>Sabu Malik Bike Service Center</t>
  </si>
  <si>
    <t>153, Tilak Khand Road, Tilak Khand, Giri Nagar, Kalkaji, New Delhi, Delhi 110019</t>
  </si>
  <si>
    <t>PRAN MOTOR WORKSHOP</t>
  </si>
  <si>
    <t>62 - B, Church Rd, Jangpura, Samman Bazar, Bhogal, Jungpura, Delhi 110014</t>
  </si>
  <si>
    <t>011 2437 0143</t>
  </si>
  <si>
    <t>Bike Mechanic</t>
  </si>
  <si>
    <t>D59, Block D, Pandav Nagar, New Delhi, Delhi 110092</t>
  </si>
  <si>
    <t>Bicycle and Auto Repairs</t>
  </si>
  <si>
    <t>opposite Church, Masihgarh, Okhla, New Delhi, Delhi 110025</t>
  </si>
  <si>
    <t>Shammi Automobiles</t>
  </si>
  <si>
    <t>753/4, Sukhdev Nagar, Arjun Nagar, Kotla Mubarakpur, South Extension I, New Delhi, Delhi 110003</t>
  </si>
  <si>
    <t>098104 43928</t>
  </si>
  <si>
    <t>Jyoti Automobiles</t>
  </si>
  <si>
    <t>B-1, Hospital Rd, Jangpura, Bhogal, New Delhi, Delhi 110014</t>
  </si>
  <si>
    <t>098181 56664</t>
  </si>
  <si>
    <t>Star bike point</t>
  </si>
  <si>
    <t>234/1, shop No, 2, Sant Nagar, East of Kailash, New Delhi, Delhi 110065</t>
  </si>
  <si>
    <t>098182 26247</t>
  </si>
  <si>
    <t>PREETI BIKE ZONE</t>
  </si>
  <si>
    <t>Castrol Bikepoint, S-511 A, School Block, near Mother Dairy Booth, Shakarpur, Delhi 110092</t>
  </si>
  <si>
    <t>098112 87656</t>
  </si>
  <si>
    <t>Sweet Cool</t>
  </si>
  <si>
    <t>A-79, Gurudwara Rd, opposite Gurudwara Bala Sahib, Siddhartha Extension, Jeewan Nagar, Sidhartha Nagar, New Delhi, Delhi 110014</t>
  </si>
  <si>
    <t>ARUVA MOTORS Service Centre</t>
  </si>
  <si>
    <t>O17, 1A, Al-Noor Ln, Batla House, Okhla, New Delhi, Delhi 110025</t>
  </si>
  <si>
    <t>J62J+Q5F, Pandara Flats, India Gate, New Delhi, Delhi 110003</t>
  </si>
  <si>
    <t>Bike Solution</t>
  </si>
  <si>
    <t>Q-7, Nafees Road, Abul Fazal Enclave, Jamia Nagar, Okhla, New Delhi, Delhi 110025</t>
  </si>
  <si>
    <t>Mukesh Cycle Work Shop</t>
  </si>
  <si>
    <t>J823+XVG, Block 29, Himmatpuri, Mayur Vihar, New Delhi, Delhi 110091</t>
  </si>
  <si>
    <t>Bike and auto Repair</t>
  </si>
  <si>
    <t>Kotla Village, Mayur Vihar, New Delhi, Delhi 110091</t>
  </si>
  <si>
    <t>Sagar Scooters Works</t>
  </si>
  <si>
    <t>15, Khanna Market, Lodhi Rd., New Delhi, Delhi 110003</t>
  </si>
  <si>
    <t>Kalra Scooter Services</t>
  </si>
  <si>
    <t>13, Sukhdev Market, Kotla Mubarakpur, Kotla Mubarakpur, New Delhi, Delhi 110003</t>
  </si>
  <si>
    <t>Khan Auto Work Shop</t>
  </si>
  <si>
    <t>Pocket 9A, Village Near Jasola Puliya, Jasola, Okhla, New Delhi, Delhi 110025</t>
  </si>
  <si>
    <t>Raju Auto Works</t>
  </si>
  <si>
    <t>Shop No.117, Khanna Market, Lodi Road, near by Khanna Market, New Delhi, Delhi 110006</t>
  </si>
  <si>
    <t>Rasid Auto Works</t>
  </si>
  <si>
    <t>F-12, Gali No.10, Samaspur Road, Pandav Nagar, 110091</t>
  </si>
  <si>
    <t>BikeFixo- Bike Service at Home in Noida</t>
  </si>
  <si>
    <t>E-300, Divya Unnati Society, Gali Number 10, New Ashok Nagar, Delhi, Uttar Pradesh 110096</t>
  </si>
  <si>
    <t>Sanjay automobiles</t>
  </si>
  <si>
    <t>c-22, 2nd, Block E, Lajpat Nagar I, Lajpat Nagar, New Delhi, Delhi 110024</t>
  </si>
  <si>
    <t>ANAND AUTO SPARES</t>
  </si>
  <si>
    <t>195, Ramesh Market, Garhi, East of Kailash, Delhi 110065</t>
  </si>
  <si>
    <t>Power Auto Electric Works</t>
  </si>
  <si>
    <t>3, 102, near Nafed House, Siddhartha Enclave, Hari Nagar Ashram, New Delhi, Delhi 110014</t>
  </si>
  <si>
    <t>HAYAT BIKE CARE</t>
  </si>
  <si>
    <t>D-21/A, near Janta Flats, Okhla Vihar, Okhla Vihar, Block D, Jamia Nagar, Okhla, New Delhi, Delhi 110025</t>
  </si>
  <si>
    <t>Ajay Cycle Repair</t>
  </si>
  <si>
    <t>Mandir Rd, Block D, Nanakpura, Shakarpur Khas, New Delhi, Delhi 110092</t>
  </si>
  <si>
    <t>Auto Service</t>
  </si>
  <si>
    <t>Shop No:-I, 18, Central Market, Part 1, New Delhi, Delhi 110024</t>
  </si>
  <si>
    <t>Khan Auto Works</t>
  </si>
  <si>
    <t>144, Taimoor Nagar, New Friends Colony, New Delhi, Delhi 110065</t>
  </si>
  <si>
    <t>Suraj Bhandari Cycle</t>
  </si>
  <si>
    <t>494-A, Ganesh Nagar, Shakarpur, New Delhi, Delhi 110092</t>
  </si>
  <si>
    <t>Cars Inn India</t>
  </si>
  <si>
    <t>Phase 1, 150/1, near Maharani bagh, Kilokri, Jeewan Nagar, Sunlight Colony, New Delhi, Delhi 110014</t>
  </si>
  <si>
    <t>Bhagat Auto Center</t>
  </si>
  <si>
    <t>Saleem Bike Repairing Center</t>
  </si>
  <si>
    <t>C 522, New Ashok Nagar Rd, Block E, New Ashok Nagar, Delhi, Uttar Pradesh 110096</t>
  </si>
  <si>
    <t>Bhikam Auto Works</t>
  </si>
  <si>
    <t>127/14, Opp. Iskon Temple, Amritpuri Garhi, East of Kailash, New Delhi, Delhi 110065</t>
  </si>
  <si>
    <t>Saleem Auto Service</t>
  </si>
  <si>
    <t>B- 295, Opp East end apartment, New Ashok Nagar, Delhi, 110096</t>
  </si>
  <si>
    <t>Prem Bike Servicing</t>
  </si>
  <si>
    <t>Main Road,Near River Pool,Madanpur Khadar, Sarita Vihar, New Delhi, Delhi 110076</t>
  </si>
  <si>
    <t>Gupta Cycle Works</t>
  </si>
  <si>
    <t>F/522/1, Gurudwara Rd, near Arjun Nagar, Nanak Chand Basti, Mahaveer Nagar, Kotla Mubarakpur, South Extension I, New Delhi, Delhi 110003</t>
  </si>
  <si>
    <t>GRD SUZUKI WORKSHOP</t>
  </si>
  <si>
    <t>48, Jangpura Rd, opposite BAJAJ SERVICE STATION, Bhogal, Hari Nagar Ashram, New Delhi, Delhi 110014</t>
  </si>
  <si>
    <t>Shiv Bike Point</t>
  </si>
  <si>
    <t>10/291, DDA Flats Kalkaji, Alaknanda, New Delhi, Delhi 110019</t>
  </si>
  <si>
    <t>Khanna Market, Lodhi Road, New Delhi, Delhi 110003</t>
  </si>
  <si>
    <t>Sunil bike repair workshop</t>
  </si>
  <si>
    <t>Bardoloi Marg, Diplomatic Enclave, Chanakyapuri, New Delhi, Delhi 110011</t>
  </si>
  <si>
    <t>Love Garage (KTM Bajaj Ducati Triumph Kawasaki &amp; Harley Davidson)</t>
  </si>
  <si>
    <t>H-70, Jamia, Batla House, Jamia Nagar, Okhla, New Delhi, Delhi 110025</t>
  </si>
  <si>
    <t>Lovely Spare Parts</t>
  </si>
  <si>
    <t>E-112, Lajpat Nagar I, Lajpat Nagar I, near Krishna Market, New Delhi, Delhi 110024</t>
  </si>
  <si>
    <t>Batra Auto Spares</t>
  </si>
  <si>
    <t>K-68, Block A, Mahatma Gandhi Road Friends Colony West, Near Mahabir Dharam Kanta, Hari Nagar Ashram, New Delhi, Delhi 110065</t>
  </si>
  <si>
    <t>Wasim Auto Service Centre</t>
  </si>
  <si>
    <t>Shop No. 6, Sohan Lal Market, Masjid Moth Rd, South Extension II, New Delhi, Delhi 110049</t>
  </si>
  <si>
    <t>Kallu Mechanic</t>
  </si>
  <si>
    <t>Birbal Rd, Block B, Lajpat Nagar I, Lajpat Nagar, New Delhi, Delhi 110024</t>
  </si>
  <si>
    <t>Khan Auto Centre(Ultimate) All Bike'$</t>
  </si>
  <si>
    <t>durga market,shop no-26-27,khichripur, New Delhi, Delhi 110091</t>
  </si>
  <si>
    <t>Aslam Auto Parts</t>
  </si>
  <si>
    <t>B-113/1, Amritpuri, opp. Iskon Temple, Amritpuri, East of Kailash, New Delhi, Delhi 110065</t>
  </si>
  <si>
    <t>D Bike Guru</t>
  </si>
  <si>
    <t>A-14,Sector-58, Noida, Uttar Pradesh 201301</t>
  </si>
  <si>
    <t>Lone Ranger India Spares</t>
  </si>
  <si>
    <t>Gari Extension, Amritpuri, East of Kailash, New Delhi, Delhi 110065</t>
  </si>
  <si>
    <t>Bike Service</t>
  </si>
  <si>
    <t>Pocket A, Kanchanjunga Apartment, Sector 53, Noida, Uttar Pradesh 201301</t>
  </si>
  <si>
    <t>Anand Automobile</t>
  </si>
  <si>
    <t>Kalka Devi Marg, Block A, Dayanand Colony, Lajpat Nagar, New Delhi, Delhi 110048</t>
  </si>
  <si>
    <t>GarageonCall</t>
  </si>
  <si>
    <t>Ocean Complex, 418, P6, Sector 18, Noida, Uttar Pradesh 201301</t>
  </si>
  <si>
    <t>New Delhi Meter Shop</t>
  </si>
  <si>
    <t>A-162, Sukhdev Market, Kotla Mubarakpur, near Defence Colony, New Delhi, Delhi 110003</t>
  </si>
  <si>
    <t>R&amp;R Superbikes</t>
  </si>
  <si>
    <t>Block 4, F-26, Tum Rd, Pocket D, Okhla Phase II, Okhla Industrial Estate, New Delhi, Delhi 110020</t>
  </si>
  <si>
    <t>Happy Bike Point</t>
  </si>
  <si>
    <t>Shop No. B/305, Patparganj Rd, Shastri Nagar, Geeta Colony, New Delhi, Delhi 110031</t>
  </si>
  <si>
    <t>M.A Automobile</t>
  </si>
  <si>
    <t>A-49 G.D Colony near animal court, hospital mayur nagar, New Delhi, Delhi 110096</t>
  </si>
  <si>
    <t>Anuj Bike Point</t>
  </si>
  <si>
    <t>A-1, Surya Central Market, Gali Number 6, Sangam Vihar, New Delhi, Delhi 110080</t>
  </si>
  <si>
    <t>Riaz Autoworks (Royal Enfield (Bullet) Specialist)</t>
  </si>
  <si>
    <t>C-13, DSIDC, Garhi, East Of Kailash, New Delhi, Delhi 110065</t>
  </si>
  <si>
    <t>Auto Service - Hero MotoCorp</t>
  </si>
  <si>
    <t>L/18, Central Market, Lajpat Nagar II, Lajpat Nagar, New Delhi, Delhi 110024</t>
  </si>
  <si>
    <t>Shanu bike point</t>
  </si>
  <si>
    <t>f-2/162 fatiya marg road, Sangam Vihar, New Delhi, Delhi 110062</t>
  </si>
  <si>
    <t>Royal Bullet</t>
  </si>
  <si>
    <t>Sukhdev market Shop no 752, New Delhi, Delhi 110003</t>
  </si>
  <si>
    <t>BIKE SCOOTY SERVICE CENTER AND SPARE PARTS</t>
  </si>
  <si>
    <t>6/372, Block 6, Geeta Colony, New Delhi, Delhi 110031</t>
  </si>
  <si>
    <t>Bike Point</t>
  </si>
  <si>
    <t>J7GW+Q4M, Railway Colony, Mandawali, New Delhi, Delhi 110092</t>
  </si>
  <si>
    <t>Bridgestone Select</t>
  </si>
  <si>
    <t>H7C5+M9H, Friends Colony West, New Friends Colony, New Delhi, Delhi 110065</t>
  </si>
  <si>
    <t>CredR Vehicle Partners</t>
  </si>
  <si>
    <t>2/14-B-FF, s.s.i plot N.I.T, Mathura Rd, Jangpura, Block B, Jangpura B, New Delhi, Delhi 110016</t>
  </si>
  <si>
    <t>NCR MOTORCYCLES</t>
  </si>
  <si>
    <t>R-282, Street No. 7, near Islah Masjid, Jogabai Extension, Okhla, New Delhi, Delhi 110025</t>
  </si>
  <si>
    <t>Dalip Motor Works</t>
  </si>
  <si>
    <t>Lodhi Rd, Meharchand Market, Lodi Colony, New Delhi, Delhi 110003</t>
  </si>
  <si>
    <t>Kailash Automobiles</t>
  </si>
  <si>
    <t>Shop No. 127, Shopping Complex, DDA Auto Complex, Block B, Zamrudpur, Greater Kailash, New Delhi, Delhi 110048</t>
  </si>
  <si>
    <t>Rashid Auto Works</t>
  </si>
  <si>
    <t>A-12, Block F, Pandav Nagar, New Delhi, Delhi 110091</t>
  </si>
  <si>
    <t>9/26-27, Durga market khichidipur, New Delhi, Delhi 110091</t>
  </si>
  <si>
    <t>Garage on Call - Bike Service and Repair at Home</t>
  </si>
  <si>
    <t>3RD FLOOR, Ocean Complex, 312, Sector 18, Noida, Uttar Pradesh 201301</t>
  </si>
  <si>
    <t>BS AUTOMOBILES</t>
  </si>
  <si>
    <t>Castrol Car Care Plot No.-1 Sukhdev Market, Lodhi Rd, Kotla Mubarakpur, Delhi 110003</t>
  </si>
  <si>
    <t>Sapphire Bikes - Hero MotoCorp</t>
  </si>
  <si>
    <t>Showroom No L 104 &amp; 105, Ground Floor, Lajpat Nagar II, New Delhi, Delhi 110024</t>
  </si>
  <si>
    <t>Twinkal Auto Mobile Works</t>
  </si>
  <si>
    <t>59-B, Taimoor Nagar, New Friends Colony, New Delhi, Delhi 110025</t>
  </si>
  <si>
    <t>Murtaza Automobiles</t>
  </si>
  <si>
    <t>234a-1, Shop No 4, Sant Nagar, Sant Nagar, near East Of Kailsh, New Delhi, Delhi 110065</t>
  </si>
  <si>
    <t>Goodyear Autocare - Tyre King</t>
  </si>
  <si>
    <t>Shop No 34, Jagannnath Market, Mathura Road Mathura Road, Ashram Chowk, New Delhi, Delhi 110065</t>
  </si>
  <si>
    <t>GoMechanic - Keshav Automobile</t>
  </si>
  <si>
    <t>Shop No. 9A , Ramesh Market Garhi Main Road, Dayanand Colony, Delhi, 110065</t>
  </si>
  <si>
    <t>Bhasin Honda</t>
  </si>
  <si>
    <t>15, Industrial Area, Block A, Lajpat Nagar II, Lajpat Nagar, New Delhi, Delhi 110018</t>
  </si>
  <si>
    <t>Balaji Service Centers</t>
  </si>
  <si>
    <t>H679+42C, South Extension, Block K, South Extension II, New Delhi, Delhi 110049</t>
  </si>
  <si>
    <t>J.K.Enterprises - Hero MotoCorp</t>
  </si>
  <si>
    <t>No 20, Community Center, Block E, East of Kailash, New Delhi, Delhi 110065</t>
  </si>
  <si>
    <t>PREM AUTOMOBILES &amp; ENGINEERING WORKS</t>
  </si>
  <si>
    <t>Castrol Car Care, 151/6 , Sukhdev Market, Kotla Mubarakpur, Delhi, 110003</t>
  </si>
  <si>
    <t>Star Auto Spare Parts</t>
  </si>
  <si>
    <t>A - 22, Shop, Road, Block S, Jogabai Extension, Jamia Nagar, Okhla, New Delhi, Delhi 110025</t>
  </si>
  <si>
    <t>Honda Auto care</t>
  </si>
  <si>
    <t>134, Bhishma Pitamah Marg, South Extension, Arjun Nagar, Kotla Mubarakpur, South Extension I, New Delhi, Delhi 110003</t>
  </si>
  <si>
    <t>Nanak Auto Works Shop</t>
  </si>
  <si>
    <t>Shop : 1, Opposite Nehru Bus Terminal, New Bhairav Mandir, Kalkaji, New Delhi, Delhi 110019</t>
  </si>
  <si>
    <t>Dewan Bajaj Service Center</t>
  </si>
  <si>
    <t>1521,old ishwar nagar, Shambhu Dayal Bagh,Near Okhla NSIC Metro,Bahapur, Okhla, New Delhi, Delhi 110020</t>
  </si>
  <si>
    <t>South Delhi Motorcycles</t>
  </si>
  <si>
    <t>F 33/7, Pocket D, Okhla Phase II, Okhla Industrial Estate, New Delhi, Delhi 110020</t>
  </si>
  <si>
    <t>DK AUTO WORKS</t>
  </si>
  <si>
    <t>Shop No. 3 &amp; 4 Sohan lal market, South Extension II, New Delhi, Delhi 110049</t>
  </si>
  <si>
    <t>J.K. AUTOMOBILE</t>
  </si>
  <si>
    <t>1467, Kalkaji, B-13, Govindpuri, Delhi 110019</t>
  </si>
  <si>
    <t>CredR Vehicle Partner</t>
  </si>
  <si>
    <t>A, 192, Block A, Lajpat Nagar I, Lajpat Nagar, New Delhi, Delhi 110024</t>
  </si>
  <si>
    <t>The Bullet Custom &amp; Spare</t>
  </si>
  <si>
    <t>S3, School Block, Block S, Nanakpura, Shakarpur, Delhi, 110092</t>
  </si>
  <si>
    <t>GREATWAY MOTORS</t>
  </si>
  <si>
    <t>Kailash Colony Market, A-31/9, Kailash Colony, Delhi 110048</t>
  </si>
  <si>
    <t>Dewan Bajaj</t>
  </si>
  <si>
    <t>B-23, Lajpat Nagar-II Near Metro Pillar No. 9, New Delhi, Delhi 110024</t>
  </si>
  <si>
    <t>Sanjay auto spare parts</t>
  </si>
  <si>
    <t>20, Main Rd, Block Wa, N.D, Chhattarpur, New Delhi, Delhi 110074</t>
  </si>
  <si>
    <t>N.R.K Automobiles</t>
  </si>
  <si>
    <t>B-212, Shukra Bazar, Block C, Ashok Nagar Extension, New Ashok Nagar, New Delhi, Uttar Pradesh 110096</t>
  </si>
  <si>
    <t>ALL BIKES SERVICE CENTRE</t>
  </si>
  <si>
    <t>4/134, Near Krishna Restaurant, Mandoli Chungi, Dilshad Garden, Delhi, 110093</t>
  </si>
  <si>
    <t>Bridgestone Select - The Tyre Plaza</t>
  </si>
  <si>
    <t>B-1/113, near Defense Colony Flyover, Lajpat Nagar 1, Block B, Lajpat Nagar I, Lajpat Nagar, New Delhi, Delhi 110024</t>
  </si>
  <si>
    <t>Rajesh &amp; Anil Motor Co.</t>
  </si>
  <si>
    <t>Fire Station, Shop No. B 110 Sec-2 Near Harola, Noida, Uttar Pradesh 201301</t>
  </si>
  <si>
    <t>MRF Tyres Limited</t>
  </si>
  <si>
    <t>Hero Tyres, MRF Tyre Showroom, Mayur Vihar Ph-1, Ghazipur Road, Chilla Gaon, New Delhi, Delhi 110091</t>
  </si>
  <si>
    <t>Bhagwati Auto Service (Best auto repair service in Greater Noida/bike repair shop/Scooty repair)</t>
  </si>
  <si>
    <t>Shop No.-5, AmritPuram, Hari singh Bhati Market Jagat Farm, near Raja Dhaba, Greater Noida, Uttar Pradesh 201310</t>
  </si>
  <si>
    <t>Car Scan Centre</t>
  </si>
  <si>
    <t>46 Community Centre, near Sapna Cinema, East of Kailash, Delhi 110065</t>
  </si>
  <si>
    <t>Castrol India Limited</t>
  </si>
  <si>
    <t>5th Floor, East Tower Nbcc Place, Pragati Vihar, B P Marg, Kotla Mubarakpur, Kotla Mubarakpur, New Delhi, Delhi 110003</t>
  </si>
  <si>
    <t>TVS Electronics Ltd</t>
  </si>
  <si>
    <t>E-45/5, Block D, Phase II, Okhla Industrial Estate, New Delhi, Delhi 110020</t>
  </si>
  <si>
    <t>Sai Auto Centre</t>
  </si>
  <si>
    <t>No.2185, 62, Abdul Aziz Rd, Block 37J, Nai Walan, Karol Bagh, New Delhi, Delhi 110005</t>
  </si>
  <si>
    <t>Uboard E-Bike India</t>
  </si>
  <si>
    <t>C-225, C Block, Kailash Colony, Greater Kailash, New Delhi, Delhi 110048</t>
  </si>
  <si>
    <t>𝑫𝒐𝒐𝒓𝒔𝒕𝒆𝒑 𝑩𝒊𝒌𝒆 𝑹𝒆𝒑𝒂𝒊𝒓 𝑺𝒆𝒓𝒗𝒊𝒄𝒆 𝑮𝒖𝒓𝒈𝒂𝒐𝒏 | 𝑩𝒊𝒌𝒆𝑮𝒂𝒓𝒂𝒈𝒆</t>
  </si>
  <si>
    <t>Shop 6, Sanjay Gram Colony, Rajiv Nagar, Sector 13, Gurugram, Haryana 122001</t>
  </si>
  <si>
    <t>AIS Windshield Experts - Kailash Colony - New Delhi</t>
  </si>
  <si>
    <t>A-15, Kailash Colony, Nr Dr.Lal's Path lab, opp. Gold Gym, opp. Metro Pillar Number 81, New Delhi, Delhi 110048</t>
  </si>
  <si>
    <t>Sukooon Detailers</t>
  </si>
  <si>
    <t>49A Ghazipur Dairy Farm DDA Flat, Main Rd, Ghazipur, Delhi, 110096</t>
  </si>
  <si>
    <t>Auto Elite - Mahindra First Choice</t>
  </si>
  <si>
    <t>B-63 LAJPAT NAGAR -1 NEW DELHI , DELHI-110024, New Delhi, Delhi 110024</t>
  </si>
  <si>
    <t>RDB Suzuki Okhla</t>
  </si>
  <si>
    <t>E 49/7, Pocket D, Okhla Phase II, Okhla Industrial Estate, New Delhi, Delhi 110020</t>
  </si>
  <si>
    <t>Kay Dee Bajaj - Bajaj Authorised Dealer &amp; Service Center</t>
  </si>
  <si>
    <t>H-14, Sector 63 Rd, H Block, Sector 62, Noida, Uttar Pradesh 201301</t>
  </si>
  <si>
    <t>Adarsh Yamaha</t>
  </si>
  <si>
    <t>F-26/4, Pocket D, Okhla Phase II, Okhla Industrial Estate, New Delhi, Delhi 110020</t>
  </si>
  <si>
    <t>MRF Tyres &amp; Services Tyre Experts</t>
  </si>
  <si>
    <t>Bus Depot, 218, BMK Giri Nagar, Opp, Kalkaji, New Delhi, Delhi 110019</t>
  </si>
  <si>
    <t>SF Sonic Batteries</t>
  </si>
  <si>
    <t>Shop No. 1, H-32 Kalkaji Manoj Automobiles &amp; General Store, New Delhi, Delhi 110019</t>
  </si>
  <si>
    <t>Bajaj service Centre</t>
  </si>
  <si>
    <t>28/3/5, Madan Mohan Malviya Marg, Maharajpur, Sahibabad Industrial Area Site 4, Sahibabad, Ghaziabad, Uttar Pradesh 201010</t>
  </si>
  <si>
    <t>Bike mechanic</t>
  </si>
  <si>
    <t>A Block, Sector 16, Noida, Uttar Pradesh 201301</t>
  </si>
  <si>
    <t>Vikash Bike Service Center</t>
  </si>
  <si>
    <t>H-1, Block S, Sector 12, Noida, Uttar Pradesh 201301</t>
  </si>
  <si>
    <t>Haidar bike Service</t>
  </si>
  <si>
    <t>Sec-19 block -A T-series chauraha sochalay ke barabar mein, Noida, Uttar Pradesh 201301</t>
  </si>
  <si>
    <t>Mechanic Motorcycle Bike Scooter Repair</t>
  </si>
  <si>
    <t>B-40, Shiv Mandir Rd, Nithari, B-Block, Sector 31, Noida, Uttar Pradesh 201301</t>
  </si>
  <si>
    <t>Sharma Bike Point</t>
  </si>
  <si>
    <t>Z-41A, Block Z, Sector 12, Noida, Uttar Pradesh 201301</t>
  </si>
  <si>
    <t>Krishna Bike Repair Centre</t>
  </si>
  <si>
    <t>I 66, Sector 9, Noida, Uttar Pradesh 201301</t>
  </si>
  <si>
    <t>Alam Bike Mechanic</t>
  </si>
  <si>
    <t>G-24, Dallupura Rd, G Block, Sector 11, Noida, Uttar Pradesh 110096</t>
  </si>
  <si>
    <t>Monu Bike Care centre</t>
  </si>
  <si>
    <t>D 359, D Block, Sector 10, Noida, Uttar Pradesh 201301</t>
  </si>
  <si>
    <t>Bike Servicing</t>
  </si>
  <si>
    <t>C-99, C Block, Sector 9, Noida, Uttar Pradesh 201301</t>
  </si>
  <si>
    <t>Khan Bikes and scooty service centre and spare parts</t>
  </si>
  <si>
    <t>Sector 10.D.36 Noida Jila, Jila, Gautam Budh Nagar, Noida, Uttar Pradesh 201301</t>
  </si>
  <si>
    <t>Sanjay Auto Repairing Center</t>
  </si>
  <si>
    <t>V 17, Harola Market, Sector-5, Noida, Uttar Pradesh 201301</t>
  </si>
  <si>
    <t>Om Sai Bike Service Centre</t>
  </si>
  <si>
    <t>J95H+J96, Shramik Kunj, Sector 66, Noida, Uttar Pradesh 201301</t>
  </si>
  <si>
    <t>Upender Automobiles</t>
  </si>
  <si>
    <t>Captain Shashi Kant Marg, Hoshiyarpur, Hoshiarpur Village, Sector 51, Noida, Uttar Pradesh 201301</t>
  </si>
  <si>
    <t>Choura Raghunthpur, Pandit Mkt.,Sector -22, Noida, Uttar Pradesh 201301</t>
  </si>
  <si>
    <t>Jai Nandani Bike Center</t>
  </si>
  <si>
    <t>D-16, Near Telephone Exchange, Sector 9, Noida, Uttar Pradesh 201301</t>
  </si>
  <si>
    <t>Sec 9 Bike Service</t>
  </si>
  <si>
    <t>C-93, C Block, Sector 9, Noida, Uttar Pradesh 201301</t>
  </si>
  <si>
    <t>AHIL BIKE SERVICE CENTRE</t>
  </si>
  <si>
    <t>MAIN ROAD,OPP.MANAS HOSPITAL, SEC., Gijhore, Sector 53, Noida, Uttar Pradesh 201301</t>
  </si>
  <si>
    <t>Hoopy Doorstep Bike Care</t>
  </si>
  <si>
    <t>Shri Radhe Complex Main Road, near CNG filling station, Gijhore, Sector 53, Noida, Uttar Pradesh 201301</t>
  </si>
  <si>
    <t>Bunty Auto Sarvice</t>
  </si>
  <si>
    <t>Yadave Market, Sector 35, Noida, Uttar Pradesh 201301</t>
  </si>
  <si>
    <t>Rajinder Auto Repair Shop</t>
  </si>
  <si>
    <t>Shaheed Smarak Marg Rd, Near Madina Majjid, Nithari, Nithari Village, Sector 31, Noida, Uttar Pradesh 201301</t>
  </si>
  <si>
    <t>Pramod Kumar Bike Engineers</t>
  </si>
  <si>
    <t>C-, C Block, Sector 9, Noida, Uttar Pradesh 201301</t>
  </si>
  <si>
    <t>Haider Tyre Puncture Repair Shop</t>
  </si>
  <si>
    <t>New Nissan T-Series Crossing Sector 19, Noida, Uttar Pradesh 201301</t>
  </si>
  <si>
    <t>Anurup cycle - bike servicing</t>
  </si>
  <si>
    <t>E-71, E Block, Sector 9, Noida, Uttar Pradesh 201301</t>
  </si>
  <si>
    <t>JAMAL PUNCTURE AND BIKE REPAIR SHOP</t>
  </si>
  <si>
    <t>Captain Shashi Kant Marg, JJ Colony, Sector 52, Noida, Uttar Pradesh 201307</t>
  </si>
  <si>
    <t>Sonu Tyagi Auto Bike Repairing Center</t>
  </si>
  <si>
    <t>Budh Bazar Barola, Sector 49, Noida, Uttar Pradesh 201301</t>
  </si>
  <si>
    <t>BikeMechanics.in</t>
  </si>
  <si>
    <t>Block C, Sector 23, Greater Noida, Uttar Pradesh 201308</t>
  </si>
  <si>
    <t>Krishna bike service</t>
  </si>
  <si>
    <t>C Block, Sector 10, Noida, Uttar Pradesh 201301</t>
  </si>
  <si>
    <t>Dutt Bike Service Center</t>
  </si>
  <si>
    <t>c 97 C-97, Block E, Sector 33, Noida, Uttar Pradesh 201307</t>
  </si>
  <si>
    <t>Anjali Bike repairing Center</t>
  </si>
  <si>
    <t>C-75, C Block, Sector 9, Noda, Uttar Pradesh 201301</t>
  </si>
  <si>
    <t>Shiv Auto Service- Bajaj, Hero, Honda, Tvs, Scooter /two wheelar bike repair Noida</t>
  </si>
  <si>
    <t>Main Road Gijhor Near by Corporation Bank, near mithaas sweet, Sector 53, Noida, Uttar Pradesh 201307</t>
  </si>
  <si>
    <t>Abul Bike Repairing Centre</t>
  </si>
  <si>
    <t>A15, Block A, Sector 4, Noida, Uttar Pradesh 201301</t>
  </si>
  <si>
    <t>Rihan bike point</t>
  </si>
  <si>
    <t>pillar number 232, Noida Sector 51 Hoshiyarpur Gali number 8 Munshi market, Noida, Uttar Pradesh 201301</t>
  </si>
  <si>
    <t>Sakib Bike Point</t>
  </si>
  <si>
    <t>J973+RVQ, Sector - 57, Khora Colony, Sector 62A, Noida, Uttar Pradesh 201301</t>
  </si>
  <si>
    <t>Laxmi Bike Service</t>
  </si>
  <si>
    <t>Singhal Market, opposite Water tank, Sector 22, Noida, Uttar Pradesh 201301</t>
  </si>
  <si>
    <t>Bike Market Noida Sector 9</t>
  </si>
  <si>
    <t>Unnamed Road, C Block, Sector 9, Noida, Uttar Pradesh 201301</t>
  </si>
  <si>
    <t>CHANDA BIKE SERVICE CENTRE</t>
  </si>
  <si>
    <t>MAIN ROAD, SADARPUR, SEC.45, near NEW CHETRAM KANYA INTER COLLEGE, Noida, Uttar Pradesh 201301</t>
  </si>
  <si>
    <t>ANIL BIKE SERVICE</t>
  </si>
  <si>
    <t>Phalwan Market, Near, Rajat Vihar, Khora Colony, Sector 62A, Noida, Uttar Pradesh 201301</t>
  </si>
  <si>
    <t>Hind Bike Center</t>
  </si>
  <si>
    <t>Sharma Mkt. ,Near Red Light, Sector -51, opposite Dena Bank, Noida, Uttar Pradesh 201301</t>
  </si>
  <si>
    <t>BIKE CARE CENTRE</t>
  </si>
  <si>
    <t>N Block House No, 28, Block N, Sector 12, Noida, Uttar Pradesh 201301</t>
  </si>
  <si>
    <t>Raja Bike Point</t>
  </si>
  <si>
    <t>C 198, C Block, Sector 10, Noida, Uttar Pradesh 201301</t>
  </si>
  <si>
    <t>Arjun Auto Service Center</t>
  </si>
  <si>
    <t>I-32, H Block, Sector 9, Noida, Uttar Pradesh 201301</t>
  </si>
  <si>
    <t>Jitander Bike Repair</t>
  </si>
  <si>
    <t>18, p1,near, Unnao - Raebareli Rd, Sector D, Nirala Nagar, Unnao, Uttar Pradesh 209801</t>
  </si>
  <si>
    <t>Lakhan Auto Care</t>
  </si>
  <si>
    <t>C-111, C Block, Sector 9, Noida, Uttar Pradesh 201301</t>
  </si>
  <si>
    <t>Chauhan Bike Point</t>
  </si>
  <si>
    <t>Khora Colony, Sector 62, Noida, Uttar Pradesh 201301</t>
  </si>
  <si>
    <t>Saifi bike Point</t>
  </si>
  <si>
    <t>D-96, Opposite, Deepak Vihar, Shital Vihar, Khora Colony, Sector 62, Noida, Uttar Pradesh 201309</t>
  </si>
  <si>
    <t>Jai Sai Bike Speyer Service &amp; Repairing Center</t>
  </si>
  <si>
    <t>45, Sector 40 Block A Rd, Sadarpur, Sector 40, Noida, Uttar Pradesh 201301</t>
  </si>
  <si>
    <t>SHREE KRISHNA BIKE SERVICE</t>
  </si>
  <si>
    <t>Unnamed Road, Shramik Kunj, Sector 66, Noida, Uttar Pradesh 201307</t>
  </si>
  <si>
    <t>Dinesh Bike Service Centre</t>
  </si>
  <si>
    <t>Pusta Road, Chotpur Colony, Sec -63, near Chetram Hospital, Noida, Uttar Pradesh 201301</t>
  </si>
  <si>
    <t>Bike service noida</t>
  </si>
  <si>
    <t>Noida sec 52, Hoshiyarpur, Noida, Uttar Pradesh 201301</t>
  </si>
  <si>
    <t>Shop no-68/9, Jagganath Market, Ashram, Delhi - 110014</t>
  </si>
  <si>
    <t>Shop No 11, Shiv Vihar, Delhi - 110094, Near Ramleela Ground</t>
  </si>
  <si>
    <t>9149181629, 7827465354</t>
  </si>
  <si>
    <t>Near God`s Valley, Opp Charms Castle, Raj Nagar Extension Ghaziabad, Ghaziabad - 201017, Infront Of Gold Valley Farm House</t>
  </si>
  <si>
    <t>8287136584, 9717400000</t>
  </si>
  <si>
    <t>15, Tigaw, Faridabad Sector 87, Faridabad - 121003</t>
  </si>
  <si>
    <t>Rahul Auto Point</t>
  </si>
  <si>
    <t>arya Samaj mandir, Safdarjung Enclave, Delhi - 110029</t>
  </si>
  <si>
    <t>Zafar Motors</t>
  </si>
  <si>
    <t>Shop No -48, Main Road, Noida Sector 52, Noida - 201301, Near Chauhan Hotel</t>
  </si>
  <si>
    <t>New Star Motors</t>
  </si>
  <si>
    <t>Car Market, Main Gijhore Road, Noida Sector 53, Noida - 201301, Near Opp. Manas Hospital</t>
  </si>
  <si>
    <t>Fair Deal Car Pvt Ltd</t>
  </si>
  <si>
    <t>D-393, Sec 10, Noida Ho, Noida - 201301</t>
  </si>
  <si>
    <t>SD Home Bike repair-Door step bike repair services in noida</t>
  </si>
  <si>
    <t>46 I sector 9 noida, Noida, Uttar Pradesh 201301</t>
  </si>
  <si>
    <t>Shivam Service Centre</t>
  </si>
  <si>
    <t>H8WV+92Q, Block Y, Sector 12, Noida, Uttar Pradesh 201301</t>
  </si>
  <si>
    <t>Bike Services &amp; Repearing Center</t>
  </si>
  <si>
    <t>No 2, sec. 117 Near opposite Ajnara Gate, Sector 74, Noida, Uttar Pradesh 201301</t>
  </si>
  <si>
    <t>SHIVA BIKE POINT</t>
  </si>
  <si>
    <t>E-12,Main Road,Assotech Deepak Vihar, Khora Colony, Sector 62, Noida, Uttar Pradesh 201301</t>
  </si>
  <si>
    <t>GoMechanic - Car Mechanic Noida</t>
  </si>
  <si>
    <t>B Block, Block B, Sector 20, Noida, Uttar Pradesh 201301</t>
  </si>
  <si>
    <t>Ram Chander Shocker Repairing Point</t>
  </si>
  <si>
    <t>I-46, Arola Road, Sector 9, Noida, Uttar Pradesh 201301</t>
  </si>
  <si>
    <t>Khan Automobile &amp; Spare parts</t>
  </si>
  <si>
    <t>OPP, Amarpali Apartment, Barola Sector - 49, Noida, Uttar Pradesh 201301</t>
  </si>
  <si>
    <t>S.P. Bike Service Center</t>
  </si>
  <si>
    <t>Shiv Mandir Rd, Nithari, Nithari Village, Sector 31, Noida, Uttar Pradesh 201303</t>
  </si>
  <si>
    <t>Nadeem Bike Service Centre</t>
  </si>
  <si>
    <t>Pusta Road, Chotpur Colony, Sec -63, near Gitti Plant, Noida, Uttar Pradesh 201301</t>
  </si>
  <si>
    <t>Alam Auto Service Center</t>
  </si>
  <si>
    <t>A 8, near gauri shankar mandir, Sector 10, Noida, Uttar Pradesh 201301</t>
  </si>
  <si>
    <t>Umesh Bike Repairing &amp; Spare Parts</t>
  </si>
  <si>
    <t>Main Ajnara Road, Near Big Barat Ghar, Chhajarshi, Sector 63, Noida, Uttar Pradesh 201301</t>
  </si>
  <si>
    <t>Hamara Bajaj Services Center</t>
  </si>
  <si>
    <t>66, Lane Number 2, Mamura, Sector 66, Noida, Uttar Pradesh 201301</t>
  </si>
  <si>
    <t>Shiv Om Auto Spare Parts &amp; Service Center</t>
  </si>
  <si>
    <t>Shop No. 4, behind Easyday Showroom, Block C, Sector 122, Noida, Uttar Pradesh 201301</t>
  </si>
  <si>
    <t>Sai Bike Service Center</t>
  </si>
  <si>
    <t>Shop No. 10 kalu Cement Agency, Mayur Vihar Phase3 Main Road, Khora Colony, Ghaziabad, Uttar Pradesh 201309</t>
  </si>
  <si>
    <t>Sagar Auto Work Shop</t>
  </si>
  <si>
    <t>J-block, sector 41, Sector 50, Noida, Uttar Pradesh 201301</t>
  </si>
  <si>
    <t>Sambu cycle repair</t>
  </si>
  <si>
    <t>Block D, near Kanchan junga apartment, Sector 53, Noida, Uttar Pradesh 201307</t>
  </si>
  <si>
    <t>bike service centre</t>
  </si>
  <si>
    <t>Gali no2, Square, Sector 73, Noida, Uttar Pradesh 201301</t>
  </si>
  <si>
    <t>Ali Is Byke Point</t>
  </si>
  <si>
    <t>Shop-No -C-96,Sector -8, near Jama Masjid, Noida, Uttar Pradesh 201301</t>
  </si>
  <si>
    <t>Abdul Bullet Mistri</t>
  </si>
  <si>
    <t>C-66, C Block, Sector 9, Noida, Uttar Pradesh 201301</t>
  </si>
  <si>
    <t>Alam Auto Centre</t>
  </si>
  <si>
    <t>Maharaja Agrasen Marg, Nithari Village, Sector 31, Noida, Uttar Pradesh 201303</t>
  </si>
  <si>
    <t>Shanu khan</t>
  </si>
  <si>
    <t>Shop no-10, I-66, E Block, Sector 9, Noida, Uttar Pradesh 201301</t>
  </si>
  <si>
    <t>Bhagwati Auto Service</t>
  </si>
  <si>
    <t>Mall Road, opp. G.I.P, Sector 28, Noida, Uttar Pradesh 201301</t>
  </si>
  <si>
    <t>Rider Planet Service Point</t>
  </si>
  <si>
    <t>B 62, B Block, Sector 10, Noida, Uttar Pradesh 201301</t>
  </si>
  <si>
    <t>Khan Bike Repairing</t>
  </si>
  <si>
    <t>Shop No.4 Bhola Market Hanuman Vihar, near Hanuman Murti Barola, Sector 49, Noida, Uttar Pradesh 201301</t>
  </si>
  <si>
    <t>Prabhu Automobiles</t>
  </si>
  <si>
    <t>I 25, Sector 9, Noida, Uttar Pradesh 201301</t>
  </si>
  <si>
    <t>Nishad Bike Repairing</t>
  </si>
  <si>
    <t>F-109, 40 Futa Road, Kalindi Kunj Rd, Part 1 Abul Fazal Enclave, Shaheen Bagh, New Delhi, 110025</t>
  </si>
  <si>
    <t>Ali Automobile</t>
  </si>
  <si>
    <t>B 212, Central Auto Market, Block B, Sector 16, Noida, Uttar Pradesh 201301</t>
  </si>
  <si>
    <t>Bike Point Service</t>
  </si>
  <si>
    <t>H-73, Sector 12 Block V Rd, Block S, Sector 12, Noida, Uttar Pradesh 201301</t>
  </si>
  <si>
    <t>Noida Service Centre</t>
  </si>
  <si>
    <t>Bishanpura Village, L18BISHANPURA, Noida, Uttar Pradesh 201301</t>
  </si>
  <si>
    <t>India Auto Centre</t>
  </si>
  <si>
    <t>Sharma Market, Main Road, Near Shiv Mandir, Village Hoshiyarpur,, Sector 51, Noida, Uttar Pradesh 201301</t>
  </si>
  <si>
    <t>A.K Auto Centre</t>
  </si>
  <si>
    <t>C-86, Industrial Area, Sector 9, Noida, Uttar Pradesh 201301</t>
  </si>
  <si>
    <t>Tyagi Service Centre</t>
  </si>
  <si>
    <t>Deepak Vihar, Shital Vihar, Khora Colony, Sector 62, Noida, Uttar Pradesh 201301</t>
  </si>
  <si>
    <t>City Auto Service</t>
  </si>
  <si>
    <t>Vill - Barola, Sec - 49, opp. Amrapali Princely Estate, Noida, Uttar Pradesh 201301</t>
  </si>
  <si>
    <t>Auto Craft &amp; Auto Mobiles, Castrol Baike Point</t>
  </si>
  <si>
    <t>C- -23Udhyog Marg, C Block, Sector 8, Noida, Uttar Pradesh 110096</t>
  </si>
  <si>
    <t>Shivangi Service Center</t>
  </si>
  <si>
    <t>Block B, B-1, Tulsi Marg, Block B, Sector 23, Noida, Uttar Pradesh 201301</t>
  </si>
  <si>
    <t>SUPER AUTO CENTRE</t>
  </si>
  <si>
    <t>SHOP.NO.5,BHARTA COMPLAX, NEAR KRISHNA COMPLAX, NITHARI, SEC., Sector 31, Noida, Uttar Pradesh 201301</t>
  </si>
  <si>
    <t>Bike repairing center</t>
  </si>
  <si>
    <t>Sorkha Colony Rd, Sorkha, Noida, Uttar Pradesh 201304</t>
  </si>
  <si>
    <t>Ravi motor cycle service centre</t>
  </si>
  <si>
    <t>J87W+V96, Shiv Vihar, Shital Vihar, Khora Colony, Sector 62A, Ghaziabad, Uttar Pradesh 201309</t>
  </si>
  <si>
    <t>Sonu Auto Repairing Center</t>
  </si>
  <si>
    <t>V-79,Harola, sector-5, Noida</t>
  </si>
  <si>
    <t>Garage On Call -Bike Service and Repair at Home at Doorstep</t>
  </si>
  <si>
    <t>ED -57A, Taksal Rd, New Ashok Nagar, Delhi, 110096</t>
  </si>
  <si>
    <t>Aalam Bike service center</t>
  </si>
  <si>
    <t>Harichandra complex, Sector 73, Noida, Uttar Pradesh 201307</t>
  </si>
  <si>
    <t>Rahul Auto Mobile Bike Servicing And Repairing All Bike Repair</t>
  </si>
  <si>
    <t>near ganda nala, Salarpur Khadar, Salarpur, Noida, Uttar Pradesh 201304</t>
  </si>
  <si>
    <t>Sarfaraj Bike Service Center</t>
  </si>
  <si>
    <t>J97W+CHV, Bahlolpur, Noida, Uttar Pradesh 201307</t>
  </si>
  <si>
    <t>DINESH AUTO SERVICE CENTRE</t>
  </si>
  <si>
    <t>MAIN DADRI ROAD, NEAR INDIAN OIL PUMP, AGHAPUR, SEC.41, Sector - 106, Noida, Uttar Pradesh 201301</t>
  </si>
  <si>
    <t>A-ONE AUTOMOBILE (Bike Servicing)</t>
  </si>
  <si>
    <t>J8G2+W3P, Railway Colony, Mandawali, New Delhi, Delhi 110092</t>
  </si>
  <si>
    <t>J.k motors</t>
  </si>
  <si>
    <t>Main gali Sharma market, Sector 5, Noida, Uttar Pradesh 201301</t>
  </si>
  <si>
    <t>Activa Servising</t>
  </si>
  <si>
    <t>janta market, Sector 31 Rd, Nithari, Nithari Village, Sector 31, Noida, Uttar Pradesh 201301</t>
  </si>
  <si>
    <t>Namdhari Auto Engineers</t>
  </si>
  <si>
    <t>C-336, C Block, Sector 10, Noida, Uttar Pradesh 201301</t>
  </si>
  <si>
    <t>Pramod Bullet service</t>
  </si>
  <si>
    <t>D-14, D Block, Sector 7, Noida, Uttar Pradesh 110096</t>
  </si>
  <si>
    <t>P.S. Bike Zone</t>
  </si>
  <si>
    <t>S-153/124, Abdul Fazal, Okhla Abdul Fazal Enclave Road Abul Fazal Enclave Part 1, Part 1 Abul Fazal Enclave, Block K, Jamia Nagar, Okhla, New Delhi, Delhi 110025</t>
  </si>
  <si>
    <t>Vaseem Bike Serviceing. And Bs4 Bullet Service</t>
  </si>
  <si>
    <t>Rani Avantibai Marg, Sector 121, Noida, Uttar Pradesh 201307</t>
  </si>
  <si>
    <t>Sai Automobiles</t>
  </si>
  <si>
    <t>Bhagmal Complex, Captain Vijyant Thapar Marg, Naya Bans, Naya Bans Village, Sector 15, Noida, Uttar Pradesh 201301</t>
  </si>
  <si>
    <t>Sab Ka Garage</t>
  </si>
  <si>
    <t>B-55, A Block, Sector 8, Noida, Uttar Pradesh 201301</t>
  </si>
  <si>
    <t>Venus Automobiles</t>
  </si>
  <si>
    <t>Shop No-C-64,Industrial Area, Amaltash Marg, C Block, Sector 9, Noida, Uttar Pradesh 201301</t>
  </si>
  <si>
    <t>Guddu Auto Service Centre</t>
  </si>
  <si>
    <t>Gali Number 1, Hoshiyarpur, Mamura, Sector 66, Noida, Uttar Pradesh 201307</t>
  </si>
  <si>
    <t>Shri sai auto service</t>
  </si>
  <si>
    <t>J93F+792, Mamura, Sector 66, Noida, Uttar Pradesh 201301</t>
  </si>
  <si>
    <t>D K Auto Service Centre</t>
  </si>
  <si>
    <t>S D Public School Barola Sector - 49, Noida, Uttar Pradesh 201301</t>
  </si>
  <si>
    <t>Sudheesh Two wheeler Mechanic</t>
  </si>
  <si>
    <t>behind Easyday showroom, Block C, Sector 122, Noida, Uttar Pradesh 201301</t>
  </si>
  <si>
    <t>UM Renegade Cammando Showroom</t>
  </si>
  <si>
    <t>C 246, C Block, Sector 10, Noida, Uttar Pradesh 201301</t>
  </si>
  <si>
    <t>Aazad Bike Service Center</t>
  </si>
  <si>
    <t>Mandi Rd, Chotpur Colony, Chhajarsi Colony, Noida, Uttar Pradesh 201307/ Hari Singh High school chotpur colony noida sec 63</t>
  </si>
  <si>
    <t>Durga auto centre</t>
  </si>
  <si>
    <t>Shop1 sector 27 nera girls hospital Red light chowk, Noida, Uttar Pradesh 201301</t>
  </si>
  <si>
    <t>GRACE ENTERPRISES</t>
  </si>
  <si>
    <t>Bus Depot, Shop # B-71 Sector -16 Central Auto Market, Next To Canara Bank ,On The Road To DTC, next to Canara Bank, Noida, Uttar Pradesh 201301</t>
  </si>
  <si>
    <t>Rahul Auto Mobile Bike Servicing And Repairing All Bike Etc</t>
  </si>
  <si>
    <t>near, Jagannath Mandir Rd, Salarpur Khadar, Salarpur, Noida, Uttar Pradesh sec 101</t>
  </si>
  <si>
    <t>-</t>
  </si>
  <si>
    <t>Raju Bike Mechanic</t>
  </si>
  <si>
    <t>Vishwash nagar, shahdra, Bhola Nath Nagar, Kanti Nagar East, Azad Nagar, Krishna Nagar, Delhi, 110032</t>
  </si>
  <si>
    <t>Nikil Auto Service - Bike Mechanic</t>
  </si>
  <si>
    <t>Sector 130, Noida, Uttar Pradesh 201304</t>
  </si>
  <si>
    <t>Sushil Bike Mechanic</t>
  </si>
  <si>
    <t>G873+23M, Gautampuri Awas, Badarpur, New Delhi, Delhi 110044</t>
  </si>
  <si>
    <t>Yamaha J. M. Motors Pvt. Ltd.</t>
  </si>
  <si>
    <t>B-146 Nr S R Suzuki, Sector 10, Noida, Uttar Pradesh 201301</t>
  </si>
  <si>
    <t>VK Auto Part</t>
  </si>
  <si>
    <t>C 93 sector 9 Noida sector 9, Uttar Pradesh 201301</t>
  </si>
  <si>
    <t>Salman motorcycle repair</t>
  </si>
  <si>
    <t>Sarfabad, Sector 73, Noida, Uttar Pradesh 201307</t>
  </si>
  <si>
    <t>Khan Cycle stor</t>
  </si>
  <si>
    <t>No.786, Near Police Chowki, Suraj Market, Dadri Main Rd, Bhangel, Sector 102, Noida, Uttar Pradesh 201304</t>
  </si>
  <si>
    <t>Ktm Service Noid</t>
  </si>
  <si>
    <t>D 65 Block, D Block, Sector 2, Noida, Uttar Pradesh 201301</t>
  </si>
  <si>
    <t>Love Kush Automobiles</t>
  </si>
  <si>
    <t>Shop No. - 54, Thana Chauraha, J Block, Sector 41, Noida, Uttar Pradesh 201303</t>
  </si>
  <si>
    <t>Om Sai Auto Parts</t>
  </si>
  <si>
    <t>Shop No. 10, Labour Chowk, Numberdar Market, Bishanpura, Bishanpura Village, Sector 58, Noida, Uttar Pradesh 201301</t>
  </si>
  <si>
    <t>Nahru Motor</t>
  </si>
  <si>
    <t>DSC Marg, Central Auto Market, Block B, Sector 16, near Metro Station, Noida, Uttar Pradesh 201301</t>
  </si>
  <si>
    <t>Detailing Devils Noida Sector 8</t>
  </si>
  <si>
    <t>Landmark- Kohli Dharam Kanta, E-8, Sector 8, Noida, Uttar Pradesh 201301</t>
  </si>
  <si>
    <t>KTM Service Center</t>
  </si>
  <si>
    <t>Lohia Rd, A Block, Sector 63, Noida, Uttar Pradesh 201307</t>
  </si>
  <si>
    <t>CHAUHAN BIKE SERVICE CENTRE</t>
  </si>
  <si>
    <t>OPP.TAJ HIGHWAY, SAI MARKET, KHAJOOR CHAWK, OLD HAIBATPUR, GREATER NOIDA WEST, Uttar Pradesh 201307</t>
  </si>
  <si>
    <t>FRONTIER AUTOWORKS</t>
  </si>
  <si>
    <t>Sangam Park Khora Conoly, Rajeev Nagar, Makanpur Colony, Sector 62A, Noida, Uttar Pradesh 201010</t>
  </si>
  <si>
    <t>Fox Service</t>
  </si>
  <si>
    <t>Fox Service, Opp. Supreme Tower, B Block Rd, Sector 46, Noida, Uttar Pradesh 201303</t>
  </si>
  <si>
    <t>Pioneer One Honda</t>
  </si>
  <si>
    <t>Plot No. 164, Vishwakarma Rd, near Ginger Hotel, Block H, Sector 63, Noida, Uttar Pradesh 201301</t>
  </si>
  <si>
    <t>Delhi Auto Engeering Works</t>
  </si>
  <si>
    <t>Haldoni Mor, near Shri Hanuman Mandir Noida, Gr. Noida, Uttar Pradesh 201301</t>
  </si>
  <si>
    <t>The Bike Doctor</t>
  </si>
  <si>
    <t>Shop No-137, Garden Apartments, near Mannat Farm, Sector 4, Vaishali, Ghaziabad, Uttar Pradesh 201010</t>
  </si>
  <si>
    <t>Harsh Chauhan bike service center</t>
  </si>
  <si>
    <t>Gour city 2, Taj Hwy, near Shri radha Krishna Mandir, Noida, Uttar Pradesh 201301</t>
  </si>
  <si>
    <t>shri balaji car</t>
  </si>
  <si>
    <t>AB-61,noida sec.16 auto, Central Auto Market, Uttar Pradesh 201301</t>
  </si>
  <si>
    <t>Noida Bike Point</t>
  </si>
  <si>
    <t>Unnamed Road, Sector 2, Greater Noida, Uttar Pradesh 203207</t>
  </si>
  <si>
    <t>Suman Autos</t>
  </si>
  <si>
    <t>C-60, C Block, Sector 58, Noida, Uttar Pradesh 201301</t>
  </si>
  <si>
    <t>Apollo Tyres - Ashok Motors</t>
  </si>
  <si>
    <t>AB 62, Central Auto Market, Block B, Sector 16, Noida, Uttar Pradesh 201301</t>
  </si>
  <si>
    <t>Perfect Motors</t>
  </si>
  <si>
    <t>No.38, B Block Rd, Rajat Vihar, Rasoolpur Nawada, Khora Colony, Sector 62, Noida, Uttar Pradesh 201301</t>
  </si>
  <si>
    <t>Bike mechanic shop</t>
  </si>
  <si>
    <t>Amit Nagar, Tugalpur, Greater Noida, Uttar Pradesh 201308</t>
  </si>
  <si>
    <t>Motor MechaniX- Car Repair/Service/mechanic in Noida</t>
  </si>
  <si>
    <t>AB-69, Central Auto Market, Block B, Sector 16, Noida, Uttar Pradesh 201301</t>
  </si>
  <si>
    <t>097188 84449</t>
  </si>
  <si>
    <t>carnation</t>
  </si>
  <si>
    <t>D-8, 80, Sector Rd, Noida, Uttar Pradesh 201205</t>
  </si>
  <si>
    <t>GoMechanic - Car Garage Noida</t>
  </si>
  <si>
    <t>Ocean Complex, Sector 16 Sector 18 B35, Noida, Uttar Pradesh 201301</t>
  </si>
  <si>
    <t>083989 70970</t>
  </si>
  <si>
    <t>Auto Care Works</t>
  </si>
  <si>
    <t>AB-9, Central Auto Market, Block B, Sector 16, Noida, Uttar Pradesh 201301</t>
  </si>
  <si>
    <t>098103 41927</t>
  </si>
  <si>
    <t>GoMechanic - Multibrand Car Service Center</t>
  </si>
  <si>
    <t>Sector 28, Noida, Uttar Pradesh 201301</t>
  </si>
  <si>
    <t>Jamal car mechanic</t>
  </si>
  <si>
    <t>E-97, E Block, Sector 6, Noida, Uttar Pradesh 110096</t>
  </si>
  <si>
    <t>Car,, mechanic and Dent paint</t>
  </si>
  <si>
    <t>B-187 Market, Sector 16, Noida, Uttar Pradesh 201301</t>
  </si>
  <si>
    <t>099106 16118</t>
  </si>
  <si>
    <t>Sandeep Auto</t>
  </si>
  <si>
    <t>B-228,Central Auto Market, Sector-18, Captain Vijyant Thapar Marg, near Metro Station, Block B, Sector 16, Noida, Uttar Pradesh 201301</t>
  </si>
  <si>
    <t>098737 14797</t>
  </si>
  <si>
    <t>Iqbal Motors</t>
  </si>
  <si>
    <t>Shop No. B, 75, Rajnigandha Underpass, Naya Bans Noida, Block B, Sector 16, Noida, Uttar Pradesh 201301</t>
  </si>
  <si>
    <t>098714 76785</t>
  </si>
  <si>
    <t>GoMechanic - Premium The Car Service Center</t>
  </si>
  <si>
    <t>Plot no - 71, Block D, Sector 10, Noida, Uttar Pradesh 201301</t>
  </si>
  <si>
    <t>Raj Motor Mechanic, Hansraj Complex, Sector -31, Noida</t>
  </si>
  <si>
    <t>C-7, Maharaja Agrasen Marg, Nithari Village, Sector 26, Noida, Uttar Pradesh 201303</t>
  </si>
  <si>
    <t>098188 59757</t>
  </si>
  <si>
    <t>Car AC Service</t>
  </si>
  <si>
    <t>MAIN ROAD, opp. MANGAL BAZAAR, Nithari Village, Sector 31, Noida, Uttar Pradesh 201301</t>
  </si>
  <si>
    <t>099682 36007</t>
  </si>
  <si>
    <t>Car jump start service | Flat tyre service | On road mechanic service | Car Helpline 24/7</t>
  </si>
  <si>
    <t>B-118, Central Auto Market, Block B, Sector 16, Noida, Uttar Pradesh 201301</t>
  </si>
  <si>
    <t>Inderjeet Motors And Car Repair Workshop</t>
  </si>
  <si>
    <t>Amrapali Rd, Sector 38, Noida, Uttar Pradesh 201301</t>
  </si>
  <si>
    <t>082859 93216</t>
  </si>
  <si>
    <t>Suresh Auto service</t>
  </si>
  <si>
    <t>H8G8+37R, Block B, Sector 16, Noida, Uttar Pradesh 201301</t>
  </si>
  <si>
    <t>Ramesh Auto Repairing</t>
  </si>
  <si>
    <t>Central Auto Market, Captain Vijyant Thapar Marg, Block B, Sector 16, Noida, Uttar Pradesh 201301</t>
  </si>
  <si>
    <t>GoMechanic Luxe™ - Rai Automotive Service</t>
  </si>
  <si>
    <t>B-79, B Block, Sector 5, Noida, Uttar Pradesh 201301</t>
  </si>
  <si>
    <t>Mechanic Service</t>
  </si>
  <si>
    <t>26 D, D-Block, Sector 26, Noida, Uttar Pradesh 201301</t>
  </si>
  <si>
    <t>GoMechanic - Car Repair Workshop</t>
  </si>
  <si>
    <t>Block D, Sector 44, Noida, Uttar Pradesh 201303</t>
  </si>
  <si>
    <t>New Champion Auto Mobli</t>
  </si>
  <si>
    <t>Gautam Buddha Nagar, Block B, Sector 52, Noida, Uttar Pradesh 201301</t>
  </si>
  <si>
    <t>Delhi Auto Service Centre</t>
  </si>
  <si>
    <t>Central Auto Market, Block B, Sector 16, Noida, Uttar Pradesh 201301</t>
  </si>
  <si>
    <t>GoMechanic - Car Garage Ghaziabad</t>
  </si>
  <si>
    <t>Plot Number 642, Mayur Vihar, Niti Khand 2, Indirapuram, Ghaziabad, Uttar Pradesh 201010</t>
  </si>
  <si>
    <t>Pitcrew Car Service &amp; Repair Workshop - JMS</t>
  </si>
  <si>
    <t>42/58, Sahibabad Industrial Area, Site 4, Sahibabad, Near Vaishali Metro Station, Ghaziabad, Uttar Pradesh 201010</t>
  </si>
  <si>
    <t>GoMechanic - Delhi Motors</t>
  </si>
  <si>
    <t>Plot No- 367, 235, Shakti Khand III, Indirapuram, Ghaziabad, Uttar Pradesh 201014</t>
  </si>
  <si>
    <t>GoMechanic - Best Boy Motoren (BBM)</t>
  </si>
  <si>
    <t>Plot Number 642, Niti Khand 2, Indirapuram, Ghaziabad, Uttar Pradesh 201010</t>
  </si>
  <si>
    <t>GoMechanic - Car Repair Center Sector 5</t>
  </si>
  <si>
    <t>Block - A, Harola, Sector 5, Noida, Uttar Pradesh 201301</t>
  </si>
  <si>
    <t>GoMechanic - OON Wheels</t>
  </si>
  <si>
    <t>Metro station, Near, B 81Sector 2 Noida, Sector 15, Noida, Uttar Pradesh 201301</t>
  </si>
  <si>
    <t>Service Provider</t>
  </si>
  <si>
    <t>C-27, Block F, Sector 3, Noida, Uttar Pradesh 201301</t>
  </si>
  <si>
    <t>S.M. Service</t>
  </si>
  <si>
    <t>Shop No.3, Atta Market, Captain Vijyant Thapar Marg, E Block, Noida Sector 18, Noida, Uttar Pradesh 201301</t>
  </si>
  <si>
    <t>RoadsterGuru</t>
  </si>
  <si>
    <t>B-160, Sector-63, Noida (U.P.)- 201301, Noida, Uttar Pradesh 201307</t>
  </si>
  <si>
    <t>GoMechanic - Multibrand Car Service Centre</t>
  </si>
  <si>
    <t>Block D, Vinod Nagar East, New Delhi, Delhi 110091</t>
  </si>
  <si>
    <t>Rajdhan Auto Repair</t>
  </si>
  <si>
    <t>Raj Market, Mayur Vihar Phase3, Near CRPF Camp, Pragathi Vihar, Raj Market Main Road, Shital Vihar, Khora Colony, Sector 62A, Noida, Uttar Pradesh 110096</t>
  </si>
  <si>
    <t>Nizam car mechanic</t>
  </si>
  <si>
    <t>Shaheen Bagh, Abul Fazal Enclave Part 2, Okhla, New Delhi, Delhi 110025</t>
  </si>
  <si>
    <t>Prince Motors | Car Repairing Service | Car Mechanic | Car Workshop | Car Servicing | Car Repairing Service | Car Engine Repair</t>
  </si>
  <si>
    <t>Shop No. 24, Mother Dairy Road, Sector 4, Vaishali, Ghaziabad, Uttar Pradesh 201012</t>
  </si>
  <si>
    <t>World Of Service | Authorised Car Service Center in Noida</t>
  </si>
  <si>
    <t>A17, Block A, Sector 67, Noida, Uttar Pradesh 201301</t>
  </si>
  <si>
    <t>GoMechanic - Sector 22 Car Service Centre</t>
  </si>
  <si>
    <t>A Block, Sector 22, Noida, Uttar Pradesh 201301</t>
  </si>
  <si>
    <t>Sai Bumper Repair Shop</t>
  </si>
  <si>
    <t>B-181, Central Auto Market, Sector - 16, Noida, Uttar Pradesh 201301</t>
  </si>
  <si>
    <t>Sammi Bumper Repair</t>
  </si>
  <si>
    <t>AB-70,Central Auto Market ,Near DTS Depot ,Sector -16, Gautam Budh Nagar, Noida, Uttar Pradesh</t>
  </si>
  <si>
    <t>AMIT BUMPER REPAIRING</t>
  </si>
  <si>
    <t>MAIN ROAD, NEAR CHAUHAN HOTEL, OPP.HOSHIYARPUR, SEC., Sector 52, Noida, Uttar Pradesh 201301</t>
  </si>
  <si>
    <t>Lala Bumper Repair</t>
  </si>
  <si>
    <t>H186, Lohia Rd, H Block, Sector 63, Noida, Uttar Pradesh 201301</t>
  </si>
  <si>
    <t>Neeraj Car Bumper</t>
  </si>
  <si>
    <t>Shop No:C- 95, Patel Marg, Block G, Patel Nagar 3, Patel Nagar, Ghaziabad, Uttar Pradesh 201001</t>
  </si>
  <si>
    <t>Ganesh Car Bumper Repairing</t>
  </si>
  <si>
    <t>9, Madan Mohan Malviya Marg, Kamma 1, Kaushambi, Ghaziabad, Uttar Pradesh 201010</t>
  </si>
  <si>
    <t>Bumper Repair</t>
  </si>
  <si>
    <t>3/ 1249, Vaishali Rd, Sector 3, Vaishali, Ghaziabad, Uttar Pradesh 201012</t>
  </si>
  <si>
    <t>Malik Bumper Repair</t>
  </si>
  <si>
    <t>Shop No. 6, Near MMX Mall, Grand Trunk Rd, Mohan Nagar, Rajendra Nagar, Ghaziabad, Uttar Pradesh 201007</t>
  </si>
  <si>
    <t>Lucky Motors</t>
  </si>
  <si>
    <t>Shop No, 2, Main Rd, near Olive Garden Banquet Hall, Hoshiyarpur, JJ Colony, Sector 52, Noida, Uttar Pradesh 201301</t>
  </si>
  <si>
    <t>Atta Market, Pocket E, Sector 18, Noida, Uttar Pradesh 201301</t>
  </si>
  <si>
    <t>New star motors</t>
  </si>
  <si>
    <t>Vashisth market sec 53 noida, Block E, Sector 53, Noida, Uttar Pradesh 201301</t>
  </si>
  <si>
    <t>RB Bright car</t>
  </si>
  <si>
    <t>Shiv Mandir Road, Iteda, Greater Noida, Uttar Pradesh 201009</t>
  </si>
  <si>
    <t>GoMechanic - Unnati Automobile</t>
  </si>
  <si>
    <t>Shop.No.6,Chaudhary Market, NH-24, near Nyay Khand I, Indirapuram, Ghaziabad, Uttar Pradesh 201014</t>
  </si>
  <si>
    <t>car-servesda</t>
  </si>
  <si>
    <t>65, Sector 70, Noida, Uttar Pradesh 201301</t>
  </si>
  <si>
    <t>GoMechanic - Car Service Workshop Noida</t>
  </si>
  <si>
    <t>B - 79, Chaura Raghunathpur, Sector 26, Noida, Uttar Pradesh 201301</t>
  </si>
  <si>
    <t>Rihan Auto Service Center</t>
  </si>
  <si>
    <t>Shop.No.03,Dalever Market, Faridabad - Noida - Ghaziabad Expy, Near Transport Nagar, Sector 68, Noida, Uttar Pradesh 201301</t>
  </si>
  <si>
    <t>A one car expert</t>
  </si>
  <si>
    <t>Jm aroma geat Street Number 2, Sector 75, Noida, Uttar Pradesh 201304</t>
  </si>
  <si>
    <t>GoMechanic - Adya Automobiles</t>
  </si>
  <si>
    <t>Smas Leather, C-192 Nr, C Block Road, Sector 63, Noida, Uttar Pradesh 201301</t>
  </si>
  <si>
    <t>GoMechanic - Car Service &amp; Repair Noida</t>
  </si>
  <si>
    <t>F-467, A Block, Sector 63, Noida, Uttar Pradesh 201301</t>
  </si>
  <si>
    <t>Umang Motors- Car Mechanic, Car Service, Car Repair, Denting, Painting Noida</t>
  </si>
  <si>
    <t>Hoshiyarpur Main Road Hanuman Chowk Sector 52 Opp. Pillar 231, Noida, Uttar Pradesh 201301</t>
  </si>
  <si>
    <t>GoMechanic - Car Service Gaur City</t>
  </si>
  <si>
    <t>14th Ave, Rani Laxmibai Nagar, Yusufpur, Gaur City 2, Ghaziabad, Uttar Pradesh 201009</t>
  </si>
  <si>
    <t>A R car clinic and service centre</t>
  </si>
  <si>
    <t>Rispalgadhi Gaur city 2 near mahagun mywoods, Greater Noida, Uttar Pradesh 201009</t>
  </si>
  <si>
    <t>Auto Point (Maruti authorized etx.)</t>
  </si>
  <si>
    <t>Ajnara, Gol Chakkar, near CNG Filling Station, Sain Vihar, Crossings Republik, Ghaziabad, Uttar Pradesh 201016</t>
  </si>
  <si>
    <t>Jai Baba Automotive Services</t>
  </si>
  <si>
    <t>Plot no-106, hotel, near Orange Pie, Sector 67, Noida, Uttar Pradesh 201301</t>
  </si>
  <si>
    <t>3C PALACE-CAR WORKSHOP|CAR BREAK DOWN|BATTERY DOWN|CAR MECHANIC IN CLEO COUNTY GREEN PARK COLONY</t>
  </si>
  <si>
    <t>Shop - 242 A, 33, opp. Cloe County, Block C, Sector 121, Noida, Uttar Pradesh 201301</t>
  </si>
  <si>
    <t>GoMechanic - Noida Workshop</t>
  </si>
  <si>
    <t>Sainik Vihar, Vishnu Nagar, Noida, Uttar Pradesh 201304</t>
  </si>
  <si>
    <t>Car Care Centre Private Limited</t>
  </si>
  <si>
    <t>C-268, Industrial Area, Amaltash Marg, C Block, Sector 10, Noida, Uttar Pradesh 201301</t>
  </si>
  <si>
    <t>Delhi Motor WorkShop</t>
  </si>
  <si>
    <t>Motar Market,, Naya Bans, Sector 15, Noida, Uttar Pradesh 201301</t>
  </si>
  <si>
    <t>M/s Ganga Ram Brothers &amp; Co.</t>
  </si>
  <si>
    <t>B 91, near, Metro Station Rd, Central Auto Market, Naya Bans Village, Sector 16, Noida, Uttar Pradesh 201301</t>
  </si>
  <si>
    <t>Anzaar Motors And Workshop</t>
  </si>
  <si>
    <t>H89G+G3X, Sector 2, P Block, Pocket I, Sector 18, Noida, Uttar Pradesh 201301</t>
  </si>
  <si>
    <t>munna car repair</t>
  </si>
  <si>
    <t>C-22-24, C Block, Sector 10, Noida, Uttar Pradesh 201301</t>
  </si>
  <si>
    <t>GoMechanic - Motofixers</t>
  </si>
  <si>
    <t>Plot No-5, Hazipur, Sector 104, Noida, Uttar Pradesh 201304</t>
  </si>
  <si>
    <t>Type</t>
  </si>
  <si>
    <t>Category</t>
  </si>
  <si>
    <t>4 Wheeler</t>
  </si>
  <si>
    <t>2 Wheeler</t>
  </si>
  <si>
    <t>Flat Tyre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</si>
</sst>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&quot;Google Sans&quot;"/>
    </font>
    <font>
      <sz val="11"/>
      <color rgb="FF202124"/>
      <name val="Arial"/>
    </font>
    <font>
      <sz val="11"/>
      <color rgb="FF222222"/>
      <name val="Arial"/>
    </font>
    <font>
      <u/>
      <sz val="11"/>
      <color rgb="FF1A0DAB"/>
      <name val="Arial"/>
    </font>
    <font>
      <sz val="11"/>
      <color rgb="FF70757A"/>
      <name val="Arial"/>
    </font>
    <font>
      <sz val="11"/>
      <color rgb="FF000000"/>
      <name val="&quot;Google Sans&quot;"/>
    </font>
    <font>
      <u/>
      <sz val="10"/>
      <color rgb="FF000000"/>
      <name val="&quot;Google Sans&quot;"/>
    </font>
    <font>
      <sz val="11"/>
      <color rgb="FF424242"/>
      <name val="Roboto"/>
    </font>
    <font>
      <sz val="10"/>
      <color rgb="FF202124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7F7F7"/>
        <bgColor rgb="FFF7F7F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2" borderId="0" xfId="0" applyFont="1" applyFill="1" applyAlignment="1">
      <alignment horizontal="left"/>
    </xf>
    <xf numFmtId="0" fontId="2" fillId="0" borderId="0" xfId="0" applyFont="1"/>
    <xf numFmtId="0" fontId="4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10" fillId="3" borderId="0" xfId="0" applyFont="1" applyFill="1" applyAlignment="1">
      <alignment horizontal="left"/>
    </xf>
    <xf numFmtId="0" fontId="10" fillId="3" borderId="0" xfId="0" applyFont="1" applyFill="1" applyAlignment="1">
      <alignment horizontal="left"/>
    </xf>
    <xf numFmtId="0" fontId="10" fillId="0" borderId="0" xfId="0" applyFont="1" applyAlignment="1"/>
    <xf numFmtId="3" fontId="10" fillId="0" borderId="0" xfId="0" applyNumberFormat="1" applyFont="1" applyAlignment="1"/>
    <xf numFmtId="0" fontId="2" fillId="2" borderId="0" xfId="0" applyFont="1" applyFill="1" applyAlignment="1"/>
    <xf numFmtId="0" fontId="11" fillId="2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ogle.com/search?q=bike+mechanic+110014&amp;rlz=1C1VDKB_enIN944IN945&amp;biw=1463&amp;bih=680&amp;tbm=lcl&amp;sxsrf=ALeKk03UM4Db96fhG3F_1Ei2gJt0G98c5Q%3A1629113144360&amp;ei=OEsaYfy6FdXn9QPuhZ3gAQ&amp;oq=bike+mechanic+110014&amp;gs_l=psy-ab.3...0.0.0.4551.0.0.0.0.0.0.0.0..0.0....0...1c..64.psy-ab..0.0.0....0.OLGlT7n_udU" TargetMode="External"/><Relationship Id="rId13" Type="http://schemas.openxmlformats.org/officeDocument/2006/relationships/hyperlink" Target="https://www.google.com/search?q=bike+mechanic+110014&amp;rlz=1C1VDKB_enIN944IN945&amp;biw=1463&amp;bih=680&amp;tbm=lcl&amp;sxsrf=ALeKk026b0OECN5aAu6DpAYAER57NNW6HA%3A1629113150443&amp;ei=PksaYa-qGtX59QOJkZww&amp;oq=bike+mechanic+110014&amp;gs_l=psy-ab.3...0.0.0.7954.0.0.0.0.0.0.0.0..0.0....0...1c..64.psy-ab..0.0.0....0.lUQG4PGhB2M" TargetMode="External"/><Relationship Id="rId18" Type="http://schemas.openxmlformats.org/officeDocument/2006/relationships/hyperlink" Target="https://www.google.com/search?q=car%20mechanic&amp;rlz=1C1VDKB_enIN944IN945&amp;oq=car+mech&amp;aqs=chrome.0.0i433i512j0i457i512j69i57j0i402l2j46i433i512j46i512j0i512j46i512j0i512.3895j0j15&amp;sourceid=chrome&amp;ie=UTF-8&amp;tbs=lf:1,lf_ui:14&amp;tbm=lcl&amp;sxsrf=AOaemvKtWT3GjWjpY2eRaQoVzlYtJtvYGg:1631941041472&amp;rflfq=1&amp;num=10&amp;rldimm=9434375217490163211&amp;lqi=CgxjYXIgbWVjaGFuaWNIp_29n7yvgIAIWh4QABABGAAYASIMY2FyIG1lY2hhbmljKgYIAxAAEAGSARBhdXRvX3JlcGFpcl9zaG9wmgEkQ2hkRFNVaE5NRzluUzBWSlEwRm5TVU54Y0Y5aGVUSlJSUkFCqgEUEAEqECIMY2FyIG1lY2hhbmljKAA&amp;ved=2ahUKEwjxwMiQ3ofzAhWPxDgGHZeICRQQvS56BAgMEC8&amp;rlst=f" TargetMode="External"/><Relationship Id="rId26" Type="http://schemas.openxmlformats.org/officeDocument/2006/relationships/hyperlink" Target="https://www.google.com/search?q=car%20mechanic&amp;rlz=1C1VDKB_enIN944IN945&amp;oq=car+mech&amp;aqs=chrome.0.0i433i512j0i457i512j69i57j0i402l2j46i433i512j46i512j0i512j46i512j0i512.3895j0j15&amp;sourceid=chrome&amp;ie=UTF-8&amp;tbs=lf:1,lf_ui:14&amp;tbm=lcl&amp;sxsrf=AOaemvKtWT3GjWjpY2eRaQoVzlYtJtvYGg:1631941041472&amp;rflfq=1&amp;num=10&amp;rldimm=9434375217490163211&amp;lqi=CgxjYXIgbWVjaGFuaWNIp_29n7yvgIAIWh4QABABGAAYASIMY2FyIG1lY2hhbmljKgYIAxAAEAGSARBhdXRvX3JlcGFpcl9zaG9wmgEkQ2hkRFNVaE5NRzluUzBWSlEwRm5TVU54Y0Y5aGVUSlJSUkFCqgEUEAEqECIMY2FyIG1lY2hhbmljKAA&amp;ved=2ahUKEwjxwMiQ3ofzAhWPxDgGHZeICRQQvS56BAgMEC8&amp;rlst=f" TargetMode="External"/><Relationship Id="rId3" Type="http://schemas.openxmlformats.org/officeDocument/2006/relationships/hyperlink" Target="https://www.google.com/search?rlz=1C1VDKB_enIN944IN945&amp;tbs=lf:1,lf_ui:14&amp;tbm=lcl&amp;sxsrf=ALeKk02wy7kKph18psRdrB-r8liBE1Eiwg:1629111925854&amp;q=bike+mechanic+110014&amp;rflfq=1&amp;num=10&amp;sa=X&amp;ved=2ahUKEwjFwI7tsrXyAhWawzgGHW7OA4MQjGp6BAgKEE8&amp;biw=1463&amp;bih=680" TargetMode="External"/><Relationship Id="rId21" Type="http://schemas.openxmlformats.org/officeDocument/2006/relationships/hyperlink" Target="https://www.google.com/search?q=car%20mechanic&amp;rlz=1C1VDKB_enIN944IN945&amp;oq=car+mech&amp;aqs=chrome.0.0i433i512j0i457i512j69i57j0i402l2j46i433i512j46i512j0i512j46i512j0i512.3895j0j15&amp;sourceid=chrome&amp;ie=UTF-8&amp;tbs=lf:1,lf_ui:14&amp;tbm=lcl&amp;sxsrf=AOaemvKtWT3GjWjpY2eRaQoVzlYtJtvYGg:1631941041472&amp;rflfq=1&amp;num=10&amp;rldimm=9434375217490163211&amp;lqi=CgxjYXIgbWVjaGFuaWNIp_29n7yvgIAIWh4QABABGAAYASIMY2FyIG1lY2hhbmljKgYIAxAAEAGSARBhdXRvX3JlcGFpcl9zaG9wmgEkQ2hkRFNVaE5NRzluUzBWSlEwRm5TVU54Y0Y5aGVUSlJSUkFCqgEUEAEqECIMY2FyIG1lY2hhbmljKAA&amp;ved=2ahUKEwjxwMiQ3ofzAhWPxDgGHZeICRQQvS56BAgMEC8&amp;rlst=f" TargetMode="External"/><Relationship Id="rId7" Type="http://schemas.openxmlformats.org/officeDocument/2006/relationships/hyperlink" Target="https://www.google.com/search?q=bike+mechanic+110014&amp;rlz=1C1VDKB_enIN944IN945&amp;biw=1463&amp;bih=680&amp;tbm=lcl&amp;sxsrf=ALeKk03UM4Db96fhG3F_1Ei2gJt0G98c5Q%3A1629113144360&amp;ei=OEsaYfy6FdXn9QPuhZ3gAQ&amp;oq=bike+mechanic+110014&amp;gs_l=psy-ab.3...0.0.0.4551.0.0.0.0.0.0.0.0..0.0....0...1c..64.psy-ab..0.0.0....0.OLGlT7n_udU" TargetMode="External"/><Relationship Id="rId12" Type="http://schemas.openxmlformats.org/officeDocument/2006/relationships/hyperlink" Target="https://www.google.com/search?q=bike+mechanic+110014&amp;rlz=1C1VDKB_enIN944IN945&amp;biw=1463&amp;bih=680&amp;tbm=lcl&amp;sxsrf=ALeKk026b0OECN5aAu6DpAYAER57NNW6HA%3A1629113150443&amp;ei=PksaYa-qGtX59QOJkZww&amp;oq=bike+mechanic+110014&amp;gs_l=psy-ab.3...0.0.0.7954.0.0.0.0.0.0.0.0..0.0....0...1c..64.psy-ab..0.0.0....0.lUQG4PGhB2M" TargetMode="External"/><Relationship Id="rId17" Type="http://schemas.openxmlformats.org/officeDocument/2006/relationships/hyperlink" Target="https://www.google.com/search?q=car%20mechanic&amp;rlz=1C1VDKB_enIN944IN945&amp;oq=car+mech&amp;aqs=chrome.0.0i433i512j0i457i512j69i57j0i402l2j46i433i512j46i512j0i512j46i512j0i512.3895j0j15&amp;sourceid=chrome&amp;ie=UTF-8&amp;tbs=lf:1,lf_ui:14&amp;tbm=lcl&amp;sxsrf=AOaemvKtWT3GjWjpY2eRaQoVzlYtJtvYGg:1631941041472&amp;rflfq=1&amp;num=10&amp;rldimm=9434375217490163211&amp;lqi=CgxjYXIgbWVjaGFuaWNIp_29n7yvgIAIWh4QABABGAAYASIMY2FyIG1lY2hhbmljKgYIAxAAEAGSARBhdXRvX3JlcGFpcl9zaG9wmgEkQ2hkRFNVaE5NRzluUzBWSlEwRm5TVU54Y0Y5aGVUSlJSUkFCqgEUEAEqECIMY2FyIG1lY2hhbmljKAA&amp;ved=2ahUKEwjxwMiQ3ofzAhWPxDgGHZeICRQQvS56BAgMEC8&amp;rlst=f" TargetMode="External"/><Relationship Id="rId25" Type="http://schemas.openxmlformats.org/officeDocument/2006/relationships/hyperlink" Target="https://www.google.com/search?q=car%20mechanic&amp;rlz=1C1VDKB_enIN944IN945&amp;oq=car+mech&amp;aqs=chrome.0.0i433i512j0i457i512j69i57j0i402l2j46i433i512j46i512j0i512j46i512j0i512.3895j0j15&amp;sourceid=chrome&amp;ie=UTF-8&amp;tbs=lf:1,lf_ui:14&amp;tbm=lcl&amp;sxsrf=AOaemvKtWT3GjWjpY2eRaQoVzlYtJtvYGg:1631941041472&amp;rflfq=1&amp;num=10&amp;rldimm=9434375217490163211&amp;lqi=CgxjYXIgbWVjaGFuaWNIp_29n7yvgIAIWh4QABABGAAYASIMY2FyIG1lY2hhbmljKgYIAxAAEAGSARBhdXRvX3JlcGFpcl9zaG9wmgEkQ2hkRFNVaE5NRzluUzBWSlEwRm5TVU54Y0Y5aGVUSlJSUkFCqgEUEAEqECIMY2FyIG1lY2hhbmljKAA&amp;ved=2ahUKEwjxwMiQ3ofzAhWPxDgGHZeICRQQvS56BAgMEC8&amp;rlst=f" TargetMode="External"/><Relationship Id="rId2" Type="http://schemas.openxmlformats.org/officeDocument/2006/relationships/hyperlink" Target="https://www.google.com/search?rlz=1C1VDKB_enIN944IN945&amp;tbs=lf:1,lf_ui:14&amp;tbm=lcl&amp;sxsrf=ALeKk02wy7kKph18psRdrB-r8liBE1Eiwg:1629111925854&amp;q=bike+mechanic+110014&amp;rflfq=1&amp;num=10&amp;sa=X&amp;ved=2ahUKEwjFwI7tsrXyAhWawzgGHW7OA4MQjGp6BAgKEE8&amp;biw=1463&amp;bih=680" TargetMode="External"/><Relationship Id="rId16" Type="http://schemas.openxmlformats.org/officeDocument/2006/relationships/hyperlink" Target="https://www.google.com/search?q=car%20mechanic&amp;rlz=1C1VDKB_enIN944IN945&amp;oq=car+mech&amp;aqs=chrome.0.0i433i512j0i457i512j69i57j0i402l2j46i433i512j46i512j0i512j46i512j0i512.3895j0j15&amp;sourceid=chrome&amp;ie=UTF-8&amp;tbs=lf:1,lf_ui:14&amp;tbm=lcl&amp;sxsrf=AOaemvKtWT3GjWjpY2eRaQoVzlYtJtvYGg:1631941041472&amp;rflfq=1&amp;num=10&amp;rldimm=9434375217490163211&amp;lqi=CgxjYXIgbWVjaGFuaWNIp_29n7yvgIAIWh4QABABGAAYASIMY2FyIG1lY2hhbmljKgYIAxAAEAGSARBhdXRvX3JlcGFpcl9zaG9wmgEkQ2hkRFNVaE5NRzluUzBWSlEwRm5TVU54Y0Y5aGVUSlJSUkFCqgEUEAEqECIMY2FyIG1lY2hhbmljKAA&amp;ved=2ahUKEwjxwMiQ3ofzAhWPxDgGHZeICRQQvS56BAgMEC8&amp;rlst=f" TargetMode="External"/><Relationship Id="rId20" Type="http://schemas.openxmlformats.org/officeDocument/2006/relationships/hyperlink" Target="https://www.google.com/search?q=car%20mechanic&amp;rlz=1C1VDKB_enIN944IN945&amp;oq=car+mech&amp;aqs=chrome.0.0i433i512j0i457i512j69i57j0i402l2j46i433i512j46i512j0i512j46i512j0i512.3895j0j15&amp;sourceid=chrome&amp;ie=UTF-8&amp;tbs=lf:1,lf_ui:14&amp;tbm=lcl&amp;sxsrf=AOaemvKtWT3GjWjpY2eRaQoVzlYtJtvYGg:1631941041472&amp;rflfq=1&amp;num=10&amp;rldimm=9434375217490163211&amp;lqi=CgxjYXIgbWVjaGFuaWNIp_29n7yvgIAIWh4QABABGAAYASIMY2FyIG1lY2hhbmljKgYIAxAAEAGSARBhdXRvX3JlcGFpcl9zaG9wmgEkQ2hkRFNVaE5NRzluUzBWSlEwRm5TVU54Y0Y5aGVUSlJSUkFCqgEUEAEqECIMY2FyIG1lY2hhbmljKAA&amp;ved=2ahUKEwjxwMiQ3ofzAhWPxDgGHZeICRQQvS56BAgMEC8&amp;rlst=f" TargetMode="External"/><Relationship Id="rId1" Type="http://schemas.openxmlformats.org/officeDocument/2006/relationships/hyperlink" Target="https://www.google.com/search?rlz=1C1VDKB_enIN944IN945&amp;tbs=lf:1,lf_ui:14&amp;tbm=lcl&amp;sxsrf=ALeKk02wy7kKph18psRdrB-r8liBE1Eiwg:1629111925854&amp;q=bike+mechanic+110014&amp;rflfq=1&amp;num=10&amp;sa=X&amp;ved=2ahUKEwjFwI7tsrXyAhWawzgGHW7OA4MQjGp6BAgKEE8&amp;biw=1463&amp;bih=680" TargetMode="External"/><Relationship Id="rId6" Type="http://schemas.openxmlformats.org/officeDocument/2006/relationships/hyperlink" Target="https://www.google.com/search?rlz=1C1VDKB_enIN944IN945&amp;tbs=lf:1,lf_ui:14&amp;tbm=lcl&amp;sxsrf=ALeKk02wy7kKph18psRdrB-r8liBE1Eiwg:1629111925854&amp;q=bike+mechanic+110014&amp;rflfq=1&amp;num=10&amp;sa=X&amp;ved=2ahUKEwjFwI7tsrXyAhWawzgGHW7OA4MQjGp6BAgKEE8&amp;biw=1463&amp;bih=680" TargetMode="External"/><Relationship Id="rId11" Type="http://schemas.openxmlformats.org/officeDocument/2006/relationships/hyperlink" Target="https://www.google.com/search?q=bike+mechanic+110014&amp;rlz=1C1VDKB_enIN944IN945&amp;biw=1463&amp;bih=680&amp;tbm=lcl&amp;sxsrf=ALeKk026b0OECN5aAu6DpAYAER57NNW6HA%3A1629113150443&amp;ei=PksaYa-qGtX59QOJkZww&amp;oq=bike+mechanic+110014&amp;gs_l=psy-ab.3...0.0.0.7954.0.0.0.0.0.0.0.0..0.0....0...1c..64.psy-ab..0.0.0....0.lUQG4PGhB2M" TargetMode="External"/><Relationship Id="rId24" Type="http://schemas.openxmlformats.org/officeDocument/2006/relationships/hyperlink" Target="https://www.google.com/search?q=car%20mechanic&amp;rlz=1C1VDKB_enIN944IN945&amp;oq=car+mech&amp;aqs=chrome.0.0i433i512j0i457i512j69i57j0i402l2j46i433i512j46i512j0i512j46i512j0i512.3895j0j15&amp;sourceid=chrome&amp;ie=UTF-8&amp;tbs=lf:1,lf_ui:14&amp;tbm=lcl&amp;sxsrf=AOaemvKtWT3GjWjpY2eRaQoVzlYtJtvYGg:1631941041472&amp;rflfq=1&amp;num=10&amp;rldimm=9434375217490163211&amp;lqi=CgxjYXIgbWVjaGFuaWNIp_29n7yvgIAIWh4QABABGAAYASIMY2FyIG1lY2hhbmljKgYIAxAAEAGSARBhdXRvX3JlcGFpcl9zaG9wmgEkQ2hkRFNVaE5NRzluUzBWSlEwRm5TVU54Y0Y5aGVUSlJSUkFCqgEUEAEqECIMY2FyIG1lY2hhbmljKAA&amp;ved=2ahUKEwjxwMiQ3ofzAhWPxDgGHZeICRQQvS56BAgMEC8&amp;rlst=f" TargetMode="External"/><Relationship Id="rId5" Type="http://schemas.openxmlformats.org/officeDocument/2006/relationships/hyperlink" Target="https://www.google.com/search?rlz=1C1VDKB_enIN944IN945&amp;tbs=lf:1,lf_ui:14&amp;tbm=lcl&amp;sxsrf=ALeKk02wy7kKph18psRdrB-r8liBE1Eiwg:1629111925854&amp;q=bike+mechanic+110014&amp;rflfq=1&amp;num=10&amp;sa=X&amp;ved=2ahUKEwjFwI7tsrXyAhWawzgGHW7OA4MQjGp6BAgKEE8&amp;biw=1463&amp;bih=680" TargetMode="External"/><Relationship Id="rId15" Type="http://schemas.openxmlformats.org/officeDocument/2006/relationships/hyperlink" Target="http://bikemechanics.in/" TargetMode="External"/><Relationship Id="rId23" Type="http://schemas.openxmlformats.org/officeDocument/2006/relationships/hyperlink" Target="https://www.google.com/search?q=car%20mechanic&amp;rlz=1C1VDKB_enIN944IN945&amp;oq=car+mech&amp;aqs=chrome.0.0i433i512j0i457i512j69i57j0i402l2j46i433i512j46i512j0i512j46i512j0i512.3895j0j15&amp;sourceid=chrome&amp;ie=UTF-8&amp;tbs=lf:1,lf_ui:14&amp;tbm=lcl&amp;sxsrf=AOaemvKtWT3GjWjpY2eRaQoVzlYtJtvYGg:1631941041472&amp;rflfq=1&amp;num=10&amp;rldimm=9434375217490163211&amp;lqi=CgxjYXIgbWVjaGFuaWNIp_29n7yvgIAIWh4QABABGAAYASIMY2FyIG1lY2hhbmljKgYIAxAAEAGSARBhdXRvX3JlcGFpcl9zaG9wmgEkQ2hkRFNVaE5NRzluUzBWSlEwRm5TVU54Y0Y5aGVUSlJSUkFCqgEUEAEqECIMY2FyIG1lY2hhbmljKAA&amp;ved=2ahUKEwjxwMiQ3ofzAhWPxDgGHZeICRQQvS56BAgMEC8&amp;rlst=f" TargetMode="External"/><Relationship Id="rId28" Type="http://schemas.openxmlformats.org/officeDocument/2006/relationships/hyperlink" Target="https://www.google.com/search?q=car%20mechanic&amp;rlz=1C1VDKB_enIN944IN945&amp;oq=car+mech&amp;aqs=chrome.0.0i433i512j0i457i512j69i57j0i402l2j46i433i512j46i512j0i512j46i512j0i512.3895j0j15&amp;sourceid=chrome&amp;ie=UTF-8&amp;tbs=lf:1,lf_ui:14&amp;tbm=lcl&amp;sxsrf=AOaemvKtWT3GjWjpY2eRaQoVzlYtJtvYGg:1631941041472&amp;rflfq=1&amp;num=10&amp;rldimm=9434375217490163211&amp;lqi=CgxjYXIgbWVjaGFuaWNIp_29n7yvgIAIWh4QABABGAAYASIMY2FyIG1lY2hhbmljKgYIAxAAEAGSARBhdXRvX3JlcGFpcl9zaG9wmgEkQ2hkRFNVaE5NRzluUzBWSlEwRm5TVU54Y0Y5aGVUSlJSUkFCqgEUEAEqECIMY2FyIG1lY2hhbmljKAA&amp;ved=2ahUKEwjxwMiQ3ofzAhWPxDgGHZeICRQQvS56BAgMEC8&amp;rlst=f" TargetMode="External"/><Relationship Id="rId10" Type="http://schemas.openxmlformats.org/officeDocument/2006/relationships/hyperlink" Target="https://www.google.com/search?q=bike+mechanic+110014&amp;rlz=1C1VDKB_enIN944IN945&amp;biw=1463&amp;bih=680&amp;tbm=lcl&amp;sxsrf=ALeKk026b0OECN5aAu6DpAYAER57NNW6HA%3A1629113150443&amp;ei=PksaYa-qGtX59QOJkZww&amp;oq=bike+mechanic+110014&amp;gs_l=psy-ab.3...0.0.0.7954.0.0.0.0.0.0.0.0..0.0....0...1c..64.psy-ab..0.0.0....0.lUQG4PGhB2M" TargetMode="External"/><Relationship Id="rId19" Type="http://schemas.openxmlformats.org/officeDocument/2006/relationships/hyperlink" Target="https://www.google.com/search?q=car%20mechanic&amp;rlz=1C1VDKB_enIN944IN945&amp;oq=car+mech&amp;aqs=chrome.0.0i433i512j0i457i512j69i57j0i402l2j46i433i512j46i512j0i512j46i512j0i512.3895j0j15&amp;sourceid=chrome&amp;ie=UTF-8&amp;tbs=lf:1,lf_ui:14&amp;tbm=lcl&amp;sxsrf=AOaemvKtWT3GjWjpY2eRaQoVzlYtJtvYGg:1631941041472&amp;rflfq=1&amp;num=10&amp;rldimm=9434375217490163211&amp;lqi=CgxjYXIgbWVjaGFuaWNIp_29n7yvgIAIWh4QABABGAAYASIMY2FyIG1lY2hhbmljKgYIAxAAEAGSARBhdXRvX3JlcGFpcl9zaG9wmgEkQ2hkRFNVaE5NRzluUzBWSlEwRm5TVU54Y0Y5aGVUSlJSUkFCqgEUEAEqECIMY2FyIG1lY2hhbmljKAA&amp;ved=2ahUKEwjxwMiQ3ofzAhWPxDgGHZeICRQQvS56BAgMEC8&amp;rlst=f" TargetMode="External"/><Relationship Id="rId4" Type="http://schemas.openxmlformats.org/officeDocument/2006/relationships/hyperlink" Target="https://www.google.com/search?rlz=1C1VDKB_enIN944IN945&amp;tbs=lf:1,lf_ui:14&amp;tbm=lcl&amp;sxsrf=ALeKk02wy7kKph18psRdrB-r8liBE1Eiwg:1629111925854&amp;q=bike+mechanic+110014&amp;rflfq=1&amp;num=10&amp;sa=X&amp;ved=2ahUKEwjFwI7tsrXyAhWawzgGHW7OA4MQjGp6BAgKEE8&amp;biw=1463&amp;bih=680" TargetMode="External"/><Relationship Id="rId9" Type="http://schemas.openxmlformats.org/officeDocument/2006/relationships/hyperlink" Target="https://www.google.com/search?q=bike+mechanic+110014&amp;rlz=1C1VDKB_enIN944IN945&amp;biw=1463&amp;bih=680&amp;tbm=lcl&amp;sxsrf=ALeKk03UM4Db96fhG3F_1Ei2gJt0G98c5Q%3A1629113144360&amp;ei=OEsaYfy6FdXn9QPuhZ3gAQ&amp;oq=bike+mechanic+110014&amp;gs_l=psy-ab.3...0.0.0.4551.0.0.0.0.0.0.0.0..0.0....0...1c..64.psy-ab..0.0.0....0.OLGlT7n_udU" TargetMode="External"/><Relationship Id="rId14" Type="http://schemas.openxmlformats.org/officeDocument/2006/relationships/hyperlink" Target="https://www.google.com/search?q=bike+mechanic+110014&amp;rlz=1C1VDKB_enIN944IN945&amp;biw=1463&amp;bih=680&amp;tbm=lcl&amp;sxsrf=ALeKk026b0OECN5aAu6DpAYAER57NNW6HA%3A1629113150443&amp;ei=PksaYa-qGtX59QOJkZww&amp;oq=bike+mechanic+110014&amp;gs_l=psy-ab.3...0.0.0.7954.0.0.0.0.0.0.0.0..0.0....0...1c..64.psy-ab..0.0.0....0.lUQG4PGhB2M" TargetMode="External"/><Relationship Id="rId22" Type="http://schemas.openxmlformats.org/officeDocument/2006/relationships/hyperlink" Target="https://www.google.com/search?q=car%20mechanic&amp;rlz=1C1VDKB_enIN944IN945&amp;oq=car+mech&amp;aqs=chrome.0.0i433i512j0i457i512j69i57j0i402l2j46i433i512j46i512j0i512j46i512j0i512.3895j0j15&amp;sourceid=chrome&amp;ie=UTF-8&amp;tbs=lf:1,lf_ui:14&amp;tbm=lcl&amp;sxsrf=AOaemvKtWT3GjWjpY2eRaQoVzlYtJtvYGg:1631941041472&amp;rflfq=1&amp;num=10&amp;rldimm=9434375217490163211&amp;lqi=CgxjYXIgbWVjaGFuaWNIp_29n7yvgIAIWh4QABABGAAYASIMY2FyIG1lY2hhbmljKgYIAxAAEAGSARBhdXRvX3JlcGFpcl9zaG9wmgEkQ2hkRFNVaE5NRzluUzBWSlEwRm5TVU54Y0Y5aGVUSlJSUkFCqgEUEAEqECIMY2FyIG1lY2hhbmljKAA&amp;ved=2ahUKEwjxwMiQ3ofzAhWPxDgGHZeICRQQvS56BAgMEC8&amp;rlst=f" TargetMode="External"/><Relationship Id="rId27" Type="http://schemas.openxmlformats.org/officeDocument/2006/relationships/hyperlink" Target="https://www.google.com/search?q=car%20mechanic&amp;rlz=1C1VDKB_enIN944IN945&amp;oq=car+mech&amp;aqs=chrome.0.0i433i512j0i457i512j69i57j0i402l2j46i433i512j46i512j0i512j46i512j0i512.3895j0j15&amp;sourceid=chrome&amp;ie=UTF-8&amp;tbs=lf:1,lf_ui:14&amp;tbm=lcl&amp;sxsrf=AOaemvKtWT3GjWjpY2eRaQoVzlYtJtvYGg:1631941041472&amp;rflfq=1&amp;num=10&amp;rldimm=9434375217490163211&amp;lqi=CgxjYXIgbWVjaGFuaWNIp_29n7yvgIAIWh4QABABGAAYASIMY2FyIG1lY2hhbmljKgYIAxAAEAGSARBhdXRvX3JlcGFpcl9zaG9wmgEkQ2hkRFNVaE5NRzluUzBWSlEwRm5TVU54Y0Y5aGVUSlJSUkFCqgEUEAEqECIMY2FyIG1lY2hhbmljKAA&amp;ved=2ahUKEwjxwMiQ3ofzAhWPxDgGHZeICRQQvS56BAgMEC8&amp;rlst=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80"/>
  <sheetViews>
    <sheetView tabSelected="1" topLeftCell="A22" workbookViewId="0">
      <selection activeCell="E46" sqref="E46"/>
    </sheetView>
  </sheetViews>
  <sheetFormatPr defaultColWidth="14.44140625" defaultRowHeight="15.75" customHeight="1"/>
  <cols>
    <col min="1" max="1" width="39.21875" customWidth="1"/>
    <col min="2" max="2" width="15.77734375" customWidth="1"/>
  </cols>
  <sheetData>
    <row r="1" spans="1:6" ht="13.2">
      <c r="A1" s="1" t="s">
        <v>0</v>
      </c>
      <c r="B1" s="1" t="s">
        <v>0</v>
      </c>
      <c r="C1" s="1" t="s">
        <v>1</v>
      </c>
      <c r="D1" s="1" t="s">
        <v>2</v>
      </c>
      <c r="E1" s="1" t="s">
        <v>759</v>
      </c>
      <c r="F1" s="1" t="s">
        <v>760</v>
      </c>
    </row>
    <row r="2" spans="1:6" ht="13.2">
      <c r="A2" s="2" t="s">
        <v>3</v>
      </c>
      <c r="B2" s="2" t="s">
        <v>4</v>
      </c>
      <c r="C2" s="2">
        <v>110065</v>
      </c>
      <c r="D2" s="2">
        <v>9718755349</v>
      </c>
    </row>
    <row r="3" spans="1:6" ht="13.2">
      <c r="A3" s="2" t="s">
        <v>5</v>
      </c>
      <c r="B3" s="2" t="s">
        <v>6</v>
      </c>
      <c r="C3" s="2">
        <v>110014</v>
      </c>
      <c r="D3" s="2">
        <v>9718755349</v>
      </c>
    </row>
    <row r="4" spans="1:6" ht="13.2">
      <c r="A4" s="2" t="s">
        <v>7</v>
      </c>
      <c r="B4" s="2" t="s">
        <v>8</v>
      </c>
      <c r="C4" s="2">
        <v>110014</v>
      </c>
      <c r="D4" s="2">
        <v>9718181132</v>
      </c>
    </row>
    <row r="5" spans="1:6" ht="13.2">
      <c r="A5" s="2" t="s">
        <v>9</v>
      </c>
      <c r="B5" s="2" t="s">
        <v>10</v>
      </c>
      <c r="C5" s="2">
        <v>110014</v>
      </c>
      <c r="D5" s="2">
        <v>9873595886</v>
      </c>
    </row>
    <row r="6" spans="1:6" ht="13.2">
      <c r="A6" s="2" t="s">
        <v>11</v>
      </c>
      <c r="B6" s="2" t="s">
        <v>12</v>
      </c>
      <c r="C6" s="2">
        <v>110014</v>
      </c>
      <c r="D6" s="2">
        <v>9811037419</v>
      </c>
    </row>
    <row r="7" spans="1:6" ht="13.2">
      <c r="A7" s="2" t="s">
        <v>13</v>
      </c>
      <c r="B7" s="2" t="s">
        <v>14</v>
      </c>
      <c r="C7" s="2">
        <v>110014</v>
      </c>
      <c r="E7" t="s">
        <v>761</v>
      </c>
    </row>
    <row r="8" spans="1:6" ht="13.2">
      <c r="A8" s="2" t="s">
        <v>15</v>
      </c>
      <c r="B8" s="2" t="s">
        <v>16</v>
      </c>
      <c r="C8" s="2">
        <v>110014</v>
      </c>
      <c r="D8" s="2">
        <v>9810547295</v>
      </c>
    </row>
    <row r="9" spans="1:6" ht="13.2">
      <c r="A9" s="2" t="s">
        <v>17</v>
      </c>
      <c r="B9" s="2" t="s">
        <v>18</v>
      </c>
      <c r="C9" s="2">
        <v>110014</v>
      </c>
    </row>
    <row r="10" spans="1:6" ht="13.2">
      <c r="A10" s="2" t="s">
        <v>19</v>
      </c>
      <c r="B10" s="2" t="s">
        <v>20</v>
      </c>
      <c r="C10" s="2">
        <v>110014</v>
      </c>
      <c r="D10" s="2">
        <v>1124371213</v>
      </c>
      <c r="E10" t="s">
        <v>762</v>
      </c>
    </row>
    <row r="11" spans="1:6" ht="13.2">
      <c r="A11" s="2" t="s">
        <v>21</v>
      </c>
      <c r="B11" s="2" t="s">
        <v>22</v>
      </c>
      <c r="C11" s="2">
        <v>110014</v>
      </c>
      <c r="D11" s="2">
        <v>9818091218</v>
      </c>
    </row>
    <row r="12" spans="1:6" ht="13.2">
      <c r="A12" s="3" t="s">
        <v>23</v>
      </c>
      <c r="B12" s="2" t="s">
        <v>24</v>
      </c>
      <c r="C12" s="2">
        <v>110024</v>
      </c>
      <c r="D12" s="4">
        <f>919312274799</f>
        <v>919312274799</v>
      </c>
      <c r="E12" t="s">
        <v>761</v>
      </c>
    </row>
    <row r="13" spans="1:6" ht="13.2">
      <c r="A13" s="3" t="s">
        <v>25</v>
      </c>
      <c r="B13" s="2" t="s">
        <v>26</v>
      </c>
      <c r="C13" s="2">
        <v>110014</v>
      </c>
      <c r="D13" s="4">
        <f>919811026609</f>
        <v>919811026609</v>
      </c>
    </row>
    <row r="14" spans="1:6" ht="13.2">
      <c r="A14" s="3" t="s">
        <v>27</v>
      </c>
      <c r="B14" s="2" t="s">
        <v>28</v>
      </c>
      <c r="C14" s="2">
        <v>110014</v>
      </c>
      <c r="D14" s="4">
        <f>911124311833</f>
        <v>911124311833</v>
      </c>
    </row>
    <row r="15" spans="1:6" ht="13.2">
      <c r="A15" s="3" t="s">
        <v>29</v>
      </c>
      <c r="B15" s="2" t="s">
        <v>30</v>
      </c>
      <c r="C15" s="2">
        <v>110014</v>
      </c>
    </row>
    <row r="16" spans="1:6" ht="13.2">
      <c r="A16" s="3" t="s">
        <v>31</v>
      </c>
      <c r="B16" s="2" t="s">
        <v>32</v>
      </c>
      <c r="C16" s="2">
        <v>110014</v>
      </c>
      <c r="D16" s="4">
        <f>919213415104</f>
        <v>919213415104</v>
      </c>
    </row>
    <row r="17" spans="1:6" ht="13.2">
      <c r="A17" s="3" t="s">
        <v>33</v>
      </c>
      <c r="B17" s="2" t="s">
        <v>34</v>
      </c>
      <c r="C17" s="2">
        <v>110024</v>
      </c>
    </row>
    <row r="18" spans="1:6" ht="13.2">
      <c r="A18" s="3" t="s">
        <v>35</v>
      </c>
      <c r="B18" s="2" t="s">
        <v>36</v>
      </c>
      <c r="C18" s="2">
        <v>110014</v>
      </c>
      <c r="D18" s="4">
        <f>919810575186</f>
        <v>919810575186</v>
      </c>
    </row>
    <row r="19" spans="1:6" ht="13.2">
      <c r="A19" s="3" t="s">
        <v>37</v>
      </c>
      <c r="B19" s="2" t="s">
        <v>38</v>
      </c>
      <c r="C19" s="2">
        <v>110014</v>
      </c>
    </row>
    <row r="20" spans="1:6" ht="13.2">
      <c r="A20" s="3" t="s">
        <v>39</v>
      </c>
      <c r="B20" s="2" t="s">
        <v>40</v>
      </c>
      <c r="C20" s="2">
        <v>110025</v>
      </c>
      <c r="D20" s="4">
        <f>919540374110</f>
        <v>919540374110</v>
      </c>
    </row>
    <row r="21" spans="1:6" ht="13.2">
      <c r="A21" s="3" t="s">
        <v>41</v>
      </c>
      <c r="B21" s="2" t="s">
        <v>42</v>
      </c>
      <c r="C21" s="2">
        <v>110014</v>
      </c>
      <c r="E21" t="s">
        <v>762</v>
      </c>
    </row>
    <row r="22" spans="1:6" ht="13.2">
      <c r="A22" s="3" t="s">
        <v>43</v>
      </c>
      <c r="B22" s="2" t="s">
        <v>44</v>
      </c>
      <c r="C22" s="2">
        <v>110014</v>
      </c>
      <c r="D22" s="4">
        <f>919311334819</f>
        <v>919311334819</v>
      </c>
      <c r="E22" t="s">
        <v>762</v>
      </c>
    </row>
    <row r="23" spans="1:6" ht="13.2">
      <c r="A23" s="3" t="s">
        <v>45</v>
      </c>
      <c r="B23" s="2" t="s">
        <v>46</v>
      </c>
      <c r="C23" s="2">
        <v>110014</v>
      </c>
      <c r="D23" s="4">
        <f>917042159255</f>
        <v>917042159255</v>
      </c>
      <c r="E23" t="s">
        <v>762</v>
      </c>
    </row>
    <row r="24" spans="1:6" ht="13.2">
      <c r="A24" s="3" t="s">
        <v>47</v>
      </c>
      <c r="B24" s="2" t="s">
        <v>48</v>
      </c>
      <c r="C24" s="2">
        <v>110014</v>
      </c>
      <c r="D24" s="4">
        <f>919650033203</f>
        <v>919650033203</v>
      </c>
      <c r="E24" t="s">
        <v>762</v>
      </c>
    </row>
    <row r="25" spans="1:6" ht="13.2">
      <c r="A25" s="3" t="s">
        <v>49</v>
      </c>
      <c r="B25" s="2" t="s">
        <v>50</v>
      </c>
      <c r="C25" s="2">
        <v>110024</v>
      </c>
      <c r="E25" t="s">
        <v>762</v>
      </c>
    </row>
    <row r="26" spans="1:6" ht="13.2">
      <c r="A26" s="3" t="s">
        <v>51</v>
      </c>
      <c r="B26" s="2" t="s">
        <v>52</v>
      </c>
      <c r="C26" s="2">
        <v>110014</v>
      </c>
      <c r="D26" s="4">
        <f>919818451572</f>
        <v>919818451572</v>
      </c>
      <c r="E26" t="s">
        <v>762</v>
      </c>
    </row>
    <row r="27" spans="1:6" ht="13.2">
      <c r="A27" s="3" t="s">
        <v>53</v>
      </c>
      <c r="B27" s="2" t="s">
        <v>54</v>
      </c>
      <c r="C27" s="2">
        <v>110014</v>
      </c>
    </row>
    <row r="28" spans="1:6" ht="22.5" customHeight="1">
      <c r="A28" s="5" t="s">
        <v>55</v>
      </c>
      <c r="B28" s="6" t="s">
        <v>56</v>
      </c>
      <c r="C28" s="2">
        <v>110014</v>
      </c>
      <c r="D28" s="7" t="s">
        <v>57</v>
      </c>
    </row>
    <row r="29" spans="1:6" ht="13.8">
      <c r="A29" s="5" t="s">
        <v>58</v>
      </c>
      <c r="B29" s="6" t="s">
        <v>59</v>
      </c>
      <c r="C29" s="2">
        <v>110014</v>
      </c>
      <c r="F29" t="s">
        <v>763</v>
      </c>
    </row>
    <row r="30" spans="1:6" ht="21" customHeight="1">
      <c r="A30" s="5" t="s">
        <v>60</v>
      </c>
      <c r="B30" s="6" t="s">
        <v>61</v>
      </c>
      <c r="C30" s="2">
        <v>110025</v>
      </c>
      <c r="E30" t="s">
        <v>762</v>
      </c>
    </row>
    <row r="31" spans="1:6" ht="16.5" customHeight="1">
      <c r="A31" s="5" t="s">
        <v>62</v>
      </c>
      <c r="B31" s="6" t="s">
        <v>63</v>
      </c>
      <c r="C31" s="2">
        <v>110014</v>
      </c>
      <c r="E31" t="s">
        <v>762</v>
      </c>
    </row>
    <row r="32" spans="1:6" ht="13.8">
      <c r="A32" s="5" t="s">
        <v>64</v>
      </c>
      <c r="B32" s="6" t="s">
        <v>65</v>
      </c>
      <c r="C32" s="2">
        <v>110014</v>
      </c>
      <c r="D32" s="7" t="s">
        <v>66</v>
      </c>
    </row>
    <row r="33" spans="1:6" ht="27.6">
      <c r="A33" s="5" t="s">
        <v>67</v>
      </c>
      <c r="B33" s="6" t="s">
        <v>68</v>
      </c>
      <c r="C33" s="2">
        <v>110024</v>
      </c>
      <c r="D33" s="7" t="s">
        <v>69</v>
      </c>
      <c r="E33" t="s">
        <v>762</v>
      </c>
    </row>
    <row r="34" spans="1:6" ht="13.8">
      <c r="A34" s="5" t="s">
        <v>70</v>
      </c>
      <c r="B34" s="6" t="s">
        <v>71</v>
      </c>
      <c r="C34" s="2">
        <v>110025</v>
      </c>
      <c r="E34" t="s">
        <v>762</v>
      </c>
    </row>
    <row r="35" spans="1:6" ht="13.8">
      <c r="A35" s="5" t="s">
        <v>72</v>
      </c>
      <c r="B35" s="6" t="s">
        <v>73</v>
      </c>
      <c r="C35" s="2">
        <v>110025</v>
      </c>
      <c r="E35" t="s">
        <v>762</v>
      </c>
    </row>
    <row r="36" spans="1:6" ht="13.8">
      <c r="A36" s="5" t="s">
        <v>74</v>
      </c>
      <c r="B36" s="6" t="s">
        <v>75</v>
      </c>
      <c r="C36" s="2">
        <v>110024</v>
      </c>
      <c r="D36" s="7" t="s">
        <v>76</v>
      </c>
    </row>
    <row r="37" spans="1:6" ht="13.8">
      <c r="A37" s="5" t="s">
        <v>77</v>
      </c>
      <c r="B37" s="6" t="s">
        <v>78</v>
      </c>
      <c r="C37" s="2">
        <v>110065</v>
      </c>
      <c r="D37" s="7" t="s">
        <v>79</v>
      </c>
      <c r="E37" t="s">
        <v>762</v>
      </c>
    </row>
    <row r="38" spans="1:6" ht="27.6">
      <c r="A38" s="5" t="s">
        <v>80</v>
      </c>
      <c r="B38" s="6" t="s">
        <v>81</v>
      </c>
      <c r="C38" s="2">
        <v>110065</v>
      </c>
      <c r="D38" s="7" t="s">
        <v>82</v>
      </c>
      <c r="E38" t="s">
        <v>762</v>
      </c>
    </row>
    <row r="39" spans="1:6" ht="13.8">
      <c r="A39" s="5" t="s">
        <v>83</v>
      </c>
      <c r="B39" s="6" t="s">
        <v>84</v>
      </c>
      <c r="C39" s="2">
        <v>110003</v>
      </c>
      <c r="F39" t="s">
        <v>763</v>
      </c>
    </row>
    <row r="40" spans="1:6" ht="55.2">
      <c r="A40" s="5" t="s">
        <v>85</v>
      </c>
      <c r="B40" s="6" t="s">
        <v>86</v>
      </c>
      <c r="C40" s="2">
        <v>110014</v>
      </c>
      <c r="D40" s="7" t="s">
        <v>87</v>
      </c>
    </row>
    <row r="41" spans="1:6" ht="27.6">
      <c r="A41" s="5" t="s">
        <v>88</v>
      </c>
      <c r="B41" s="6" t="s">
        <v>89</v>
      </c>
      <c r="C41" s="2">
        <v>110024</v>
      </c>
      <c r="D41" s="7" t="s">
        <v>90</v>
      </c>
    </row>
    <row r="42" spans="1:6" ht="41.4">
      <c r="A42" s="5" t="s">
        <v>91</v>
      </c>
      <c r="B42" s="6" t="s">
        <v>92</v>
      </c>
      <c r="C42" s="2">
        <v>110020</v>
      </c>
      <c r="E42" t="s">
        <v>762</v>
      </c>
    </row>
    <row r="43" spans="1:6" ht="13.8">
      <c r="A43" s="5" t="s">
        <v>31</v>
      </c>
      <c r="B43" s="6" t="s">
        <v>32</v>
      </c>
      <c r="C43" s="2">
        <v>110014</v>
      </c>
      <c r="D43" s="7" t="s">
        <v>93</v>
      </c>
    </row>
    <row r="44" spans="1:6" ht="27.6">
      <c r="A44" s="5" t="s">
        <v>94</v>
      </c>
      <c r="B44" s="6" t="s">
        <v>95</v>
      </c>
      <c r="C44" s="2">
        <v>110019</v>
      </c>
      <c r="E44" t="s">
        <v>762</v>
      </c>
    </row>
    <row r="45" spans="1:6" ht="27.6">
      <c r="A45" s="5" t="s">
        <v>96</v>
      </c>
      <c r="B45" s="6" t="s">
        <v>97</v>
      </c>
      <c r="C45" s="2">
        <v>110025</v>
      </c>
      <c r="F45" t="s">
        <v>763</v>
      </c>
    </row>
    <row r="46" spans="1:6" ht="27.6">
      <c r="A46" s="5" t="s">
        <v>98</v>
      </c>
      <c r="B46" s="6" t="s">
        <v>99</v>
      </c>
      <c r="C46" s="2">
        <v>110019</v>
      </c>
    </row>
    <row r="47" spans="1:6" ht="27.6">
      <c r="A47" s="5" t="s">
        <v>100</v>
      </c>
      <c r="B47" s="8" t="s">
        <v>101</v>
      </c>
      <c r="C47" s="2">
        <v>110014</v>
      </c>
      <c r="D47" s="7" t="s">
        <v>102</v>
      </c>
    </row>
    <row r="48" spans="1:6" ht="13.8">
      <c r="A48" s="5" t="s">
        <v>103</v>
      </c>
      <c r="B48" s="6" t="s">
        <v>104</v>
      </c>
      <c r="C48" s="2">
        <v>110092</v>
      </c>
    </row>
    <row r="49" spans="1:4" ht="27.6">
      <c r="A49" s="5" t="s">
        <v>105</v>
      </c>
      <c r="B49" s="6" t="s">
        <v>106</v>
      </c>
      <c r="C49" s="2">
        <v>110025</v>
      </c>
    </row>
    <row r="50" spans="1:4" ht="27.6">
      <c r="A50" s="5" t="s">
        <v>107</v>
      </c>
      <c r="B50" s="6" t="s">
        <v>108</v>
      </c>
      <c r="C50" s="2">
        <v>110003</v>
      </c>
      <c r="D50" s="7" t="s">
        <v>109</v>
      </c>
    </row>
    <row r="51" spans="1:4" ht="13.8">
      <c r="A51" s="5" t="s">
        <v>110</v>
      </c>
      <c r="B51" s="6" t="s">
        <v>111</v>
      </c>
      <c r="C51" s="2">
        <v>110014</v>
      </c>
      <c r="D51" s="7" t="s">
        <v>112</v>
      </c>
    </row>
    <row r="52" spans="1:4" ht="13.8">
      <c r="A52" s="5" t="s">
        <v>113</v>
      </c>
      <c r="B52" s="6" t="s">
        <v>114</v>
      </c>
      <c r="C52" s="2">
        <v>110065</v>
      </c>
      <c r="D52" s="7" t="s">
        <v>115</v>
      </c>
    </row>
    <row r="53" spans="1:4" ht="27.6">
      <c r="A53" s="5" t="s">
        <v>116</v>
      </c>
      <c r="B53" s="6" t="s">
        <v>117</v>
      </c>
      <c r="C53" s="2">
        <v>110092</v>
      </c>
      <c r="D53" s="7" t="s">
        <v>118</v>
      </c>
    </row>
    <row r="54" spans="1:4" ht="13.8">
      <c r="A54" s="9" t="s">
        <v>119</v>
      </c>
      <c r="B54" s="2" t="s">
        <v>120</v>
      </c>
      <c r="C54" s="2">
        <v>110014</v>
      </c>
      <c r="D54" s="4">
        <f>919312234000</f>
        <v>919312234000</v>
      </c>
    </row>
    <row r="55" spans="1:4" ht="13.2">
      <c r="A55" s="10" t="s">
        <v>121</v>
      </c>
      <c r="B55" s="2" t="s">
        <v>122</v>
      </c>
      <c r="C55" s="2">
        <v>110025</v>
      </c>
      <c r="D55" s="4">
        <f>919891689571</f>
        <v>919891689571</v>
      </c>
    </row>
    <row r="56" spans="1:4" ht="13.2">
      <c r="A56" s="10" t="s">
        <v>60</v>
      </c>
      <c r="B56" s="2" t="s">
        <v>123</v>
      </c>
      <c r="C56" s="2">
        <v>110003</v>
      </c>
    </row>
    <row r="57" spans="1:4" ht="13.2">
      <c r="A57" s="10" t="s">
        <v>124</v>
      </c>
      <c r="B57" s="2" t="s">
        <v>125</v>
      </c>
      <c r="C57" s="2">
        <v>110025</v>
      </c>
      <c r="D57" s="4">
        <f>919891689571</f>
        <v>919891689571</v>
      </c>
    </row>
    <row r="58" spans="1:4" ht="13.2">
      <c r="A58" s="10" t="s">
        <v>126</v>
      </c>
      <c r="B58" s="2" t="s">
        <v>127</v>
      </c>
      <c r="C58" s="2">
        <v>110091</v>
      </c>
    </row>
    <row r="59" spans="1:4" ht="13.2">
      <c r="A59" s="10" t="s">
        <v>128</v>
      </c>
      <c r="B59" s="2" t="s">
        <v>129</v>
      </c>
      <c r="C59" s="2">
        <v>110091</v>
      </c>
    </row>
    <row r="60" spans="1:4" ht="13.2">
      <c r="A60" s="10" t="s">
        <v>130</v>
      </c>
      <c r="B60" s="2" t="s">
        <v>131</v>
      </c>
      <c r="C60" s="2">
        <v>110003</v>
      </c>
      <c r="D60" s="4">
        <f>919810657670</f>
        <v>919810657670</v>
      </c>
    </row>
    <row r="61" spans="1:4" ht="13.2">
      <c r="A61" s="10" t="s">
        <v>132</v>
      </c>
      <c r="B61" s="2" t="s">
        <v>133</v>
      </c>
      <c r="C61" s="2">
        <v>110003</v>
      </c>
      <c r="D61" s="4">
        <f>911124626140</f>
        <v>911124626140</v>
      </c>
    </row>
    <row r="62" spans="1:4" ht="13.2">
      <c r="A62" s="10" t="s">
        <v>134</v>
      </c>
      <c r="B62" s="2" t="s">
        <v>135</v>
      </c>
      <c r="C62" s="2">
        <v>110025</v>
      </c>
    </row>
    <row r="63" spans="1:4" ht="13.2">
      <c r="A63" s="10" t="s">
        <v>136</v>
      </c>
      <c r="B63" s="2" t="s">
        <v>137</v>
      </c>
      <c r="C63" s="2">
        <v>110006</v>
      </c>
      <c r="D63" s="4">
        <f>911124638175</f>
        <v>911124638175</v>
      </c>
    </row>
    <row r="64" spans="1:4" ht="13.2">
      <c r="A64" s="10" t="s">
        <v>138</v>
      </c>
      <c r="B64" s="2" t="s">
        <v>139</v>
      </c>
      <c r="C64" s="2">
        <v>110091</v>
      </c>
      <c r="D64" s="4">
        <f>919711354473</f>
        <v>919711354473</v>
      </c>
    </row>
    <row r="65" spans="1:4" ht="13.2">
      <c r="A65" s="10" t="s">
        <v>140</v>
      </c>
      <c r="B65" s="2" t="s">
        <v>141</v>
      </c>
      <c r="C65" s="2">
        <v>110096</v>
      </c>
      <c r="D65" s="4">
        <f>919717817135</f>
        <v>919717817135</v>
      </c>
    </row>
    <row r="66" spans="1:4" ht="13.2">
      <c r="A66" s="10" t="s">
        <v>142</v>
      </c>
      <c r="B66" s="2" t="s">
        <v>143</v>
      </c>
      <c r="C66" s="2">
        <v>110024</v>
      </c>
      <c r="D66" s="4">
        <f>919213168978</f>
        <v>919213168978</v>
      </c>
    </row>
    <row r="67" spans="1:4" ht="13.2">
      <c r="A67" s="10" t="s">
        <v>144</v>
      </c>
      <c r="B67" s="2" t="s">
        <v>145</v>
      </c>
      <c r="C67" s="2">
        <v>110065</v>
      </c>
      <c r="D67" s="4">
        <f>919810393119</f>
        <v>919810393119</v>
      </c>
    </row>
    <row r="68" spans="1:4" ht="13.2">
      <c r="A68" s="10" t="s">
        <v>146</v>
      </c>
      <c r="B68" s="2" t="s">
        <v>147</v>
      </c>
      <c r="C68" s="2">
        <v>110014</v>
      </c>
      <c r="D68" s="4">
        <f>919717880171</f>
        <v>919717880171</v>
      </c>
    </row>
    <row r="69" spans="1:4" ht="13.2">
      <c r="A69" s="10" t="s">
        <v>148</v>
      </c>
      <c r="B69" s="2" t="s">
        <v>149</v>
      </c>
      <c r="C69" s="2">
        <v>110025</v>
      </c>
      <c r="D69" s="4">
        <f>917827699123</f>
        <v>917827699123</v>
      </c>
    </row>
    <row r="70" spans="1:4" ht="13.2">
      <c r="A70" s="10" t="s">
        <v>150</v>
      </c>
      <c r="B70" s="2" t="s">
        <v>151</v>
      </c>
      <c r="C70" s="2">
        <v>110092</v>
      </c>
    </row>
    <row r="71" spans="1:4" ht="13.2">
      <c r="A71" s="10" t="s">
        <v>152</v>
      </c>
      <c r="B71" s="2" t="s">
        <v>153</v>
      </c>
      <c r="C71" s="2">
        <v>110024</v>
      </c>
    </row>
    <row r="72" spans="1:4" ht="13.2">
      <c r="A72" s="10" t="s">
        <v>154</v>
      </c>
      <c r="B72" s="2" t="s">
        <v>155</v>
      </c>
      <c r="C72" s="2">
        <v>110065</v>
      </c>
      <c r="D72" s="4">
        <f>919718636307</f>
        <v>919718636307</v>
      </c>
    </row>
    <row r="73" spans="1:4" ht="13.2">
      <c r="A73" s="10" t="s">
        <v>156</v>
      </c>
      <c r="B73" s="2" t="s">
        <v>157</v>
      </c>
      <c r="C73" s="2">
        <v>110092</v>
      </c>
    </row>
    <row r="74" spans="1:4" ht="13.2">
      <c r="A74" s="10" t="s">
        <v>158</v>
      </c>
      <c r="B74" s="2" t="s">
        <v>159</v>
      </c>
      <c r="C74" s="2">
        <v>110014</v>
      </c>
      <c r="D74" s="4">
        <f>919810245132</f>
        <v>919810245132</v>
      </c>
    </row>
    <row r="75" spans="1:4" ht="13.2">
      <c r="A75" s="10" t="s">
        <v>160</v>
      </c>
      <c r="B75" s="2" t="s">
        <v>42</v>
      </c>
      <c r="C75" s="2">
        <v>110014</v>
      </c>
      <c r="D75" s="4">
        <f>919899528684</f>
        <v>919899528684</v>
      </c>
    </row>
    <row r="76" spans="1:4" ht="13.2">
      <c r="A76" s="10" t="s">
        <v>161</v>
      </c>
      <c r="B76" s="2" t="s">
        <v>162</v>
      </c>
      <c r="C76" s="2">
        <v>110096</v>
      </c>
      <c r="D76" s="4">
        <f>919711289069</f>
        <v>919711289069</v>
      </c>
    </row>
    <row r="77" spans="1:4" ht="13.2">
      <c r="A77" s="10" t="s">
        <v>163</v>
      </c>
      <c r="B77" s="2" t="s">
        <v>164</v>
      </c>
      <c r="C77" s="2">
        <v>110065</v>
      </c>
      <c r="D77" s="4">
        <f>919810932334</f>
        <v>919810932334</v>
      </c>
    </row>
    <row r="78" spans="1:4" ht="13.2">
      <c r="A78" s="10" t="s">
        <v>165</v>
      </c>
      <c r="B78" s="2" t="s">
        <v>166</v>
      </c>
      <c r="C78" s="2">
        <v>110096</v>
      </c>
      <c r="D78" s="4">
        <f>919528948313</f>
        <v>919528948313</v>
      </c>
    </row>
    <row r="79" spans="1:4" ht="13.2">
      <c r="A79" s="10" t="s">
        <v>167</v>
      </c>
      <c r="B79" s="2" t="s">
        <v>168</v>
      </c>
      <c r="C79" s="2">
        <v>110076</v>
      </c>
    </row>
    <row r="80" spans="1:4" ht="13.2">
      <c r="A80" s="10" t="s">
        <v>169</v>
      </c>
      <c r="B80" s="2" t="s">
        <v>170</v>
      </c>
      <c r="C80" s="2">
        <v>110003</v>
      </c>
      <c r="D80" s="4">
        <f>911124620062</f>
        <v>911124620062</v>
      </c>
    </row>
    <row r="81" spans="1:4" ht="13.2">
      <c r="A81" s="10" t="s">
        <v>171</v>
      </c>
      <c r="B81" s="2" t="s">
        <v>172</v>
      </c>
      <c r="C81" s="2">
        <v>110014</v>
      </c>
    </row>
    <row r="82" spans="1:4" ht="13.2">
      <c r="A82" s="10" t="s">
        <v>173</v>
      </c>
      <c r="B82" s="2" t="s">
        <v>174</v>
      </c>
      <c r="C82" s="2">
        <v>110019</v>
      </c>
    </row>
    <row r="83" spans="1:4" ht="13.2">
      <c r="A83" s="10" t="s">
        <v>136</v>
      </c>
      <c r="B83" s="2" t="s">
        <v>175</v>
      </c>
      <c r="C83" s="2">
        <v>110003</v>
      </c>
      <c r="D83" s="4">
        <f>919891104522</f>
        <v>919891104522</v>
      </c>
    </row>
    <row r="84" spans="1:4" ht="13.2">
      <c r="A84" s="10" t="s">
        <v>176</v>
      </c>
      <c r="B84" s="2" t="s">
        <v>177</v>
      </c>
      <c r="C84" s="2">
        <v>110011</v>
      </c>
    </row>
    <row r="85" spans="1:4" ht="13.2">
      <c r="A85" s="10" t="s">
        <v>178</v>
      </c>
      <c r="B85" s="2" t="s">
        <v>179</v>
      </c>
      <c r="C85" s="2">
        <v>110025</v>
      </c>
      <c r="D85" s="4">
        <f>919958828832</f>
        <v>919958828832</v>
      </c>
    </row>
    <row r="86" spans="1:4" ht="13.2">
      <c r="A86" s="10" t="s">
        <v>180</v>
      </c>
      <c r="B86" s="2" t="s">
        <v>181</v>
      </c>
      <c r="C86" s="2">
        <v>110024</v>
      </c>
      <c r="D86" s="4">
        <f>919899359290</f>
        <v>919899359290</v>
      </c>
    </row>
    <row r="87" spans="1:4" ht="13.2">
      <c r="A87" s="10" t="s">
        <v>182</v>
      </c>
      <c r="B87" s="2" t="s">
        <v>183</v>
      </c>
      <c r="C87" s="2">
        <v>110065</v>
      </c>
      <c r="D87" s="4">
        <f>918130334477</f>
        <v>918130334477</v>
      </c>
    </row>
    <row r="88" spans="1:4" ht="13.2">
      <c r="A88" s="10" t="s">
        <v>184</v>
      </c>
      <c r="B88" s="2" t="s">
        <v>185</v>
      </c>
      <c r="C88" s="2">
        <v>110049</v>
      </c>
      <c r="D88" s="4">
        <f>919350390032</f>
        <v>919350390032</v>
      </c>
    </row>
    <row r="89" spans="1:4" ht="13.2">
      <c r="A89" s="10" t="s">
        <v>186</v>
      </c>
      <c r="B89" s="2" t="s">
        <v>187</v>
      </c>
      <c r="C89" s="2">
        <v>110024</v>
      </c>
    </row>
    <row r="90" spans="1:4" ht="13.2">
      <c r="A90" s="10" t="s">
        <v>188</v>
      </c>
      <c r="B90" s="2" t="s">
        <v>189</v>
      </c>
      <c r="C90" s="2">
        <v>110091</v>
      </c>
      <c r="D90" s="4">
        <f>918178459272</f>
        <v>918178459272</v>
      </c>
    </row>
    <row r="91" spans="1:4" ht="13.2">
      <c r="A91" s="10" t="s">
        <v>190</v>
      </c>
      <c r="B91" s="2" t="s">
        <v>191</v>
      </c>
      <c r="C91" s="2">
        <v>110065</v>
      </c>
    </row>
    <row r="92" spans="1:4" ht="13.2">
      <c r="A92" s="10" t="s">
        <v>192</v>
      </c>
      <c r="B92" s="2" t="s">
        <v>193</v>
      </c>
      <c r="C92" s="2">
        <v>201301</v>
      </c>
      <c r="D92" s="4">
        <f>919811500253</f>
        <v>919811500253</v>
      </c>
    </row>
    <row r="93" spans="1:4" ht="13.2">
      <c r="A93" s="10" t="s">
        <v>194</v>
      </c>
      <c r="B93" s="2" t="s">
        <v>195</v>
      </c>
      <c r="C93" s="2">
        <v>110065</v>
      </c>
    </row>
    <row r="94" spans="1:4" ht="13.2">
      <c r="A94" s="10" t="s">
        <v>196</v>
      </c>
      <c r="B94" s="2" t="s">
        <v>197</v>
      </c>
      <c r="C94" s="2">
        <v>201301</v>
      </c>
      <c r="D94" s="4">
        <f>919868311175</f>
        <v>919868311175</v>
      </c>
    </row>
    <row r="95" spans="1:4" ht="13.2">
      <c r="A95" s="10" t="s">
        <v>198</v>
      </c>
      <c r="B95" s="2" t="s">
        <v>199</v>
      </c>
      <c r="C95" s="2">
        <v>110048</v>
      </c>
    </row>
    <row r="96" spans="1:4" ht="13.2">
      <c r="A96" s="10" t="s">
        <v>200</v>
      </c>
      <c r="B96" s="2" t="s">
        <v>201</v>
      </c>
      <c r="C96" s="2">
        <v>201301</v>
      </c>
      <c r="D96" s="4">
        <f>919658139139</f>
        <v>919658139139</v>
      </c>
    </row>
    <row r="97" spans="1:4" ht="13.2">
      <c r="A97" s="10" t="s">
        <v>202</v>
      </c>
      <c r="B97" s="2" t="s">
        <v>203</v>
      </c>
      <c r="C97" s="2">
        <v>110003</v>
      </c>
      <c r="D97" s="4">
        <f>918826266458</f>
        <v>918826266458</v>
      </c>
    </row>
    <row r="98" spans="1:4" ht="13.2">
      <c r="A98" s="10" t="s">
        <v>204</v>
      </c>
      <c r="B98" s="2" t="s">
        <v>205</v>
      </c>
      <c r="C98" s="2">
        <v>110020</v>
      </c>
    </row>
    <row r="99" spans="1:4" ht="13.2">
      <c r="A99" s="10" t="s">
        <v>206</v>
      </c>
      <c r="B99" s="2" t="s">
        <v>207</v>
      </c>
      <c r="C99" s="2">
        <v>110031</v>
      </c>
      <c r="D99" s="4">
        <f>919654769997</f>
        <v>919654769997</v>
      </c>
    </row>
    <row r="100" spans="1:4" ht="13.2">
      <c r="A100" s="10" t="s">
        <v>208</v>
      </c>
      <c r="B100" s="2" t="s">
        <v>209</v>
      </c>
      <c r="C100" s="2">
        <v>110096</v>
      </c>
      <c r="D100" s="4">
        <f>919899237475</f>
        <v>919899237475</v>
      </c>
    </row>
    <row r="101" spans="1:4" ht="13.2">
      <c r="A101" s="10" t="s">
        <v>210</v>
      </c>
      <c r="B101" s="2" t="s">
        <v>211</v>
      </c>
      <c r="C101" s="2">
        <v>110080</v>
      </c>
    </row>
    <row r="102" spans="1:4" ht="13.2">
      <c r="A102" s="10" t="s">
        <v>212</v>
      </c>
      <c r="B102" s="2" t="s">
        <v>213</v>
      </c>
      <c r="C102" s="2">
        <v>110065</v>
      </c>
      <c r="D102" s="4">
        <f>919811272858</f>
        <v>919811272858</v>
      </c>
    </row>
    <row r="103" spans="1:4" ht="13.2">
      <c r="A103" s="10" t="s">
        <v>214</v>
      </c>
      <c r="B103" s="2" t="s">
        <v>215</v>
      </c>
      <c r="C103" s="2">
        <v>110024</v>
      </c>
      <c r="D103" s="4">
        <f>917011758320</f>
        <v>917011758320</v>
      </c>
    </row>
    <row r="104" spans="1:4" ht="13.2">
      <c r="A104" s="10" t="s">
        <v>216</v>
      </c>
      <c r="B104" s="2" t="s">
        <v>217</v>
      </c>
      <c r="C104" s="2">
        <v>110062</v>
      </c>
      <c r="D104" s="4">
        <f>918802081510</f>
        <v>918802081510</v>
      </c>
    </row>
    <row r="105" spans="1:4" ht="13.2">
      <c r="A105" s="10" t="s">
        <v>218</v>
      </c>
      <c r="B105" s="2" t="s">
        <v>219</v>
      </c>
      <c r="C105" s="2">
        <v>110003</v>
      </c>
      <c r="D105" s="4">
        <f>917011678800</f>
        <v>917011678800</v>
      </c>
    </row>
    <row r="106" spans="1:4" ht="13.2">
      <c r="A106" s="10" t="s">
        <v>220</v>
      </c>
      <c r="B106" s="2" t="s">
        <v>221</v>
      </c>
      <c r="C106" s="2">
        <v>110031</v>
      </c>
    </row>
    <row r="107" spans="1:4" ht="13.2">
      <c r="A107" s="10" t="s">
        <v>222</v>
      </c>
      <c r="B107" s="2" t="s">
        <v>223</v>
      </c>
      <c r="C107" s="2">
        <v>110092</v>
      </c>
    </row>
    <row r="108" spans="1:4" ht="13.2">
      <c r="A108" s="10" t="s">
        <v>224</v>
      </c>
      <c r="B108" s="2" t="s">
        <v>225</v>
      </c>
      <c r="C108" s="2">
        <v>110065</v>
      </c>
      <c r="D108" s="4">
        <f>919990302555</f>
        <v>919990302555</v>
      </c>
    </row>
    <row r="109" spans="1:4" ht="13.2">
      <c r="A109" s="10" t="s">
        <v>226</v>
      </c>
      <c r="B109" s="2" t="s">
        <v>227</v>
      </c>
      <c r="C109" s="2">
        <v>110016</v>
      </c>
      <c r="D109" s="4">
        <f>911133777686</f>
        <v>911133777686</v>
      </c>
    </row>
    <row r="110" spans="1:4" ht="13.2">
      <c r="A110" s="10" t="s">
        <v>228</v>
      </c>
      <c r="B110" s="2" t="s">
        <v>229</v>
      </c>
      <c r="C110" s="2">
        <v>110025</v>
      </c>
    </row>
    <row r="111" spans="1:4" ht="13.2">
      <c r="A111" s="10" t="s">
        <v>230</v>
      </c>
      <c r="B111" s="2" t="s">
        <v>231</v>
      </c>
      <c r="C111" s="2">
        <v>110003</v>
      </c>
      <c r="D111" s="4">
        <f>919810023152</f>
        <v>919810023152</v>
      </c>
    </row>
    <row r="112" spans="1:4" ht="13.2">
      <c r="A112" s="10" t="s">
        <v>232</v>
      </c>
      <c r="B112" s="2" t="s">
        <v>233</v>
      </c>
      <c r="C112" s="2">
        <v>110048</v>
      </c>
      <c r="D112" s="4">
        <f>919811400552</f>
        <v>919811400552</v>
      </c>
    </row>
    <row r="113" spans="1:4" ht="13.2">
      <c r="A113" s="10" t="s">
        <v>234</v>
      </c>
      <c r="B113" s="2" t="s">
        <v>235</v>
      </c>
      <c r="C113" s="2">
        <v>110091</v>
      </c>
      <c r="D113" s="4">
        <f>919711354473</f>
        <v>919711354473</v>
      </c>
    </row>
    <row r="114" spans="1:4" ht="13.2">
      <c r="A114" s="10" t="s">
        <v>154</v>
      </c>
      <c r="B114" s="2" t="s">
        <v>236</v>
      </c>
      <c r="C114" s="2">
        <v>110091</v>
      </c>
      <c r="D114" s="4">
        <f>919958063585</f>
        <v>919958063585</v>
      </c>
    </row>
    <row r="115" spans="1:4" ht="13.2">
      <c r="A115" s="10" t="s">
        <v>237</v>
      </c>
      <c r="B115" s="2" t="s">
        <v>238</v>
      </c>
      <c r="C115" s="2">
        <v>201301</v>
      </c>
      <c r="D115" s="4">
        <f>919658124124</f>
        <v>919658124124</v>
      </c>
    </row>
    <row r="116" spans="1:4" ht="13.2">
      <c r="A116" s="10" t="s">
        <v>239</v>
      </c>
      <c r="B116" s="2" t="s">
        <v>240</v>
      </c>
      <c r="C116" s="2">
        <v>110003</v>
      </c>
      <c r="D116" s="4">
        <f>919891423466</f>
        <v>919891423466</v>
      </c>
    </row>
    <row r="117" spans="1:4" ht="13.2">
      <c r="A117" s="10" t="s">
        <v>241</v>
      </c>
      <c r="B117" s="2" t="s">
        <v>242</v>
      </c>
      <c r="C117" s="2">
        <v>110024</v>
      </c>
      <c r="D117" s="4">
        <f>911141069410</f>
        <v>911141069410</v>
      </c>
    </row>
    <row r="118" spans="1:4" ht="13.2">
      <c r="A118" s="10" t="s">
        <v>243</v>
      </c>
      <c r="B118" s="2" t="s">
        <v>244</v>
      </c>
      <c r="C118" s="2">
        <v>110025</v>
      </c>
    </row>
    <row r="119" spans="1:4" ht="13.2">
      <c r="A119" s="10" t="s">
        <v>245</v>
      </c>
      <c r="B119" s="2" t="s">
        <v>246</v>
      </c>
      <c r="C119" s="2">
        <v>110065</v>
      </c>
      <c r="D119" s="4">
        <f>919891405353</f>
        <v>919891405353</v>
      </c>
    </row>
    <row r="120" spans="1:4" ht="13.2">
      <c r="A120" s="10" t="s">
        <v>247</v>
      </c>
      <c r="B120" s="2" t="s">
        <v>248</v>
      </c>
      <c r="C120" s="2">
        <v>110065</v>
      </c>
      <c r="D120" s="4">
        <f>911161495536</f>
        <v>911161495536</v>
      </c>
    </row>
    <row r="121" spans="1:4" ht="13.2">
      <c r="A121" s="10" t="s">
        <v>249</v>
      </c>
      <c r="B121" s="2" t="s">
        <v>250</v>
      </c>
      <c r="C121" s="2">
        <v>110065</v>
      </c>
      <c r="D121" s="4">
        <f>918398970970</f>
        <v>918398970970</v>
      </c>
    </row>
    <row r="122" spans="1:4" ht="13.2">
      <c r="A122" s="10" t="s">
        <v>251</v>
      </c>
      <c r="B122" s="2" t="s">
        <v>252</v>
      </c>
      <c r="C122" s="2">
        <v>110018</v>
      </c>
    </row>
    <row r="123" spans="1:4" ht="13.2">
      <c r="A123" s="10" t="s">
        <v>253</v>
      </c>
      <c r="B123" s="2" t="s">
        <v>254</v>
      </c>
      <c r="C123" s="2">
        <v>110049</v>
      </c>
    </row>
    <row r="124" spans="1:4" ht="13.2">
      <c r="A124" s="10" t="s">
        <v>255</v>
      </c>
      <c r="B124" s="2" t="s">
        <v>256</v>
      </c>
      <c r="C124" s="2">
        <v>110065</v>
      </c>
      <c r="D124" s="4">
        <f>911126227138</f>
        <v>911126227138</v>
      </c>
    </row>
    <row r="125" spans="1:4" ht="13.2">
      <c r="A125" s="10" t="s">
        <v>257</v>
      </c>
      <c r="B125" s="2" t="s">
        <v>258</v>
      </c>
      <c r="C125" s="2">
        <v>110003</v>
      </c>
      <c r="D125" s="4">
        <f>919811712685</f>
        <v>919811712685</v>
      </c>
    </row>
    <row r="126" spans="1:4" ht="13.2">
      <c r="A126" s="10" t="s">
        <v>259</v>
      </c>
      <c r="B126" s="2" t="s">
        <v>260</v>
      </c>
      <c r="C126" s="2">
        <v>110025</v>
      </c>
    </row>
    <row r="127" spans="1:4" ht="13.2">
      <c r="A127" s="10" t="s">
        <v>261</v>
      </c>
      <c r="B127" s="2" t="s">
        <v>262</v>
      </c>
      <c r="C127" s="2">
        <v>110003</v>
      </c>
      <c r="D127" s="4">
        <f>911126259469</f>
        <v>911126259469</v>
      </c>
    </row>
    <row r="128" spans="1:4" ht="13.2">
      <c r="A128" s="10" t="s">
        <v>263</v>
      </c>
      <c r="B128" s="2" t="s">
        <v>264</v>
      </c>
      <c r="C128" s="2">
        <v>110019</v>
      </c>
      <c r="D128" s="4">
        <f>919910580710</f>
        <v>919910580710</v>
      </c>
    </row>
    <row r="129" spans="1:4" ht="13.2">
      <c r="A129" s="10" t="s">
        <v>265</v>
      </c>
      <c r="B129" s="2" t="s">
        <v>266</v>
      </c>
      <c r="C129" s="2">
        <v>110020</v>
      </c>
      <c r="D129" s="4">
        <f>911146658000</f>
        <v>911146658000</v>
      </c>
    </row>
    <row r="130" spans="1:4" ht="13.2">
      <c r="A130" s="10" t="s">
        <v>267</v>
      </c>
      <c r="B130" s="2" t="s">
        <v>268</v>
      </c>
      <c r="C130" s="2">
        <v>110020</v>
      </c>
    </row>
    <row r="131" spans="1:4" ht="13.2">
      <c r="A131" s="10" t="s">
        <v>269</v>
      </c>
      <c r="B131" s="2" t="s">
        <v>270</v>
      </c>
      <c r="C131" s="2">
        <v>110049</v>
      </c>
      <c r="D131" s="4">
        <f>919810519971</f>
        <v>919810519971</v>
      </c>
    </row>
    <row r="132" spans="1:4" ht="13.2">
      <c r="A132" s="10" t="s">
        <v>271</v>
      </c>
      <c r="B132" s="2" t="s">
        <v>272</v>
      </c>
      <c r="C132" s="2">
        <v>110019</v>
      </c>
      <c r="D132" s="4">
        <f>919810570932</f>
        <v>919810570932</v>
      </c>
    </row>
    <row r="133" spans="1:4" ht="13.2">
      <c r="A133" s="10" t="s">
        <v>273</v>
      </c>
      <c r="B133" s="2" t="s">
        <v>274</v>
      </c>
      <c r="C133" s="2">
        <v>110024</v>
      </c>
      <c r="D133" s="4">
        <f>911133777686</f>
        <v>911133777686</v>
      </c>
    </row>
    <row r="134" spans="1:4" ht="13.2">
      <c r="A134" s="10" t="s">
        <v>275</v>
      </c>
      <c r="B134" s="2" t="s">
        <v>276</v>
      </c>
      <c r="C134" s="2">
        <v>110092</v>
      </c>
    </row>
    <row r="135" spans="1:4" ht="13.2">
      <c r="A135" s="10" t="s">
        <v>277</v>
      </c>
      <c r="B135" s="2" t="s">
        <v>278</v>
      </c>
      <c r="C135" s="2">
        <v>110048</v>
      </c>
      <c r="D135" s="4">
        <f>919810996363</f>
        <v>919810996363</v>
      </c>
    </row>
    <row r="136" spans="1:4" ht="13.2">
      <c r="A136" s="10" t="s">
        <v>279</v>
      </c>
      <c r="B136" s="2" t="s">
        <v>280</v>
      </c>
      <c r="C136" s="2">
        <v>110024</v>
      </c>
      <c r="D136" s="4">
        <f>911146648000</f>
        <v>911146648000</v>
      </c>
    </row>
    <row r="137" spans="1:4" ht="13.2">
      <c r="A137" s="10" t="s">
        <v>281</v>
      </c>
      <c r="B137" s="2" t="s">
        <v>282</v>
      </c>
      <c r="C137" s="2">
        <v>110074</v>
      </c>
      <c r="D137" s="4">
        <f>919210317445</f>
        <v>919210317445</v>
      </c>
    </row>
    <row r="138" spans="1:4" ht="13.2">
      <c r="A138" s="10" t="s">
        <v>283</v>
      </c>
      <c r="B138" s="2" t="s">
        <v>284</v>
      </c>
      <c r="C138" s="2">
        <v>110096</v>
      </c>
      <c r="D138" s="4">
        <f>919999770070</f>
        <v>919999770070</v>
      </c>
    </row>
    <row r="139" spans="1:4" ht="13.2">
      <c r="A139" s="10" t="s">
        <v>285</v>
      </c>
      <c r="B139" s="2" t="s">
        <v>286</v>
      </c>
      <c r="C139" s="2">
        <v>110093</v>
      </c>
    </row>
    <row r="140" spans="1:4" ht="13.2">
      <c r="A140" s="10" t="s">
        <v>287</v>
      </c>
      <c r="B140" s="2" t="s">
        <v>288</v>
      </c>
      <c r="C140" s="2">
        <v>110024</v>
      </c>
      <c r="D140" s="4">
        <f>918657704875</f>
        <v>918657704875</v>
      </c>
    </row>
    <row r="141" spans="1:4" ht="13.2">
      <c r="A141" s="10" t="s">
        <v>289</v>
      </c>
      <c r="B141" s="2" t="s">
        <v>290</v>
      </c>
      <c r="C141" s="2">
        <v>201301</v>
      </c>
      <c r="D141" s="4">
        <f>919818578786</f>
        <v>919818578786</v>
      </c>
    </row>
    <row r="142" spans="1:4" ht="13.2">
      <c r="A142" s="10" t="s">
        <v>291</v>
      </c>
      <c r="B142" s="2" t="s">
        <v>292</v>
      </c>
      <c r="C142" s="2">
        <v>110091</v>
      </c>
      <c r="D142" s="4">
        <f>919818536643</f>
        <v>919818536643</v>
      </c>
    </row>
    <row r="143" spans="1:4" ht="13.2">
      <c r="A143" s="10" t="s">
        <v>293</v>
      </c>
      <c r="B143" s="2" t="s">
        <v>294</v>
      </c>
      <c r="C143" s="2">
        <v>201310</v>
      </c>
    </row>
    <row r="144" spans="1:4" ht="13.2">
      <c r="A144" s="10" t="s">
        <v>295</v>
      </c>
      <c r="B144" s="2" t="s">
        <v>296</v>
      </c>
      <c r="C144" s="2">
        <v>110065</v>
      </c>
      <c r="D144" s="4">
        <f>919540080600</f>
        <v>919540080600</v>
      </c>
    </row>
    <row r="145" spans="1:4" ht="13.2">
      <c r="A145" s="10" t="s">
        <v>297</v>
      </c>
      <c r="B145" s="2" t="s">
        <v>298</v>
      </c>
      <c r="C145" s="2">
        <v>110003</v>
      </c>
      <c r="D145" s="4">
        <f>911124365025</f>
        <v>911124365025</v>
      </c>
    </row>
    <row r="146" spans="1:4" ht="13.2">
      <c r="A146" s="10" t="s">
        <v>299</v>
      </c>
      <c r="B146" s="2" t="s">
        <v>300</v>
      </c>
      <c r="C146" s="2">
        <v>110020</v>
      </c>
      <c r="D146" s="4">
        <f>911146331000</f>
        <v>911146331000</v>
      </c>
    </row>
    <row r="147" spans="1:4" ht="13.2">
      <c r="A147" s="10" t="s">
        <v>301</v>
      </c>
      <c r="B147" s="2" t="s">
        <v>302</v>
      </c>
      <c r="C147" s="2">
        <v>110005</v>
      </c>
      <c r="D147" s="4">
        <f>919212343401</f>
        <v>919212343401</v>
      </c>
    </row>
    <row r="148" spans="1:4" ht="13.2">
      <c r="A148" s="10" t="s">
        <v>303</v>
      </c>
      <c r="B148" s="2" t="s">
        <v>304</v>
      </c>
      <c r="C148" s="2">
        <v>110048</v>
      </c>
    </row>
    <row r="149" spans="1:4" ht="13.2">
      <c r="A149" s="10" t="s">
        <v>305</v>
      </c>
      <c r="B149" s="2" t="s">
        <v>306</v>
      </c>
      <c r="C149" s="2">
        <v>122001</v>
      </c>
    </row>
    <row r="150" spans="1:4" ht="13.2">
      <c r="A150" s="10" t="s">
        <v>307</v>
      </c>
      <c r="B150" s="2" t="s">
        <v>308</v>
      </c>
      <c r="C150" s="2">
        <v>110048</v>
      </c>
      <c r="D150" s="4">
        <f>919818866364</f>
        <v>919818866364</v>
      </c>
    </row>
    <row r="151" spans="1:4" ht="13.2">
      <c r="A151" s="10" t="s">
        <v>309</v>
      </c>
      <c r="B151" s="2" t="s">
        <v>310</v>
      </c>
      <c r="C151" s="2">
        <v>110096</v>
      </c>
      <c r="D151" s="4">
        <f>918851390442</f>
        <v>918851390442</v>
      </c>
    </row>
    <row r="152" spans="1:4" ht="13.2">
      <c r="A152" s="10" t="s">
        <v>311</v>
      </c>
      <c r="B152" s="2" t="s">
        <v>312</v>
      </c>
      <c r="C152" s="2">
        <v>110024</v>
      </c>
      <c r="D152" s="4">
        <f>919711044227</f>
        <v>919711044227</v>
      </c>
    </row>
    <row r="153" spans="1:4" ht="13.2">
      <c r="A153" s="10" t="s">
        <v>313</v>
      </c>
      <c r="B153" s="2" t="s">
        <v>314</v>
      </c>
      <c r="C153" s="2">
        <v>110020</v>
      </c>
      <c r="D153" s="4">
        <f>918750526261</f>
        <v>918750526261</v>
      </c>
    </row>
    <row r="154" spans="1:4" ht="13.2">
      <c r="A154" s="10" t="s">
        <v>315</v>
      </c>
      <c r="B154" s="2" t="s">
        <v>316</v>
      </c>
      <c r="C154" s="2">
        <v>201301</v>
      </c>
      <c r="D154" s="4">
        <f>918750044099</f>
        <v>918750044099</v>
      </c>
    </row>
    <row r="155" spans="1:4" ht="13.2">
      <c r="A155" s="10" t="s">
        <v>317</v>
      </c>
      <c r="B155" s="2" t="s">
        <v>318</v>
      </c>
      <c r="C155" s="2">
        <v>110020</v>
      </c>
      <c r="D155" s="4">
        <f>911140767771</f>
        <v>911140767771</v>
      </c>
    </row>
    <row r="156" spans="1:4" ht="13.2">
      <c r="A156" s="10" t="s">
        <v>319</v>
      </c>
      <c r="B156" s="2" t="s">
        <v>320</v>
      </c>
      <c r="C156" s="2">
        <v>110019</v>
      </c>
      <c r="D156" s="4">
        <f>919899029745</f>
        <v>919899029745</v>
      </c>
    </row>
    <row r="157" spans="1:4" ht="13.2">
      <c r="A157" s="10" t="s">
        <v>321</v>
      </c>
      <c r="B157" s="2" t="s">
        <v>322</v>
      </c>
      <c r="C157" s="2">
        <v>110019</v>
      </c>
      <c r="D157" s="4">
        <f>919810188857</f>
        <v>919810188857</v>
      </c>
    </row>
    <row r="158" spans="1:4" ht="13.2">
      <c r="A158" s="10" t="s">
        <v>323</v>
      </c>
      <c r="B158" s="2" t="s">
        <v>324</v>
      </c>
      <c r="C158" s="2">
        <v>201010</v>
      </c>
    </row>
    <row r="159" spans="1:4" ht="13.2">
      <c r="A159" s="10" t="s">
        <v>325</v>
      </c>
      <c r="B159" s="2" t="s">
        <v>326</v>
      </c>
      <c r="C159" s="2">
        <v>201301</v>
      </c>
    </row>
    <row r="160" spans="1:4" ht="13.2">
      <c r="A160" s="10" t="s">
        <v>327</v>
      </c>
      <c r="B160" s="10" t="s">
        <v>328</v>
      </c>
      <c r="C160" s="2">
        <v>201301</v>
      </c>
      <c r="D160" s="4">
        <f>919818104749</f>
        <v>919818104749</v>
      </c>
    </row>
    <row r="161" spans="1:4" ht="13.2">
      <c r="A161" s="10" t="s">
        <v>200</v>
      </c>
      <c r="B161" s="2" t="s">
        <v>201</v>
      </c>
      <c r="C161" s="2">
        <v>201301</v>
      </c>
      <c r="D161" s="4">
        <f>919658139139</f>
        <v>919658139139</v>
      </c>
    </row>
    <row r="162" spans="1:4" ht="13.2">
      <c r="A162" s="10" t="s">
        <v>329</v>
      </c>
      <c r="B162" s="2" t="s">
        <v>330</v>
      </c>
      <c r="C162" s="2">
        <v>201301</v>
      </c>
      <c r="D162" s="4">
        <f>918800247522</f>
        <v>918800247522</v>
      </c>
    </row>
    <row r="163" spans="1:4" ht="13.2">
      <c r="A163" s="10" t="s">
        <v>331</v>
      </c>
      <c r="B163" s="2" t="s">
        <v>332</v>
      </c>
      <c r="C163" s="2">
        <v>201301</v>
      </c>
    </row>
    <row r="164" spans="1:4" ht="13.2">
      <c r="A164" s="10" t="s">
        <v>333</v>
      </c>
      <c r="B164" s="2" t="s">
        <v>334</v>
      </c>
      <c r="C164" s="2">
        <v>201301</v>
      </c>
      <c r="D164" s="4">
        <f>919971434098</f>
        <v>919971434098</v>
      </c>
    </row>
    <row r="165" spans="1:4" ht="13.2">
      <c r="A165" s="10" t="s">
        <v>335</v>
      </c>
      <c r="B165" s="2" t="s">
        <v>336</v>
      </c>
      <c r="C165" s="2">
        <v>201301</v>
      </c>
    </row>
    <row r="166" spans="1:4" ht="13.2">
      <c r="A166" s="10" t="s">
        <v>337</v>
      </c>
      <c r="B166" s="2" t="s">
        <v>338</v>
      </c>
      <c r="C166" s="2">
        <v>110096</v>
      </c>
    </row>
    <row r="167" spans="1:4" ht="13.2">
      <c r="A167" s="10" t="s">
        <v>339</v>
      </c>
      <c r="B167" s="2" t="s">
        <v>340</v>
      </c>
      <c r="C167" s="2">
        <v>201301</v>
      </c>
      <c r="D167" s="4">
        <f>919971729693</f>
        <v>919971729693</v>
      </c>
    </row>
    <row r="168" spans="1:4" ht="13.2">
      <c r="A168" s="10" t="s">
        <v>341</v>
      </c>
      <c r="B168" s="2" t="s">
        <v>342</v>
      </c>
      <c r="C168" s="2">
        <v>201301</v>
      </c>
    </row>
    <row r="169" spans="1:4" ht="13.2">
      <c r="A169" s="10" t="s">
        <v>343</v>
      </c>
      <c r="B169" s="2" t="s">
        <v>344</v>
      </c>
      <c r="C169" s="2">
        <v>201301</v>
      </c>
    </row>
    <row r="170" spans="1:4" ht="13.2">
      <c r="A170" s="10" t="s">
        <v>345</v>
      </c>
      <c r="B170" s="2" t="s">
        <v>346</v>
      </c>
      <c r="C170" s="2">
        <v>201301</v>
      </c>
      <c r="D170" s="4">
        <f>919910634451</f>
        <v>919910634451</v>
      </c>
    </row>
    <row r="171" spans="1:4" ht="13.2">
      <c r="A171" s="10" t="s">
        <v>347</v>
      </c>
      <c r="B171" s="2" t="s">
        <v>348</v>
      </c>
      <c r="C171" s="2">
        <v>201301</v>
      </c>
      <c r="D171" s="4">
        <f>919643171730</f>
        <v>919643171730</v>
      </c>
    </row>
    <row r="172" spans="1:4" ht="13.2">
      <c r="A172" s="10" t="s">
        <v>349</v>
      </c>
      <c r="B172" s="2" t="s">
        <v>350</v>
      </c>
      <c r="C172" s="2">
        <v>201301</v>
      </c>
    </row>
    <row r="173" spans="1:4" ht="13.2">
      <c r="A173" s="10" t="s">
        <v>222</v>
      </c>
      <c r="B173" s="2" t="s">
        <v>351</v>
      </c>
      <c r="C173" s="2">
        <v>201301</v>
      </c>
      <c r="D173" s="4">
        <f>919412638185</f>
        <v>919412638185</v>
      </c>
    </row>
    <row r="174" spans="1:4" ht="13.2">
      <c r="A174" s="10" t="s">
        <v>352</v>
      </c>
      <c r="B174" s="2" t="s">
        <v>353</v>
      </c>
      <c r="C174" s="2">
        <v>201301</v>
      </c>
      <c r="D174" s="4">
        <f>919811127882</f>
        <v>919811127882</v>
      </c>
    </row>
    <row r="175" spans="1:4" ht="13.2">
      <c r="A175" s="10" t="s">
        <v>354</v>
      </c>
      <c r="B175" s="2" t="s">
        <v>355</v>
      </c>
      <c r="C175" s="2">
        <v>201301</v>
      </c>
    </row>
    <row r="176" spans="1:4" ht="13.2">
      <c r="A176" s="10" t="s">
        <v>356</v>
      </c>
      <c r="B176" s="2" t="s">
        <v>357</v>
      </c>
      <c r="C176" s="2">
        <v>201301</v>
      </c>
      <c r="D176" s="4">
        <f>919971135687</f>
        <v>919971135687</v>
      </c>
    </row>
    <row r="177" spans="1:4" ht="13.2">
      <c r="A177" s="10" t="s">
        <v>358</v>
      </c>
      <c r="B177" s="2" t="s">
        <v>359</v>
      </c>
      <c r="C177" s="2">
        <v>201301</v>
      </c>
      <c r="D177" s="4">
        <f>918047112288</f>
        <v>918047112288</v>
      </c>
    </row>
    <row r="178" spans="1:4" ht="13.2">
      <c r="A178" s="10" t="s">
        <v>360</v>
      </c>
      <c r="B178" s="2" t="s">
        <v>361</v>
      </c>
      <c r="C178" s="2">
        <v>201301</v>
      </c>
    </row>
    <row r="179" spans="1:4" ht="13.2">
      <c r="A179" s="10" t="s">
        <v>362</v>
      </c>
      <c r="B179" s="2" t="s">
        <v>363</v>
      </c>
      <c r="C179" s="2">
        <v>201301</v>
      </c>
      <c r="D179" s="4">
        <f>918335869928</f>
        <v>918335869928</v>
      </c>
    </row>
    <row r="180" spans="1:4" ht="13.2">
      <c r="A180" s="10" t="s">
        <v>364</v>
      </c>
      <c r="B180" s="2" t="s">
        <v>365</v>
      </c>
      <c r="C180" s="2">
        <v>201301</v>
      </c>
      <c r="D180" s="4">
        <f>919910332438</f>
        <v>919910332438</v>
      </c>
    </row>
    <row r="181" spans="1:4" ht="13.2">
      <c r="A181" s="10" t="s">
        <v>366</v>
      </c>
      <c r="B181" s="2" t="s">
        <v>367</v>
      </c>
      <c r="C181" s="2">
        <v>201301</v>
      </c>
      <c r="D181" s="4">
        <f>918800247522</f>
        <v>918800247522</v>
      </c>
    </row>
    <row r="182" spans="1:4" ht="13.2">
      <c r="A182" s="10" t="s">
        <v>368</v>
      </c>
      <c r="B182" s="2" t="s">
        <v>369</v>
      </c>
      <c r="C182" s="2">
        <v>201301</v>
      </c>
    </row>
    <row r="183" spans="1:4" ht="13.2">
      <c r="A183" s="10" t="s">
        <v>370</v>
      </c>
      <c r="B183" s="2" t="s">
        <v>371</v>
      </c>
      <c r="C183" s="2">
        <v>201307</v>
      </c>
      <c r="D183" s="4">
        <f>919818857302</f>
        <v>919818857302</v>
      </c>
    </row>
    <row r="184" spans="1:4" ht="13.2">
      <c r="A184" s="10" t="s">
        <v>372</v>
      </c>
      <c r="B184" s="2" t="s">
        <v>373</v>
      </c>
      <c r="C184" s="2">
        <v>201301</v>
      </c>
    </row>
    <row r="185" spans="1:4" ht="13.2">
      <c r="A185" s="11" t="s">
        <v>374</v>
      </c>
      <c r="B185" s="2" t="s">
        <v>375</v>
      </c>
      <c r="C185" s="2">
        <v>201308</v>
      </c>
      <c r="D185" s="4">
        <f>919999895929</f>
        <v>919999895929</v>
      </c>
    </row>
    <row r="186" spans="1:4" ht="13.2">
      <c r="A186" s="10" t="s">
        <v>237</v>
      </c>
      <c r="B186" s="2" t="s">
        <v>238</v>
      </c>
      <c r="C186" s="2">
        <v>201301</v>
      </c>
      <c r="D186" s="4">
        <f>919658124124</f>
        <v>919658124124</v>
      </c>
    </row>
    <row r="187" spans="1:4" ht="13.2">
      <c r="A187" s="10" t="s">
        <v>376</v>
      </c>
      <c r="B187" s="2" t="s">
        <v>377</v>
      </c>
      <c r="C187" s="2">
        <v>201301</v>
      </c>
    </row>
    <row r="188" spans="1:4" ht="13.2">
      <c r="A188" s="10" t="s">
        <v>378</v>
      </c>
      <c r="B188" s="2" t="s">
        <v>379</v>
      </c>
      <c r="C188" s="2">
        <v>201307</v>
      </c>
      <c r="D188" s="4">
        <f>918851690270</f>
        <v>918851690270</v>
      </c>
    </row>
    <row r="189" spans="1:4" ht="13.2">
      <c r="A189" s="10" t="s">
        <v>380</v>
      </c>
      <c r="B189" s="2" t="s">
        <v>381</v>
      </c>
      <c r="C189" s="2">
        <v>201301</v>
      </c>
      <c r="D189" s="4">
        <f>919560524526</f>
        <v>919560524526</v>
      </c>
    </row>
    <row r="190" spans="1:4" ht="13.2">
      <c r="A190" s="10" t="s">
        <v>382</v>
      </c>
      <c r="B190" s="2" t="s">
        <v>383</v>
      </c>
      <c r="C190" s="2">
        <v>201307</v>
      </c>
      <c r="D190" s="4">
        <f>919810983653</f>
        <v>919810983653</v>
      </c>
    </row>
    <row r="191" spans="1:4" ht="13.2">
      <c r="A191" s="10" t="s">
        <v>384</v>
      </c>
      <c r="B191" s="2" t="s">
        <v>385</v>
      </c>
      <c r="C191" s="2">
        <v>201301</v>
      </c>
    </row>
    <row r="192" spans="1:4" ht="13.2">
      <c r="A192" s="10" t="s">
        <v>386</v>
      </c>
      <c r="B192" s="2" t="s">
        <v>387</v>
      </c>
      <c r="C192" s="2">
        <v>201301</v>
      </c>
    </row>
    <row r="193" spans="1:4" ht="13.2">
      <c r="A193" s="10" t="s">
        <v>388</v>
      </c>
      <c r="B193" s="2" t="s">
        <v>389</v>
      </c>
      <c r="C193" s="2">
        <v>201301</v>
      </c>
      <c r="D193" s="4">
        <f>919540953050</f>
        <v>919540953050</v>
      </c>
    </row>
    <row r="194" spans="1:4" ht="13.2">
      <c r="A194" s="10" t="s">
        <v>390</v>
      </c>
      <c r="B194" s="2" t="s">
        <v>391</v>
      </c>
      <c r="C194" s="2">
        <v>201301</v>
      </c>
    </row>
    <row r="195" spans="1:4" ht="13.2">
      <c r="A195" s="10" t="s">
        <v>392</v>
      </c>
      <c r="B195" s="2" t="s">
        <v>393</v>
      </c>
      <c r="C195" s="2">
        <v>201301</v>
      </c>
    </row>
    <row r="196" spans="1:4" ht="13.2">
      <c r="A196" s="10" t="s">
        <v>394</v>
      </c>
      <c r="B196" s="2" t="s">
        <v>395</v>
      </c>
      <c r="C196" s="2">
        <v>201301</v>
      </c>
      <c r="D196" s="4">
        <f>919999672797</f>
        <v>919999672797</v>
      </c>
    </row>
    <row r="197" spans="1:4" ht="13.2">
      <c r="A197" s="10" t="s">
        <v>396</v>
      </c>
      <c r="B197" s="2" t="s">
        <v>397</v>
      </c>
      <c r="C197" s="2">
        <v>201301</v>
      </c>
      <c r="D197" s="4">
        <f>919891663690</f>
        <v>919891663690</v>
      </c>
    </row>
    <row r="198" spans="1:4" ht="13.2">
      <c r="A198" s="10" t="s">
        <v>398</v>
      </c>
      <c r="B198" s="2" t="s">
        <v>399</v>
      </c>
      <c r="C198" s="2">
        <v>201301</v>
      </c>
      <c r="D198" s="4">
        <f>919654885780</f>
        <v>919654885780</v>
      </c>
    </row>
    <row r="199" spans="1:4" ht="13.2">
      <c r="A199" s="10" t="s">
        <v>400</v>
      </c>
      <c r="B199" s="2" t="s">
        <v>401</v>
      </c>
      <c r="C199" s="2">
        <v>201301</v>
      </c>
      <c r="D199" s="4">
        <f>919910823238</f>
        <v>919910823238</v>
      </c>
    </row>
    <row r="200" spans="1:4" ht="13.2">
      <c r="A200" s="10" t="s">
        <v>402</v>
      </c>
      <c r="B200" s="2" t="s">
        <v>403</v>
      </c>
      <c r="C200" s="2">
        <v>201301</v>
      </c>
    </row>
    <row r="201" spans="1:4" ht="13.2">
      <c r="A201" s="10" t="s">
        <v>140</v>
      </c>
      <c r="B201" s="2" t="s">
        <v>141</v>
      </c>
      <c r="C201" s="2">
        <v>110096</v>
      </c>
      <c r="D201" s="4">
        <f>919717817135</f>
        <v>919717817135</v>
      </c>
    </row>
    <row r="202" spans="1:4" ht="13.2">
      <c r="A202" s="10" t="s">
        <v>404</v>
      </c>
      <c r="B202" s="2" t="s">
        <v>405</v>
      </c>
      <c r="C202" s="2">
        <v>201301</v>
      </c>
    </row>
    <row r="203" spans="1:4" ht="13.2">
      <c r="A203" s="10" t="s">
        <v>406</v>
      </c>
      <c r="B203" s="2" t="s">
        <v>407</v>
      </c>
      <c r="C203" s="2">
        <v>209801</v>
      </c>
    </row>
    <row r="204" spans="1:4" ht="13.2">
      <c r="A204" s="10" t="s">
        <v>408</v>
      </c>
      <c r="B204" s="2" t="s">
        <v>409</v>
      </c>
      <c r="C204" s="2">
        <v>201301</v>
      </c>
    </row>
    <row r="205" spans="1:4" ht="13.2">
      <c r="A205" s="10" t="s">
        <v>410</v>
      </c>
      <c r="B205" s="2" t="s">
        <v>411</v>
      </c>
      <c r="C205" s="2">
        <v>201301</v>
      </c>
      <c r="D205" s="4">
        <f>918287845522</f>
        <v>918287845522</v>
      </c>
    </row>
    <row r="206" spans="1:4" ht="13.2">
      <c r="A206" s="10" t="s">
        <v>412</v>
      </c>
      <c r="B206" s="2" t="s">
        <v>413</v>
      </c>
      <c r="C206" s="2">
        <v>201309</v>
      </c>
      <c r="D206" s="4">
        <f>919871929264</f>
        <v>919871929264</v>
      </c>
    </row>
    <row r="207" spans="1:4" ht="13.2">
      <c r="A207" s="10" t="s">
        <v>414</v>
      </c>
      <c r="B207" s="2" t="s">
        <v>415</v>
      </c>
      <c r="C207" s="2">
        <v>201301</v>
      </c>
      <c r="D207" s="4">
        <f>918447934812</f>
        <v>918447934812</v>
      </c>
    </row>
    <row r="208" spans="1:4" ht="13.2">
      <c r="A208" s="10" t="s">
        <v>416</v>
      </c>
      <c r="B208" s="2" t="s">
        <v>417</v>
      </c>
      <c r="C208" s="2">
        <v>201307</v>
      </c>
    </row>
    <row r="209" spans="1:4" ht="13.2">
      <c r="A209" s="10" t="s">
        <v>418</v>
      </c>
      <c r="B209" s="2" t="s">
        <v>419</v>
      </c>
      <c r="C209" s="2">
        <v>201301</v>
      </c>
    </row>
    <row r="210" spans="1:4" ht="13.2">
      <c r="A210" s="10" t="s">
        <v>420</v>
      </c>
      <c r="B210" s="2" t="s">
        <v>421</v>
      </c>
      <c r="C210" s="2">
        <v>201301</v>
      </c>
    </row>
    <row r="211" spans="1:4" ht="13.8">
      <c r="A211" s="3" t="s">
        <v>45</v>
      </c>
      <c r="B211" s="12" t="s">
        <v>422</v>
      </c>
      <c r="C211" s="2">
        <v>110014</v>
      </c>
      <c r="D211" s="2">
        <v>88604495500</v>
      </c>
    </row>
    <row r="212" spans="1:4" ht="13.8">
      <c r="A212" s="3" t="s">
        <v>45</v>
      </c>
      <c r="B212" s="13" t="s">
        <v>423</v>
      </c>
      <c r="C212" s="2">
        <v>110094</v>
      </c>
      <c r="D212" s="2" t="s">
        <v>424</v>
      </c>
    </row>
    <row r="213" spans="1:4" ht="13.8">
      <c r="A213" s="3" t="s">
        <v>45</v>
      </c>
      <c r="B213" s="14" t="s">
        <v>425</v>
      </c>
      <c r="C213" s="2">
        <v>201017</v>
      </c>
      <c r="D213" s="15" t="s">
        <v>426</v>
      </c>
    </row>
    <row r="214" spans="1:4" ht="13.8">
      <c r="A214" s="3" t="s">
        <v>45</v>
      </c>
      <c r="B214" s="2" t="s">
        <v>427</v>
      </c>
      <c r="C214" s="2">
        <v>121003</v>
      </c>
      <c r="D214" s="14">
        <v>9910240678</v>
      </c>
    </row>
    <row r="215" spans="1:4" ht="13.8">
      <c r="A215" s="3" t="s">
        <v>428</v>
      </c>
      <c r="B215" s="13" t="s">
        <v>429</v>
      </c>
      <c r="C215" s="2">
        <v>110029</v>
      </c>
      <c r="D215" s="2">
        <v>8744890778</v>
      </c>
    </row>
    <row r="216" spans="1:4" ht="13.8">
      <c r="A216" s="2" t="s">
        <v>430</v>
      </c>
      <c r="B216" s="13" t="s">
        <v>431</v>
      </c>
      <c r="C216" s="2">
        <v>201301</v>
      </c>
      <c r="D216" s="2">
        <v>8045797846</v>
      </c>
    </row>
    <row r="217" spans="1:4" ht="13.8">
      <c r="A217" s="2" t="s">
        <v>432</v>
      </c>
      <c r="B217" s="13" t="s">
        <v>433</v>
      </c>
      <c r="C217" s="2">
        <v>201301</v>
      </c>
      <c r="D217" s="2">
        <v>8045795317</v>
      </c>
    </row>
    <row r="218" spans="1:4" ht="13.8">
      <c r="A218" s="2" t="s">
        <v>434</v>
      </c>
      <c r="B218" s="13" t="s">
        <v>435</v>
      </c>
      <c r="C218" s="2">
        <v>201301</v>
      </c>
      <c r="D218" s="2">
        <v>7947166491</v>
      </c>
    </row>
    <row r="219" spans="1:4" ht="13.2">
      <c r="A219" s="10" t="s">
        <v>436</v>
      </c>
      <c r="B219" s="2" t="s">
        <v>437</v>
      </c>
      <c r="C219" s="2">
        <v>201301</v>
      </c>
      <c r="D219" s="4">
        <f>919968648889</f>
        <v>919968648889</v>
      </c>
    </row>
    <row r="220" spans="1:4" ht="13.2">
      <c r="A220" s="10" t="s">
        <v>438</v>
      </c>
      <c r="B220" s="2" t="s">
        <v>439</v>
      </c>
      <c r="C220" s="2">
        <v>201301</v>
      </c>
    </row>
    <row r="221" spans="1:4" ht="13.2">
      <c r="A221" s="10" t="s">
        <v>440</v>
      </c>
      <c r="B221" s="2" t="s">
        <v>441</v>
      </c>
      <c r="C221" s="2">
        <v>201301</v>
      </c>
      <c r="D221" s="4">
        <f>919654457171</f>
        <v>919654457171</v>
      </c>
    </row>
    <row r="222" spans="1:4" ht="13.2">
      <c r="A222" s="10" t="s">
        <v>442</v>
      </c>
      <c r="B222" s="2" t="s">
        <v>443</v>
      </c>
      <c r="C222" s="2">
        <v>201301</v>
      </c>
      <c r="D222" s="4">
        <f>919971623079</f>
        <v>919971623079</v>
      </c>
    </row>
    <row r="223" spans="1:4" ht="13.2">
      <c r="A223" s="10" t="s">
        <v>444</v>
      </c>
      <c r="B223" s="2" t="s">
        <v>445</v>
      </c>
      <c r="C223" s="2">
        <v>201301</v>
      </c>
      <c r="D223" s="4">
        <f>918398970970</f>
        <v>918398970970</v>
      </c>
    </row>
    <row r="224" spans="1:4" ht="13.2">
      <c r="A224" s="10" t="s">
        <v>446</v>
      </c>
      <c r="B224" s="2" t="s">
        <v>447</v>
      </c>
      <c r="C224" s="2">
        <v>201301</v>
      </c>
      <c r="D224" s="4">
        <f>919953075914</f>
        <v>919953075914</v>
      </c>
    </row>
    <row r="225" spans="1:4" ht="13.2">
      <c r="A225" s="10" t="s">
        <v>448</v>
      </c>
      <c r="B225" s="2" t="s">
        <v>449</v>
      </c>
      <c r="C225" s="2">
        <v>201301</v>
      </c>
    </row>
    <row r="226" spans="1:4" ht="13.2">
      <c r="A226" s="10" t="s">
        <v>450</v>
      </c>
      <c r="B226" s="2" t="s">
        <v>451</v>
      </c>
      <c r="C226" s="2">
        <v>201303</v>
      </c>
    </row>
    <row r="227" spans="1:4" ht="13.2">
      <c r="A227" s="10" t="s">
        <v>452</v>
      </c>
      <c r="B227" s="2" t="s">
        <v>453</v>
      </c>
      <c r="C227" s="2">
        <v>201301</v>
      </c>
    </row>
    <row r="228" spans="1:4" ht="13.2">
      <c r="A228" s="10" t="s">
        <v>454</v>
      </c>
      <c r="B228" s="2" t="s">
        <v>455</v>
      </c>
      <c r="C228" s="2">
        <v>201301</v>
      </c>
    </row>
    <row r="229" spans="1:4" ht="13.2">
      <c r="A229" s="10" t="s">
        <v>456</v>
      </c>
      <c r="B229" s="2" t="s">
        <v>457</v>
      </c>
      <c r="C229" s="2">
        <v>201301</v>
      </c>
    </row>
    <row r="230" spans="1:4" ht="13.2">
      <c r="A230" s="10" t="s">
        <v>458</v>
      </c>
      <c r="B230" s="2" t="s">
        <v>459</v>
      </c>
      <c r="C230" s="2">
        <v>201301</v>
      </c>
      <c r="D230" s="4">
        <f>919810511578</f>
        <v>919810511578</v>
      </c>
    </row>
    <row r="231" spans="1:4" ht="13.2">
      <c r="A231" s="10" t="s">
        <v>460</v>
      </c>
      <c r="B231" s="2" t="s">
        <v>461</v>
      </c>
      <c r="C231" s="2">
        <v>201301</v>
      </c>
    </row>
    <row r="232" spans="1:4" ht="13.2">
      <c r="A232" s="10" t="s">
        <v>462</v>
      </c>
      <c r="B232" s="2" t="s">
        <v>463</v>
      </c>
      <c r="C232" s="2">
        <v>201309</v>
      </c>
      <c r="D232" s="4">
        <f>918826132855</f>
        <v>918826132855</v>
      </c>
    </row>
    <row r="233" spans="1:4" ht="13.2">
      <c r="A233" s="10" t="s">
        <v>464</v>
      </c>
      <c r="B233" s="2" t="s">
        <v>465</v>
      </c>
      <c r="C233" s="2">
        <v>201301</v>
      </c>
    </row>
    <row r="234" spans="1:4" ht="13.2">
      <c r="A234" s="10" t="s">
        <v>466</v>
      </c>
      <c r="B234" s="2" t="s">
        <v>467</v>
      </c>
      <c r="C234" s="2">
        <v>201307</v>
      </c>
    </row>
    <row r="235" spans="1:4" ht="13.2">
      <c r="A235" s="10" t="s">
        <v>468</v>
      </c>
      <c r="B235" s="2" t="s">
        <v>469</v>
      </c>
      <c r="C235" s="2">
        <v>201301</v>
      </c>
      <c r="D235" s="4">
        <f>919910964496</f>
        <v>919910964496</v>
      </c>
    </row>
    <row r="236" spans="1:4" ht="13.2">
      <c r="A236" s="10" t="s">
        <v>470</v>
      </c>
      <c r="B236" s="2" t="s">
        <v>471</v>
      </c>
      <c r="C236" s="2">
        <v>201301</v>
      </c>
      <c r="D236" s="4">
        <f>919971307242</f>
        <v>919971307242</v>
      </c>
    </row>
    <row r="237" spans="1:4" ht="13.2">
      <c r="A237" s="10" t="s">
        <v>128</v>
      </c>
      <c r="B237" s="2" t="s">
        <v>129</v>
      </c>
      <c r="C237" s="2">
        <v>110091</v>
      </c>
    </row>
    <row r="238" spans="1:4" ht="13.2">
      <c r="A238" s="10" t="s">
        <v>472</v>
      </c>
      <c r="B238" s="2" t="s">
        <v>473</v>
      </c>
      <c r="C238" s="2">
        <v>201301</v>
      </c>
      <c r="D238" s="4">
        <f>919650937551</f>
        <v>919650937551</v>
      </c>
    </row>
    <row r="239" spans="1:4" ht="13.2">
      <c r="A239" s="10" t="s">
        <v>474</v>
      </c>
      <c r="B239" s="2" t="s">
        <v>475</v>
      </c>
      <c r="C239" s="2">
        <v>201303</v>
      </c>
    </row>
    <row r="240" spans="1:4" ht="13.2">
      <c r="A240" s="10" t="s">
        <v>476</v>
      </c>
      <c r="B240" s="2" t="s">
        <v>477</v>
      </c>
      <c r="C240" s="2">
        <v>201301</v>
      </c>
    </row>
    <row r="241" spans="1:4" ht="13.2">
      <c r="A241" s="10" t="s">
        <v>462</v>
      </c>
      <c r="B241" s="2" t="s">
        <v>463</v>
      </c>
      <c r="C241" s="2">
        <v>201309</v>
      </c>
      <c r="D241" s="4">
        <f>918826132855</f>
        <v>918826132855</v>
      </c>
    </row>
    <row r="242" spans="1:4" ht="13.2">
      <c r="A242" s="10" t="s">
        <v>167</v>
      </c>
      <c r="B242" s="2" t="s">
        <v>168</v>
      </c>
      <c r="C242" s="2">
        <v>110076</v>
      </c>
    </row>
    <row r="243" spans="1:4" ht="13.2">
      <c r="A243" s="10" t="s">
        <v>458</v>
      </c>
      <c r="B243" s="2" t="s">
        <v>459</v>
      </c>
      <c r="C243" s="2">
        <v>201301</v>
      </c>
      <c r="D243" s="4">
        <f>919810511578</f>
        <v>919810511578</v>
      </c>
    </row>
    <row r="244" spans="1:4" ht="13.2">
      <c r="A244" s="10" t="s">
        <v>478</v>
      </c>
      <c r="B244" s="2" t="s">
        <v>479</v>
      </c>
      <c r="C244" s="2">
        <v>201301</v>
      </c>
      <c r="D244" s="4">
        <f>918010248060</f>
        <v>918010248060</v>
      </c>
    </row>
    <row r="245" spans="1:4" ht="13.2">
      <c r="A245" s="10" t="s">
        <v>480</v>
      </c>
      <c r="B245" s="2" t="s">
        <v>481</v>
      </c>
      <c r="C245" s="2">
        <v>201301</v>
      </c>
      <c r="D245" s="4">
        <f>918860804903</f>
        <v>918860804903</v>
      </c>
    </row>
    <row r="246" spans="1:4" ht="13.2">
      <c r="A246" s="10" t="s">
        <v>482</v>
      </c>
      <c r="B246" s="2" t="s">
        <v>483</v>
      </c>
      <c r="C246" s="2">
        <v>201301</v>
      </c>
    </row>
    <row r="247" spans="1:4" ht="13.2">
      <c r="A247" s="10" t="s">
        <v>484</v>
      </c>
      <c r="B247" s="2" t="s">
        <v>485</v>
      </c>
      <c r="C247" s="2">
        <v>201301</v>
      </c>
    </row>
    <row r="248" spans="1:4" ht="13.2">
      <c r="A248" s="10" t="s">
        <v>486</v>
      </c>
      <c r="B248" s="2" t="s">
        <v>487</v>
      </c>
      <c r="C248" s="2">
        <v>110025</v>
      </c>
      <c r="D248" s="4">
        <f>919914586365</f>
        <v>919914586365</v>
      </c>
    </row>
    <row r="249" spans="1:4" ht="13.2">
      <c r="A249" s="10" t="s">
        <v>488</v>
      </c>
      <c r="B249" s="2" t="s">
        <v>489</v>
      </c>
      <c r="C249" s="2">
        <v>201301</v>
      </c>
    </row>
    <row r="250" spans="1:4" ht="13.2">
      <c r="A250" s="10" t="s">
        <v>490</v>
      </c>
      <c r="B250" s="2" t="s">
        <v>491</v>
      </c>
      <c r="C250" s="2">
        <v>201301</v>
      </c>
    </row>
    <row r="251" spans="1:4" ht="13.2">
      <c r="A251" s="10" t="s">
        <v>492</v>
      </c>
      <c r="B251" s="2" t="s">
        <v>493</v>
      </c>
      <c r="C251" s="2">
        <v>201301</v>
      </c>
    </row>
    <row r="252" spans="1:4" ht="13.2">
      <c r="A252" s="10" t="s">
        <v>494</v>
      </c>
      <c r="B252" s="2" t="s">
        <v>495</v>
      </c>
      <c r="C252" s="2">
        <v>201301</v>
      </c>
      <c r="D252" s="4">
        <f>919818010486</f>
        <v>919818010486</v>
      </c>
    </row>
    <row r="253" spans="1:4" ht="13.2">
      <c r="A253" s="10" t="s">
        <v>496</v>
      </c>
      <c r="B253" s="2" t="s">
        <v>497</v>
      </c>
      <c r="C253" s="2">
        <v>201301</v>
      </c>
      <c r="D253" s="4">
        <f>919458569656</f>
        <v>919458569656</v>
      </c>
    </row>
    <row r="254" spans="1:4" ht="13.2">
      <c r="A254" s="10" t="s">
        <v>498</v>
      </c>
      <c r="B254" s="2" t="s">
        <v>499</v>
      </c>
      <c r="C254" s="2">
        <v>201301</v>
      </c>
      <c r="D254" s="4">
        <f>919873477860</f>
        <v>919873477860</v>
      </c>
    </row>
    <row r="255" spans="1:4" ht="13.2">
      <c r="A255" s="10" t="s">
        <v>500</v>
      </c>
      <c r="B255" s="2" t="s">
        <v>501</v>
      </c>
      <c r="C255" s="2">
        <v>201301</v>
      </c>
      <c r="D255" s="4">
        <f>917838672752</f>
        <v>917838672752</v>
      </c>
    </row>
    <row r="256" spans="1:4" ht="13.2">
      <c r="A256" s="10" t="s">
        <v>502</v>
      </c>
      <c r="B256" s="2" t="s">
        <v>503</v>
      </c>
      <c r="C256" s="2">
        <v>110096</v>
      </c>
      <c r="D256" s="4">
        <f>919811115028</f>
        <v>919811115028</v>
      </c>
    </row>
    <row r="257" spans="1:4" ht="13.2">
      <c r="A257" s="10" t="s">
        <v>504</v>
      </c>
      <c r="B257" s="2" t="s">
        <v>505</v>
      </c>
      <c r="C257" s="2">
        <v>201301</v>
      </c>
      <c r="D257" s="4">
        <f>919312001752</f>
        <v>919312001752</v>
      </c>
    </row>
    <row r="258" spans="1:4" ht="13.2">
      <c r="A258" s="10" t="s">
        <v>506</v>
      </c>
      <c r="B258" s="2" t="s">
        <v>507</v>
      </c>
      <c r="C258" s="2">
        <v>201301</v>
      </c>
      <c r="D258" s="4">
        <f>919971252431</f>
        <v>919971252431</v>
      </c>
    </row>
    <row r="259" spans="1:4" ht="13.2">
      <c r="A259" s="10" t="s">
        <v>508</v>
      </c>
      <c r="B259" s="2" t="s">
        <v>509</v>
      </c>
      <c r="C259" s="2">
        <v>201304</v>
      </c>
    </row>
    <row r="260" spans="1:4" ht="13.2">
      <c r="A260" s="10" t="s">
        <v>510</v>
      </c>
      <c r="B260" s="2" t="s">
        <v>511</v>
      </c>
      <c r="C260" s="2">
        <v>201309</v>
      </c>
    </row>
    <row r="261" spans="1:4" ht="13.2">
      <c r="A261" s="10" t="s">
        <v>512</v>
      </c>
      <c r="B261" s="2" t="s">
        <v>513</v>
      </c>
      <c r="D261" s="4">
        <f>917065318450</f>
        <v>917065318450</v>
      </c>
    </row>
    <row r="262" spans="1:4" ht="13.2">
      <c r="A262" s="10" t="s">
        <v>514</v>
      </c>
      <c r="B262" s="2" t="s">
        <v>515</v>
      </c>
      <c r="C262" s="2">
        <v>110096</v>
      </c>
    </row>
    <row r="263" spans="1:4" ht="13.2">
      <c r="A263" s="10" t="s">
        <v>516</v>
      </c>
      <c r="B263" s="2" t="s">
        <v>517</v>
      </c>
      <c r="C263" s="2">
        <v>201307</v>
      </c>
    </row>
    <row r="264" spans="1:4" ht="13.2">
      <c r="A264" s="10" t="s">
        <v>518</v>
      </c>
      <c r="B264" s="2" t="s">
        <v>519</v>
      </c>
      <c r="C264" s="2">
        <v>201304</v>
      </c>
      <c r="D264" s="4">
        <f>919971357162</f>
        <v>919971357162</v>
      </c>
    </row>
    <row r="265" spans="1:4" ht="13.2">
      <c r="A265" s="10" t="s">
        <v>520</v>
      </c>
      <c r="B265" s="2" t="s">
        <v>521</v>
      </c>
      <c r="C265" s="2">
        <v>201307</v>
      </c>
    </row>
    <row r="266" spans="1:4" ht="13.2">
      <c r="A266" s="10" t="s">
        <v>522</v>
      </c>
      <c r="B266" s="2" t="s">
        <v>523</v>
      </c>
      <c r="C266" s="2">
        <v>201301</v>
      </c>
      <c r="D266" s="4">
        <f>919990992821</f>
        <v>919990992821</v>
      </c>
    </row>
    <row r="267" spans="1:4" ht="13.2">
      <c r="A267" s="10" t="s">
        <v>524</v>
      </c>
      <c r="B267" s="2" t="s">
        <v>525</v>
      </c>
      <c r="C267" s="2">
        <v>110092</v>
      </c>
    </row>
    <row r="268" spans="1:4" ht="13.2">
      <c r="A268" s="10" t="s">
        <v>526</v>
      </c>
      <c r="B268" s="2" t="s">
        <v>527</v>
      </c>
      <c r="C268" s="2">
        <v>201301</v>
      </c>
    </row>
    <row r="269" spans="1:4" ht="13.2">
      <c r="A269" s="10" t="s">
        <v>60</v>
      </c>
      <c r="B269" s="2" t="s">
        <v>61</v>
      </c>
      <c r="C269" s="2">
        <v>110025</v>
      </c>
    </row>
    <row r="270" spans="1:4" ht="13.2">
      <c r="A270" s="10" t="s">
        <v>528</v>
      </c>
      <c r="B270" s="2" t="s">
        <v>529</v>
      </c>
      <c r="C270" s="2">
        <v>201301</v>
      </c>
      <c r="D270" s="10"/>
    </row>
    <row r="271" spans="1:4" ht="13.2">
      <c r="A271" s="10" t="s">
        <v>530</v>
      </c>
      <c r="B271" s="2" t="s">
        <v>531</v>
      </c>
      <c r="C271" s="2">
        <v>201301</v>
      </c>
      <c r="D271" s="4">
        <f>919350572590</f>
        <v>919350572590</v>
      </c>
    </row>
    <row r="272" spans="1:4" ht="13.2">
      <c r="A272" s="10" t="s">
        <v>532</v>
      </c>
      <c r="B272" s="2" t="s">
        <v>533</v>
      </c>
      <c r="C272" s="2">
        <v>110096</v>
      </c>
    </row>
    <row r="273" spans="1:4" ht="13.2">
      <c r="A273" s="10" t="s">
        <v>534</v>
      </c>
      <c r="B273" s="2" t="s">
        <v>535</v>
      </c>
      <c r="C273" s="2">
        <v>110025</v>
      </c>
      <c r="D273" s="4">
        <f>919968059403</f>
        <v>919968059403</v>
      </c>
    </row>
    <row r="274" spans="1:4" ht="13.2">
      <c r="A274" s="10" t="s">
        <v>536</v>
      </c>
      <c r="B274" s="2" t="s">
        <v>537</v>
      </c>
      <c r="C274" s="2">
        <v>201307</v>
      </c>
    </row>
    <row r="275" spans="1:4" ht="13.2">
      <c r="A275" s="10" t="s">
        <v>538</v>
      </c>
      <c r="B275" s="2" t="s">
        <v>539</v>
      </c>
      <c r="C275" s="2">
        <v>201301</v>
      </c>
      <c r="D275" s="4">
        <f>919811616883</f>
        <v>919811616883</v>
      </c>
    </row>
    <row r="276" spans="1:4" ht="13.2">
      <c r="A276" s="10" t="s">
        <v>540</v>
      </c>
      <c r="B276" s="2" t="s">
        <v>541</v>
      </c>
      <c r="C276" s="2">
        <v>201301</v>
      </c>
      <c r="D276" s="4">
        <f>919149113690</f>
        <v>919149113690</v>
      </c>
    </row>
    <row r="277" spans="1:4" ht="13.2">
      <c r="A277" s="10" t="s">
        <v>542</v>
      </c>
      <c r="B277" s="2" t="s">
        <v>543</v>
      </c>
      <c r="C277" s="2">
        <v>201301</v>
      </c>
      <c r="D277" s="4">
        <f>919868455555</f>
        <v>919868455555</v>
      </c>
    </row>
    <row r="278" spans="1:4" ht="13.2">
      <c r="A278" s="10" t="s">
        <v>544</v>
      </c>
      <c r="B278" s="2" t="s">
        <v>545</v>
      </c>
      <c r="C278" s="2">
        <v>201307</v>
      </c>
      <c r="D278" s="4">
        <f>919015091174</f>
        <v>919015091174</v>
      </c>
    </row>
    <row r="279" spans="1:4" ht="13.2">
      <c r="A279" s="10" t="s">
        <v>546</v>
      </c>
      <c r="B279" s="2" t="s">
        <v>547</v>
      </c>
      <c r="C279" s="2">
        <v>201301</v>
      </c>
    </row>
    <row r="280" spans="1:4" ht="13.2">
      <c r="A280" s="10" t="s">
        <v>548</v>
      </c>
      <c r="B280" s="2" t="s">
        <v>549</v>
      </c>
      <c r="C280" s="2">
        <v>201301</v>
      </c>
      <c r="D280" s="4">
        <f>919990138363</f>
        <v>919990138363</v>
      </c>
    </row>
    <row r="281" spans="1:4" ht="13.2">
      <c r="A281" s="10" t="s">
        <v>550</v>
      </c>
      <c r="B281" s="16" t="s">
        <v>551</v>
      </c>
      <c r="C281" s="2">
        <v>201301</v>
      </c>
    </row>
    <row r="282" spans="1:4" ht="13.2">
      <c r="A282" s="10" t="s">
        <v>552</v>
      </c>
      <c r="B282" s="2" t="s">
        <v>553</v>
      </c>
      <c r="C282" s="2">
        <v>201301</v>
      </c>
      <c r="D282" s="4">
        <f>919999144497</f>
        <v>919999144497</v>
      </c>
    </row>
    <row r="283" spans="1:4" ht="18" customHeight="1">
      <c r="A283" s="10" t="s">
        <v>554</v>
      </c>
      <c r="B283" s="2" t="s">
        <v>555</v>
      </c>
      <c r="C283" s="2">
        <v>201307</v>
      </c>
    </row>
    <row r="284" spans="1:4" ht="13.2">
      <c r="A284" s="10" t="s">
        <v>556</v>
      </c>
      <c r="B284" s="2" t="s">
        <v>557</v>
      </c>
      <c r="C284" s="2">
        <v>201301</v>
      </c>
    </row>
    <row r="285" spans="1:4" ht="13.2">
      <c r="A285" s="10" t="s">
        <v>558</v>
      </c>
      <c r="B285" s="2" t="s">
        <v>559</v>
      </c>
      <c r="C285" s="2">
        <v>201301</v>
      </c>
      <c r="D285" s="4">
        <f>911204347668</f>
        <v>911204347668</v>
      </c>
    </row>
    <row r="286" spans="1:4" ht="13.2">
      <c r="A286" s="10" t="s">
        <v>560</v>
      </c>
      <c r="B286" s="2" t="s">
        <v>561</v>
      </c>
      <c r="C286" s="2" t="s">
        <v>562</v>
      </c>
      <c r="D286" s="2" t="s">
        <v>562</v>
      </c>
    </row>
    <row r="287" spans="1:4" ht="13.2">
      <c r="A287" s="10" t="s">
        <v>563</v>
      </c>
      <c r="B287" s="2" t="s">
        <v>564</v>
      </c>
      <c r="C287" s="2">
        <v>110032</v>
      </c>
    </row>
    <row r="288" spans="1:4" ht="13.2">
      <c r="A288" s="10" t="s">
        <v>565</v>
      </c>
      <c r="B288" s="2" t="s">
        <v>566</v>
      </c>
      <c r="C288" s="2">
        <v>201304</v>
      </c>
      <c r="D288" s="4">
        <f>917065135134</f>
        <v>917065135134</v>
      </c>
    </row>
    <row r="289" spans="1:4" ht="13.2">
      <c r="A289" s="10" t="s">
        <v>567</v>
      </c>
      <c r="B289" s="2" t="s">
        <v>568</v>
      </c>
      <c r="C289" s="2">
        <v>110044</v>
      </c>
    </row>
    <row r="290" spans="1:4" ht="13.2">
      <c r="A290" s="10" t="s">
        <v>569</v>
      </c>
      <c r="B290" s="2" t="s">
        <v>570</v>
      </c>
      <c r="C290" s="2">
        <v>201301</v>
      </c>
      <c r="D290" s="4">
        <f>918527447787</f>
        <v>918527447787</v>
      </c>
    </row>
    <row r="291" spans="1:4" ht="13.2">
      <c r="A291" s="10" t="s">
        <v>571</v>
      </c>
      <c r="B291" s="2" t="s">
        <v>572</v>
      </c>
      <c r="C291" s="2">
        <v>201301</v>
      </c>
    </row>
    <row r="292" spans="1:4" ht="13.2">
      <c r="A292" s="10" t="s">
        <v>573</v>
      </c>
      <c r="B292" s="2" t="s">
        <v>574</v>
      </c>
      <c r="C292" s="2">
        <v>201307</v>
      </c>
    </row>
    <row r="293" spans="1:4" ht="13.2">
      <c r="A293" s="10" t="s">
        <v>575</v>
      </c>
      <c r="B293" s="2" t="s">
        <v>576</v>
      </c>
      <c r="C293" s="2">
        <v>201304</v>
      </c>
      <c r="D293" s="4">
        <f>919891096075</f>
        <v>919891096075</v>
      </c>
    </row>
    <row r="294" spans="1:4" ht="13.2">
      <c r="A294" s="10" t="s">
        <v>577</v>
      </c>
      <c r="B294" s="2" t="s">
        <v>578</v>
      </c>
      <c r="C294" s="2">
        <v>201301</v>
      </c>
    </row>
    <row r="295" spans="1:4" ht="13.2">
      <c r="A295" s="10" t="s">
        <v>579</v>
      </c>
      <c r="B295" s="2" t="s">
        <v>580</v>
      </c>
      <c r="C295" s="2">
        <v>201303</v>
      </c>
    </row>
    <row r="296" spans="1:4" ht="13.2">
      <c r="A296" s="10" t="s">
        <v>581</v>
      </c>
      <c r="B296" s="2" t="s">
        <v>582</v>
      </c>
      <c r="C296" s="2">
        <v>201301</v>
      </c>
      <c r="D296" s="4">
        <f>919811616157</f>
        <v>919811616157</v>
      </c>
    </row>
    <row r="297" spans="1:4" ht="13.2">
      <c r="A297" s="10" t="s">
        <v>583</v>
      </c>
      <c r="B297" s="2" t="s">
        <v>584</v>
      </c>
      <c r="C297" s="2">
        <v>201301</v>
      </c>
      <c r="D297" s="4">
        <f>919811728140</f>
        <v>919811728140</v>
      </c>
    </row>
    <row r="298" spans="1:4" ht="13.2">
      <c r="A298" s="10" t="s">
        <v>585</v>
      </c>
      <c r="B298" s="2" t="s">
        <v>586</v>
      </c>
      <c r="C298" s="2">
        <v>201301</v>
      </c>
      <c r="D298" s="4">
        <f>919555695695</f>
        <v>919555695695</v>
      </c>
    </row>
    <row r="299" spans="1:4" ht="13.2">
      <c r="A299" s="10" t="s">
        <v>587</v>
      </c>
      <c r="B299" s="2" t="s">
        <v>588</v>
      </c>
      <c r="C299" s="2">
        <v>201307</v>
      </c>
    </row>
    <row r="300" spans="1:4" ht="13.2">
      <c r="A300" s="10" t="s">
        <v>589</v>
      </c>
      <c r="B300" s="2" t="s">
        <v>590</v>
      </c>
      <c r="C300" s="2">
        <v>201307</v>
      </c>
    </row>
    <row r="301" spans="1:4" ht="13.2">
      <c r="A301" s="10" t="s">
        <v>591</v>
      </c>
      <c r="B301" s="2" t="s">
        <v>592</v>
      </c>
      <c r="C301" s="2">
        <v>201010</v>
      </c>
    </row>
    <row r="302" spans="1:4" ht="13.2">
      <c r="A302" s="10" t="s">
        <v>593</v>
      </c>
      <c r="B302" s="2" t="s">
        <v>594</v>
      </c>
      <c r="C302" s="2">
        <v>201303</v>
      </c>
      <c r="D302" s="4">
        <f>918889998382</f>
        <v>918889998382</v>
      </c>
    </row>
    <row r="303" spans="1:4" ht="13.2">
      <c r="A303" s="10" t="s">
        <v>595</v>
      </c>
      <c r="B303" s="2" t="s">
        <v>596</v>
      </c>
      <c r="C303" s="2">
        <v>201301</v>
      </c>
      <c r="D303" s="4">
        <f>918130788666</f>
        <v>918130788666</v>
      </c>
    </row>
    <row r="304" spans="1:4" ht="13.2">
      <c r="A304" s="10" t="s">
        <v>597</v>
      </c>
      <c r="B304" s="2" t="s">
        <v>598</v>
      </c>
      <c r="C304" s="2">
        <v>201301</v>
      </c>
    </row>
    <row r="305" spans="1:4" ht="13.2">
      <c r="A305" s="10" t="s">
        <v>599</v>
      </c>
      <c r="B305" s="2" t="s">
        <v>600</v>
      </c>
      <c r="C305" s="2">
        <v>201010</v>
      </c>
      <c r="D305" s="4">
        <f>919911766996</f>
        <v>919911766996</v>
      </c>
    </row>
    <row r="306" spans="1:4" ht="13.2">
      <c r="A306" s="10" t="s">
        <v>601</v>
      </c>
      <c r="B306" s="2" t="s">
        <v>602</v>
      </c>
      <c r="C306" s="2">
        <v>201301</v>
      </c>
    </row>
    <row r="307" spans="1:4" ht="13.2">
      <c r="A307" s="10" t="s">
        <v>603</v>
      </c>
      <c r="B307" s="2" t="s">
        <v>604</v>
      </c>
      <c r="C307" s="2">
        <v>201301</v>
      </c>
    </row>
    <row r="308" spans="1:4" ht="13.2">
      <c r="A308" s="10" t="s">
        <v>605</v>
      </c>
      <c r="B308" s="2" t="s">
        <v>606</v>
      </c>
      <c r="C308" s="2">
        <v>203207</v>
      </c>
    </row>
    <row r="309" spans="1:4" ht="13.2">
      <c r="A309" s="10" t="s">
        <v>607</v>
      </c>
      <c r="B309" s="2" t="s">
        <v>608</v>
      </c>
      <c r="C309" s="2">
        <v>201301</v>
      </c>
    </row>
    <row r="310" spans="1:4" ht="13.2">
      <c r="A310" s="10" t="s">
        <v>609</v>
      </c>
      <c r="B310" s="2" t="s">
        <v>610</v>
      </c>
      <c r="C310" s="2">
        <v>201301</v>
      </c>
      <c r="D310" s="4">
        <f>919868259555</f>
        <v>919868259555</v>
      </c>
    </row>
    <row r="311" spans="1:4" ht="13.2">
      <c r="A311" s="10" t="s">
        <v>611</v>
      </c>
      <c r="B311" s="2" t="s">
        <v>612</v>
      </c>
      <c r="C311" s="2">
        <v>201301</v>
      </c>
    </row>
    <row r="312" spans="1:4" ht="13.2">
      <c r="A312" s="10" t="s">
        <v>613</v>
      </c>
      <c r="B312" s="2" t="s">
        <v>614</v>
      </c>
      <c r="C312" s="2">
        <v>201308</v>
      </c>
    </row>
    <row r="313" spans="1:4" ht="13.5" customHeight="1">
      <c r="A313" s="17" t="s">
        <v>615</v>
      </c>
      <c r="B313" s="6" t="s">
        <v>616</v>
      </c>
      <c r="C313" s="2">
        <v>201301</v>
      </c>
      <c r="D313" s="7" t="s">
        <v>617</v>
      </c>
    </row>
    <row r="314" spans="1:4" ht="13.8">
      <c r="A314" s="17" t="s">
        <v>618</v>
      </c>
      <c r="B314" s="6" t="s">
        <v>619</v>
      </c>
      <c r="C314" s="2">
        <v>201205</v>
      </c>
    </row>
    <row r="315" spans="1:4" ht="18.75" customHeight="1">
      <c r="A315" s="17" t="s">
        <v>620</v>
      </c>
      <c r="B315" s="6" t="s">
        <v>621</v>
      </c>
      <c r="C315" s="2">
        <v>201301</v>
      </c>
      <c r="D315" s="7" t="s">
        <v>622</v>
      </c>
    </row>
    <row r="316" spans="1:4" ht="13.8">
      <c r="A316" s="17" t="s">
        <v>623</v>
      </c>
      <c r="B316" s="6" t="s">
        <v>624</v>
      </c>
      <c r="C316" s="2">
        <v>201301</v>
      </c>
      <c r="D316" s="7" t="s">
        <v>625</v>
      </c>
    </row>
    <row r="317" spans="1:4" ht="21" customHeight="1">
      <c r="A317" s="17" t="s">
        <v>626</v>
      </c>
      <c r="B317" s="6" t="s">
        <v>627</v>
      </c>
      <c r="C317" s="2">
        <v>201301</v>
      </c>
      <c r="D317" s="7" t="s">
        <v>622</v>
      </c>
    </row>
    <row r="318" spans="1:4" ht="13.8">
      <c r="A318" s="17" t="s">
        <v>628</v>
      </c>
      <c r="B318" s="6" t="s">
        <v>629</v>
      </c>
      <c r="C318" s="2">
        <v>110096</v>
      </c>
    </row>
    <row r="319" spans="1:4" ht="26.4">
      <c r="A319" s="17" t="s">
        <v>630</v>
      </c>
      <c r="B319" s="6" t="s">
        <v>631</v>
      </c>
      <c r="C319" s="2">
        <v>201301</v>
      </c>
      <c r="D319" s="7" t="s">
        <v>632</v>
      </c>
    </row>
    <row r="320" spans="1:4" ht="13.8">
      <c r="A320" s="17" t="s">
        <v>633</v>
      </c>
      <c r="B320" s="6" t="s">
        <v>634</v>
      </c>
      <c r="C320" s="2">
        <v>201301</v>
      </c>
      <c r="D320" s="7" t="s">
        <v>635</v>
      </c>
    </row>
    <row r="321" spans="1:4" ht="13.8">
      <c r="A321" s="17" t="s">
        <v>636</v>
      </c>
      <c r="B321" s="6" t="s">
        <v>637</v>
      </c>
      <c r="C321" s="2">
        <v>201301</v>
      </c>
      <c r="D321" s="7" t="s">
        <v>638</v>
      </c>
    </row>
    <row r="322" spans="1:4" ht="27.75" customHeight="1">
      <c r="A322" s="17" t="s">
        <v>639</v>
      </c>
      <c r="B322" s="6" t="s">
        <v>640</v>
      </c>
      <c r="C322" s="2">
        <v>201301</v>
      </c>
      <c r="D322" s="7" t="s">
        <v>622</v>
      </c>
    </row>
    <row r="323" spans="1:4" ht="24" customHeight="1">
      <c r="A323" s="17" t="s">
        <v>641</v>
      </c>
      <c r="B323" s="6" t="s">
        <v>642</v>
      </c>
      <c r="C323" s="2">
        <v>201303</v>
      </c>
      <c r="D323" s="7" t="s">
        <v>643</v>
      </c>
    </row>
    <row r="324" spans="1:4" ht="20.25" customHeight="1">
      <c r="A324" s="17" t="s">
        <v>644</v>
      </c>
      <c r="B324" s="6" t="s">
        <v>645</v>
      </c>
      <c r="C324" s="2">
        <v>201301</v>
      </c>
      <c r="D324" s="7" t="s">
        <v>646</v>
      </c>
    </row>
    <row r="325" spans="1:4" ht="18.75" customHeight="1">
      <c r="A325" s="17" t="s">
        <v>647</v>
      </c>
      <c r="B325" s="6" t="s">
        <v>648</v>
      </c>
      <c r="C325" s="2">
        <v>201301</v>
      </c>
    </row>
    <row r="326" spans="1:4" ht="21.75" customHeight="1">
      <c r="A326" s="17" t="s">
        <v>649</v>
      </c>
      <c r="B326" s="6" t="s">
        <v>650</v>
      </c>
      <c r="C326" s="2">
        <v>201301</v>
      </c>
      <c r="D326" s="7" t="s">
        <v>651</v>
      </c>
    </row>
    <row r="327" spans="1:4" ht="13.8">
      <c r="A327" s="17" t="s">
        <v>652</v>
      </c>
      <c r="B327" s="6" t="s">
        <v>653</v>
      </c>
      <c r="C327" s="2">
        <v>201301</v>
      </c>
    </row>
    <row r="328" spans="1:4" ht="26.4">
      <c r="A328" s="17" t="s">
        <v>654</v>
      </c>
      <c r="B328" s="6" t="s">
        <v>655</v>
      </c>
      <c r="C328" s="2">
        <v>201301</v>
      </c>
    </row>
    <row r="329" spans="1:4" ht="20.25" customHeight="1">
      <c r="A329" s="17" t="s">
        <v>656</v>
      </c>
      <c r="B329" s="6" t="s">
        <v>657</v>
      </c>
      <c r="C329" s="2">
        <v>201301</v>
      </c>
      <c r="D329" s="7" t="s">
        <v>622</v>
      </c>
    </row>
    <row r="330" spans="1:4" ht="13.8">
      <c r="A330" s="17" t="s">
        <v>658</v>
      </c>
      <c r="B330" s="6" t="s">
        <v>659</v>
      </c>
      <c r="C330" s="2">
        <v>201301</v>
      </c>
    </row>
    <row r="331" spans="1:4" ht="23.25" customHeight="1">
      <c r="A331" s="17" t="s">
        <v>660</v>
      </c>
      <c r="B331" s="6" t="s">
        <v>661</v>
      </c>
      <c r="C331" s="2">
        <v>201303</v>
      </c>
      <c r="D331" s="7" t="s">
        <v>622</v>
      </c>
    </row>
    <row r="332" spans="1:4" ht="26.4">
      <c r="A332" s="17" t="s">
        <v>662</v>
      </c>
      <c r="B332" s="6" t="s">
        <v>663</v>
      </c>
      <c r="C332" s="2">
        <v>201301</v>
      </c>
    </row>
    <row r="333" spans="1:4" ht="26.4">
      <c r="A333" s="17" t="s">
        <v>664</v>
      </c>
      <c r="B333" s="6" t="s">
        <v>665</v>
      </c>
      <c r="C333" s="2">
        <v>201301</v>
      </c>
    </row>
    <row r="334" spans="1:4" ht="13.2">
      <c r="A334" s="10" t="s">
        <v>666</v>
      </c>
      <c r="B334" s="2" t="s">
        <v>667</v>
      </c>
      <c r="C334" s="2">
        <v>201010</v>
      </c>
      <c r="D334" s="4">
        <f>918398970970</f>
        <v>918398970970</v>
      </c>
    </row>
    <row r="335" spans="1:4" ht="13.2">
      <c r="A335" s="10" t="s">
        <v>668</v>
      </c>
      <c r="B335" s="2" t="s">
        <v>669</v>
      </c>
      <c r="C335" s="2">
        <v>201010</v>
      </c>
      <c r="D335" s="4">
        <f>919069006420</f>
        <v>919069006420</v>
      </c>
    </row>
    <row r="336" spans="1:4" ht="13.2">
      <c r="A336" s="10" t="s">
        <v>670</v>
      </c>
      <c r="B336" s="2" t="s">
        <v>671</v>
      </c>
      <c r="C336" s="2">
        <v>201014</v>
      </c>
      <c r="D336" s="4">
        <f t="shared" ref="D336:D339" si="0">918398970970</f>
        <v>918398970970</v>
      </c>
    </row>
    <row r="337" spans="1:4" ht="13.2">
      <c r="A337" s="10" t="s">
        <v>672</v>
      </c>
      <c r="B337" s="2" t="s">
        <v>673</v>
      </c>
      <c r="C337" s="2">
        <v>201010</v>
      </c>
      <c r="D337" s="4">
        <f t="shared" si="0"/>
        <v>918398970970</v>
      </c>
    </row>
    <row r="338" spans="1:4" ht="13.2">
      <c r="A338" s="10" t="s">
        <v>674</v>
      </c>
      <c r="B338" s="2" t="s">
        <v>675</v>
      </c>
      <c r="C338" s="2">
        <v>201301</v>
      </c>
      <c r="D338" s="4">
        <f t="shared" si="0"/>
        <v>918398970970</v>
      </c>
    </row>
    <row r="339" spans="1:4" ht="13.2">
      <c r="A339" s="10" t="s">
        <v>676</v>
      </c>
      <c r="B339" s="2" t="s">
        <v>677</v>
      </c>
      <c r="C339" s="2">
        <v>201301</v>
      </c>
      <c r="D339" s="4">
        <f t="shared" si="0"/>
        <v>918398970970</v>
      </c>
    </row>
    <row r="340" spans="1:4" ht="13.2">
      <c r="A340" s="10" t="s">
        <v>678</v>
      </c>
      <c r="B340" s="2" t="s">
        <v>679</v>
      </c>
      <c r="C340" s="2">
        <v>201301</v>
      </c>
    </row>
    <row r="341" spans="1:4" ht="13.2">
      <c r="A341" s="10" t="s">
        <v>680</v>
      </c>
      <c r="B341" s="2" t="s">
        <v>681</v>
      </c>
      <c r="C341" s="2">
        <v>201301</v>
      </c>
      <c r="D341" s="4">
        <f>919999279778</f>
        <v>919999279778</v>
      </c>
    </row>
    <row r="342" spans="1:4" ht="13.2">
      <c r="A342" s="10" t="s">
        <v>682</v>
      </c>
      <c r="B342" s="2" t="s">
        <v>683</v>
      </c>
      <c r="C342" s="2">
        <v>201307</v>
      </c>
      <c r="D342" s="4">
        <f>919990700500</f>
        <v>919990700500</v>
      </c>
    </row>
    <row r="343" spans="1:4" ht="13.2">
      <c r="A343" s="10" t="s">
        <v>684</v>
      </c>
      <c r="B343" s="2" t="s">
        <v>685</v>
      </c>
      <c r="C343" s="2">
        <v>110091</v>
      </c>
      <c r="D343" s="4">
        <f>918398970970</f>
        <v>918398970970</v>
      </c>
    </row>
    <row r="344" spans="1:4" ht="13.2">
      <c r="A344" s="10" t="s">
        <v>686</v>
      </c>
      <c r="B344" s="2" t="s">
        <v>687</v>
      </c>
      <c r="C344" s="2">
        <v>110096</v>
      </c>
      <c r="D344" s="4">
        <f>918800757578</f>
        <v>918800757578</v>
      </c>
    </row>
    <row r="345" spans="1:4" ht="13.2">
      <c r="A345" s="10" t="s">
        <v>688</v>
      </c>
      <c r="B345" s="2" t="s">
        <v>689</v>
      </c>
      <c r="C345" s="2">
        <v>110025</v>
      </c>
    </row>
    <row r="346" spans="1:4" ht="13.2">
      <c r="A346" s="10" t="s">
        <v>690</v>
      </c>
      <c r="B346" s="2" t="s">
        <v>691</v>
      </c>
      <c r="C346" s="2">
        <v>201012</v>
      </c>
      <c r="D346" s="4">
        <f>919958335370</f>
        <v>919958335370</v>
      </c>
    </row>
    <row r="347" spans="1:4" ht="13.2">
      <c r="A347" s="10" t="s">
        <v>692</v>
      </c>
      <c r="B347" s="2" t="s">
        <v>693</v>
      </c>
      <c r="C347" s="2">
        <v>201301</v>
      </c>
      <c r="D347" s="4">
        <f>919310052424</f>
        <v>919310052424</v>
      </c>
    </row>
    <row r="348" spans="1:4" ht="13.2">
      <c r="A348" s="10" t="s">
        <v>694</v>
      </c>
      <c r="B348" s="2" t="s">
        <v>695</v>
      </c>
      <c r="C348" s="2">
        <v>201301</v>
      </c>
      <c r="D348" s="4">
        <f>918398970970</f>
        <v>918398970970</v>
      </c>
    </row>
    <row r="349" spans="1:4" ht="13.2">
      <c r="A349" s="10" t="s">
        <v>696</v>
      </c>
      <c r="B349" s="2" t="s">
        <v>697</v>
      </c>
      <c r="C349" s="2">
        <v>201301</v>
      </c>
      <c r="D349" s="4">
        <f>919971130434</f>
        <v>919971130434</v>
      </c>
    </row>
    <row r="350" spans="1:4" ht="13.2">
      <c r="A350" s="10" t="s">
        <v>698</v>
      </c>
      <c r="B350" s="2" t="s">
        <v>699</v>
      </c>
      <c r="D350" s="4">
        <f>919250877531</f>
        <v>919250877531</v>
      </c>
    </row>
    <row r="351" spans="1:4" ht="13.2">
      <c r="A351" s="10" t="s">
        <v>700</v>
      </c>
      <c r="B351" s="2" t="s">
        <v>701</v>
      </c>
      <c r="C351" s="2">
        <v>201301</v>
      </c>
      <c r="D351" s="4">
        <f>918527971700</f>
        <v>918527971700</v>
      </c>
    </row>
    <row r="352" spans="1:4" ht="13.2">
      <c r="A352" s="10" t="s">
        <v>702</v>
      </c>
      <c r="B352" s="2" t="s">
        <v>703</v>
      </c>
      <c r="C352" s="2">
        <v>201301</v>
      </c>
    </row>
    <row r="353" spans="1:4" ht="13.2">
      <c r="A353" s="10" t="s">
        <v>704</v>
      </c>
      <c r="B353" s="2" t="s">
        <v>705</v>
      </c>
      <c r="C353" s="2">
        <v>201001</v>
      </c>
      <c r="D353" s="4">
        <f>919818565619</f>
        <v>919818565619</v>
      </c>
    </row>
    <row r="354" spans="1:4" ht="13.2">
      <c r="A354" s="10" t="s">
        <v>706</v>
      </c>
      <c r="B354" s="2" t="s">
        <v>707</v>
      </c>
      <c r="C354" s="2">
        <v>201010</v>
      </c>
      <c r="D354" s="4">
        <f>919717721635</f>
        <v>919717721635</v>
      </c>
    </row>
    <row r="355" spans="1:4" ht="13.2">
      <c r="A355" s="10" t="s">
        <v>708</v>
      </c>
      <c r="B355" s="2" t="s">
        <v>709</v>
      </c>
      <c r="C355" s="2">
        <v>201012</v>
      </c>
    </row>
    <row r="356" spans="1:4" ht="13.2">
      <c r="A356" s="10" t="s">
        <v>710</v>
      </c>
      <c r="B356" s="2" t="s">
        <v>711</v>
      </c>
      <c r="C356" s="2">
        <v>201007</v>
      </c>
      <c r="D356" s="4">
        <f>919871330343</f>
        <v>919871330343</v>
      </c>
    </row>
    <row r="357" spans="1:4" ht="13.2">
      <c r="A357" s="10" t="s">
        <v>712</v>
      </c>
      <c r="B357" s="2" t="s">
        <v>713</v>
      </c>
      <c r="C357" s="2">
        <v>201301</v>
      </c>
      <c r="D357" s="4">
        <f>919953756703</f>
        <v>919953756703</v>
      </c>
    </row>
    <row r="358" spans="1:4" ht="13.2">
      <c r="A358" s="10" t="s">
        <v>444</v>
      </c>
      <c r="B358" s="2" t="s">
        <v>714</v>
      </c>
      <c r="C358" s="2">
        <v>201301</v>
      </c>
      <c r="D358" s="4">
        <f>918398970970</f>
        <v>918398970970</v>
      </c>
    </row>
    <row r="359" spans="1:4" ht="13.2">
      <c r="A359" s="10" t="s">
        <v>715</v>
      </c>
      <c r="B359" s="2" t="s">
        <v>716</v>
      </c>
      <c r="C359" s="2">
        <v>201301</v>
      </c>
    </row>
    <row r="360" spans="1:4" ht="13.2">
      <c r="A360" s="10" t="s">
        <v>717</v>
      </c>
      <c r="B360" s="2" t="s">
        <v>718</v>
      </c>
      <c r="C360" s="2">
        <v>201009</v>
      </c>
    </row>
    <row r="361" spans="1:4" ht="13.2">
      <c r="A361" s="10" t="s">
        <v>719</v>
      </c>
      <c r="B361" s="2" t="s">
        <v>720</v>
      </c>
      <c r="C361" s="2">
        <v>201014</v>
      </c>
      <c r="D361" s="4">
        <f>918398970970</f>
        <v>918398970970</v>
      </c>
    </row>
    <row r="362" spans="1:4" ht="13.2">
      <c r="A362" s="10" t="s">
        <v>721</v>
      </c>
      <c r="B362" s="2" t="s">
        <v>722</v>
      </c>
      <c r="C362" s="2">
        <v>201301</v>
      </c>
    </row>
    <row r="363" spans="1:4" ht="13.2">
      <c r="A363" s="10" t="s">
        <v>723</v>
      </c>
      <c r="B363" s="2" t="s">
        <v>724</v>
      </c>
      <c r="C363" s="2">
        <v>201301</v>
      </c>
      <c r="D363" s="4">
        <f>918398970970</f>
        <v>918398970970</v>
      </c>
    </row>
    <row r="364" spans="1:4" ht="13.2">
      <c r="A364" s="10" t="s">
        <v>725</v>
      </c>
      <c r="B364" s="2" t="s">
        <v>726</v>
      </c>
      <c r="C364" s="2">
        <v>201301</v>
      </c>
    </row>
    <row r="365" spans="1:4" ht="13.2">
      <c r="A365" s="10" t="s">
        <v>727</v>
      </c>
      <c r="B365" s="2" t="s">
        <v>728</v>
      </c>
      <c r="C365" s="2">
        <v>201304</v>
      </c>
    </row>
    <row r="366" spans="1:4" ht="13.2">
      <c r="A366" s="10" t="s">
        <v>729</v>
      </c>
      <c r="B366" s="2" t="s">
        <v>730</v>
      </c>
      <c r="C366" s="2">
        <v>201301</v>
      </c>
      <c r="D366" s="4">
        <f t="shared" ref="D366:D367" si="1">918398970970</f>
        <v>918398970970</v>
      </c>
    </row>
    <row r="367" spans="1:4" ht="13.2">
      <c r="A367" s="10" t="s">
        <v>731</v>
      </c>
      <c r="B367" s="2" t="s">
        <v>732</v>
      </c>
      <c r="C367" s="2">
        <v>201301</v>
      </c>
      <c r="D367" s="4">
        <f t="shared" si="1"/>
        <v>918398970970</v>
      </c>
    </row>
    <row r="368" spans="1:4" ht="13.2">
      <c r="A368" s="10" t="s">
        <v>733</v>
      </c>
      <c r="B368" s="2" t="s">
        <v>734</v>
      </c>
      <c r="C368" s="2">
        <v>201301</v>
      </c>
      <c r="D368" s="4">
        <f>919818419915</f>
        <v>919818419915</v>
      </c>
    </row>
    <row r="369" spans="1:4" ht="13.2">
      <c r="A369" s="10" t="s">
        <v>735</v>
      </c>
      <c r="B369" s="2" t="s">
        <v>736</v>
      </c>
      <c r="C369" s="2">
        <v>201009</v>
      </c>
      <c r="D369" s="4">
        <f>918398970970</f>
        <v>918398970970</v>
      </c>
    </row>
    <row r="370" spans="1:4" ht="13.2">
      <c r="A370" s="10" t="s">
        <v>737</v>
      </c>
      <c r="B370" s="2" t="s">
        <v>738</v>
      </c>
      <c r="C370" s="2">
        <v>201009</v>
      </c>
      <c r="D370" s="4">
        <f>918882583838</f>
        <v>918882583838</v>
      </c>
    </row>
    <row r="371" spans="1:4" ht="13.2">
      <c r="A371" s="10" t="s">
        <v>739</v>
      </c>
      <c r="B371" s="2" t="s">
        <v>740</v>
      </c>
      <c r="C371" s="2">
        <v>201016</v>
      </c>
      <c r="D371" s="4">
        <f>918130296572</f>
        <v>918130296572</v>
      </c>
    </row>
    <row r="372" spans="1:4" ht="13.2">
      <c r="A372" s="10" t="s">
        <v>741</v>
      </c>
      <c r="B372" s="2" t="s">
        <v>742</v>
      </c>
      <c r="C372" s="2">
        <v>201301</v>
      </c>
    </row>
    <row r="373" spans="1:4" ht="13.2">
      <c r="A373" s="10" t="s">
        <v>743</v>
      </c>
      <c r="B373" s="2" t="s">
        <v>744</v>
      </c>
      <c r="C373" s="2">
        <v>201301</v>
      </c>
    </row>
    <row r="374" spans="1:4" ht="13.2">
      <c r="A374" s="10" t="s">
        <v>745</v>
      </c>
      <c r="B374" s="2" t="s">
        <v>746</v>
      </c>
      <c r="C374" s="2">
        <v>201304</v>
      </c>
      <c r="D374" s="4">
        <f>918398970970</f>
        <v>918398970970</v>
      </c>
    </row>
    <row r="375" spans="1:4" ht="13.2">
      <c r="A375" s="10" t="s">
        <v>747</v>
      </c>
      <c r="B375" s="2" t="s">
        <v>748</v>
      </c>
      <c r="C375" s="2">
        <v>201301</v>
      </c>
      <c r="D375" s="4">
        <f>919910170575</f>
        <v>919910170575</v>
      </c>
    </row>
    <row r="376" spans="1:4" ht="13.2">
      <c r="A376" s="10" t="s">
        <v>749</v>
      </c>
      <c r="B376" s="2" t="s">
        <v>750</v>
      </c>
      <c r="C376" s="2">
        <v>201301</v>
      </c>
      <c r="D376" s="4">
        <f>919990716107</f>
        <v>919990716107</v>
      </c>
    </row>
    <row r="377" spans="1:4" ht="13.2">
      <c r="A377" s="10" t="s">
        <v>751</v>
      </c>
      <c r="B377" s="2" t="s">
        <v>752</v>
      </c>
      <c r="C377" s="2">
        <v>201301</v>
      </c>
    </row>
    <row r="378" spans="1:4" ht="13.2">
      <c r="A378" s="10" t="s">
        <v>753</v>
      </c>
      <c r="B378" s="10" t="s">
        <v>754</v>
      </c>
      <c r="C378" s="2">
        <v>201301</v>
      </c>
      <c r="D378" s="4">
        <f>918285653718</f>
        <v>918285653718</v>
      </c>
    </row>
    <row r="379" spans="1:4" ht="13.2">
      <c r="A379" s="10" t="s">
        <v>755</v>
      </c>
      <c r="B379" s="2" t="s">
        <v>756</v>
      </c>
      <c r="C379" s="2">
        <v>201301</v>
      </c>
      <c r="D379" s="4">
        <f>919810719426</f>
        <v>919810719426</v>
      </c>
    </row>
    <row r="380" spans="1:4" ht="13.2">
      <c r="A380" s="10" t="s">
        <v>757</v>
      </c>
      <c r="B380" s="2" t="s">
        <v>758</v>
      </c>
      <c r="C380" s="2">
        <v>201304</v>
      </c>
      <c r="D380" s="4">
        <f>918398970970</f>
        <v>918398970970</v>
      </c>
    </row>
  </sheetData>
  <hyperlinks>
    <hyperlink ref="D28" r:id="rId1" xr:uid="{00000000-0004-0000-0000-000000000000}"/>
    <hyperlink ref="D32" r:id="rId2" xr:uid="{00000000-0004-0000-0000-000001000000}"/>
    <hyperlink ref="D33" r:id="rId3" xr:uid="{00000000-0004-0000-0000-000002000000}"/>
    <hyperlink ref="D36" r:id="rId4" xr:uid="{00000000-0004-0000-0000-000003000000}"/>
    <hyperlink ref="D37" r:id="rId5" xr:uid="{00000000-0004-0000-0000-000004000000}"/>
    <hyperlink ref="D38" r:id="rId6" xr:uid="{00000000-0004-0000-0000-000005000000}"/>
    <hyperlink ref="D40" r:id="rId7" xr:uid="{00000000-0004-0000-0000-000006000000}"/>
    <hyperlink ref="D41" r:id="rId8" xr:uid="{00000000-0004-0000-0000-000007000000}"/>
    <hyperlink ref="D43" r:id="rId9" xr:uid="{00000000-0004-0000-0000-000008000000}"/>
    <hyperlink ref="D47" r:id="rId10" xr:uid="{00000000-0004-0000-0000-000009000000}"/>
    <hyperlink ref="D50" r:id="rId11" xr:uid="{00000000-0004-0000-0000-00000A000000}"/>
    <hyperlink ref="D51" r:id="rId12" xr:uid="{00000000-0004-0000-0000-00000B000000}"/>
    <hyperlink ref="D52" r:id="rId13" xr:uid="{00000000-0004-0000-0000-00000C000000}"/>
    <hyperlink ref="D53" r:id="rId14" xr:uid="{00000000-0004-0000-0000-00000D000000}"/>
    <hyperlink ref="A185" r:id="rId15" xr:uid="{00000000-0004-0000-0000-00000E000000}"/>
    <hyperlink ref="D313" r:id="rId16" xr:uid="{00000000-0004-0000-0000-00000F000000}"/>
    <hyperlink ref="D315" r:id="rId17" xr:uid="{00000000-0004-0000-0000-000010000000}"/>
    <hyperlink ref="D316" r:id="rId18" xr:uid="{00000000-0004-0000-0000-000011000000}"/>
    <hyperlink ref="D317" r:id="rId19" xr:uid="{00000000-0004-0000-0000-000012000000}"/>
    <hyperlink ref="D319" r:id="rId20" xr:uid="{00000000-0004-0000-0000-000013000000}"/>
    <hyperlink ref="D320" r:id="rId21" xr:uid="{00000000-0004-0000-0000-000014000000}"/>
    <hyperlink ref="D321" r:id="rId22" xr:uid="{00000000-0004-0000-0000-000015000000}"/>
    <hyperlink ref="D322" r:id="rId23" xr:uid="{00000000-0004-0000-0000-000016000000}"/>
    <hyperlink ref="D323" r:id="rId24" xr:uid="{00000000-0004-0000-0000-000017000000}"/>
    <hyperlink ref="D324" r:id="rId25" xr:uid="{00000000-0004-0000-0000-000018000000}"/>
    <hyperlink ref="D326" r:id="rId26" xr:uid="{00000000-0004-0000-0000-000019000000}"/>
    <hyperlink ref="D329" r:id="rId27" xr:uid="{00000000-0004-0000-0000-00001A000000}"/>
    <hyperlink ref="D331" r:id="rId28" xr:uid="{00000000-0004-0000-0000-00001B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Ankit Tyagi</cp:lastModifiedBy>
  <dcterms:modified xsi:type="dcterms:W3CDTF">2021-09-24T13:20:20Z</dcterms:modified>
</cp:coreProperties>
</file>