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mashita\Dropbox\H28年度task\縮小鉄骨実験準備\20160902一時避難\pushover\"/>
    </mc:Choice>
  </mc:AlternateContent>
  <bookViews>
    <workbookView xWindow="0" yWindow="0" windowWidth="15150" windowHeight="13905" activeTab="1"/>
  </bookViews>
  <sheets>
    <sheet name="case3" sheetId="3" r:id="rId1"/>
    <sheet name="case3_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J3" i="3" l="1"/>
  <c r="F4" i="3"/>
  <c r="F3" i="3"/>
  <c r="F2" i="3"/>
  <c r="I5" i="1"/>
  <c r="J5" i="1" s="1"/>
  <c r="K5" i="1" s="1"/>
  <c r="I4" i="1"/>
  <c r="J4" i="1" s="1"/>
  <c r="K4" i="1" s="1"/>
  <c r="I3" i="1"/>
  <c r="J3" i="1" s="1"/>
  <c r="K3" i="1" s="1"/>
  <c r="L3" i="1" s="1"/>
  <c r="H3" i="1"/>
  <c r="H4" i="1"/>
  <c r="H5" i="1"/>
  <c r="G5" i="1"/>
  <c r="G4" i="1"/>
  <c r="G3" i="1"/>
  <c r="F5" i="1"/>
  <c r="F4" i="1"/>
  <c r="F3" i="1"/>
  <c r="E6" i="1"/>
  <c r="E3" i="1"/>
  <c r="E5" i="1"/>
  <c r="E4" i="1"/>
  <c r="E4" i="3"/>
  <c r="E2" i="3"/>
  <c r="E8" i="3" s="1"/>
  <c r="N3" i="1" l="1"/>
  <c r="M3" i="1"/>
  <c r="L4" i="1"/>
  <c r="L5" i="1"/>
  <c r="M5" i="1" s="1"/>
  <c r="E5" i="3"/>
  <c r="G3" i="3"/>
  <c r="N4" i="1" l="1"/>
  <c r="M4" i="1"/>
  <c r="G8" i="1"/>
  <c r="G8" i="3"/>
  <c r="G4" i="3"/>
  <c r="G9" i="1" l="1"/>
  <c r="G9" i="3"/>
  <c r="G5" i="3"/>
  <c r="G10" i="1" l="1"/>
  <c r="G10" i="3"/>
  <c r="H5" i="3"/>
  <c r="I5" i="3" s="1"/>
  <c r="J5" i="3" s="1"/>
  <c r="K5" i="3" s="1"/>
  <c r="H3" i="3"/>
  <c r="I3" i="3" s="1"/>
  <c r="K3" i="3" s="1"/>
  <c r="L3" i="3" s="1"/>
  <c r="H4" i="3"/>
  <c r="I4" i="3" s="1"/>
  <c r="J4" i="3" s="1"/>
  <c r="K4" i="3" s="1"/>
  <c r="L5" i="3" l="1"/>
  <c r="M5" i="3" s="1"/>
  <c r="L4" i="3"/>
  <c r="M4" i="3" s="1"/>
  <c r="M8" i="1"/>
  <c r="N8" i="1" s="1"/>
  <c r="L8" i="1"/>
  <c r="M3" i="3"/>
  <c r="M8" i="3" s="1"/>
  <c r="N8" i="3" s="1"/>
  <c r="L8" i="3"/>
  <c r="N3" i="3"/>
  <c r="N4" i="3" l="1"/>
</calcChain>
</file>

<file path=xl/sharedStrings.xml><?xml version="1.0" encoding="utf-8"?>
<sst xmlns="http://schemas.openxmlformats.org/spreadsheetml/2006/main" count="29" uniqueCount="16">
  <si>
    <t>Floor</t>
    <phoneticPr fontId="2"/>
  </si>
  <si>
    <t>volume [mm3]</t>
    <phoneticPr fontId="2"/>
  </si>
  <si>
    <t>load [kg]</t>
    <phoneticPr fontId="2"/>
  </si>
  <si>
    <t>α_i</t>
    <phoneticPr fontId="2"/>
  </si>
  <si>
    <t>A_i</t>
    <phoneticPr fontId="2"/>
  </si>
  <si>
    <t>T</t>
    <phoneticPr fontId="2"/>
  </si>
  <si>
    <t>Rt</t>
    <phoneticPr fontId="2"/>
  </si>
  <si>
    <t>Ci</t>
    <phoneticPr fontId="2"/>
  </si>
  <si>
    <t>Sum [N]</t>
    <phoneticPr fontId="2"/>
  </si>
  <si>
    <t>Qi [N]</t>
    <phoneticPr fontId="2"/>
  </si>
  <si>
    <t>Fi [N]</t>
    <phoneticPr fontId="2"/>
  </si>
  <si>
    <t>Fi*5 [N]</t>
    <phoneticPr fontId="2"/>
  </si>
  <si>
    <t>M0</t>
    <phoneticPr fontId="2"/>
  </si>
  <si>
    <t>M1</t>
    <phoneticPr fontId="2"/>
  </si>
  <si>
    <t>M2</t>
    <phoneticPr fontId="2"/>
  </si>
  <si>
    <t>load[kN]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</si>
</sst>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 "/>
    <numFmt numFmtId="178" formatCode="0.0_ "/>
    <numFmt numFmtId="179" formatCode="0.00_ 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4" sqref="E4"/>
    </sheetView>
  </sheetViews>
  <sheetFormatPr defaultRowHeight="13.5" x14ac:dyDescent="0.15"/>
  <cols>
    <col min="1" max="1" width="6.5" bestFit="1" customWidth="1"/>
    <col min="2" max="2" width="3.25" bestFit="1" customWidth="1"/>
    <col min="3" max="3" width="6.5" bestFit="1" customWidth="1"/>
    <col min="4" max="4" width="17.875" bestFit="1" customWidth="1"/>
    <col min="5" max="6" width="10.5" bestFit="1" customWidth="1"/>
    <col min="7" max="7" width="11.625" bestFit="1" customWidth="1"/>
    <col min="8" max="10" width="9.375" bestFit="1" customWidth="1"/>
    <col min="11" max="12" width="10.5" bestFit="1" customWidth="1"/>
    <col min="13" max="14" width="11.625" bestFit="1" customWidth="1"/>
  </cols>
  <sheetData>
    <row r="1" spans="1:14" x14ac:dyDescent="0.15">
      <c r="A1" s="6" t="s">
        <v>5</v>
      </c>
      <c r="B1" s="6" t="s">
        <v>6</v>
      </c>
      <c r="C1" s="6" t="s">
        <v>0</v>
      </c>
      <c r="D1" t="s">
        <v>1</v>
      </c>
      <c r="E1" t="s">
        <v>2</v>
      </c>
      <c r="F1" s="6" t="s">
        <v>15</v>
      </c>
      <c r="G1" s="6" t="s">
        <v>8</v>
      </c>
      <c r="H1" s="6" t="s">
        <v>3</v>
      </c>
      <c r="I1" s="6" t="s">
        <v>4</v>
      </c>
      <c r="J1" s="6" t="s">
        <v>7</v>
      </c>
      <c r="K1" s="6" t="s">
        <v>9</v>
      </c>
      <c r="L1" s="6" t="s">
        <v>10</v>
      </c>
      <c r="M1" t="s">
        <v>11</v>
      </c>
    </row>
    <row r="2" spans="1:14" ht="40.5" customHeight="1" x14ac:dyDescent="0.15">
      <c r="A2" s="17">
        <v>0.21351866899999999</v>
      </c>
      <c r="B2" s="18">
        <v>1</v>
      </c>
      <c r="C2" s="13"/>
      <c r="D2" s="13"/>
      <c r="E2" s="14">
        <f>D3*7.85/1000000</f>
        <v>9875.2999999999993</v>
      </c>
      <c r="F2" s="8">
        <f>E2*9.8/1000</f>
        <v>96.777940000000001</v>
      </c>
      <c r="G2" s="8"/>
      <c r="H2" s="13"/>
      <c r="I2" s="13"/>
      <c r="J2" s="13"/>
      <c r="K2" s="13"/>
      <c r="L2" s="13"/>
      <c r="M2" s="13"/>
      <c r="N2" s="13"/>
    </row>
    <row r="3" spans="1:14" x14ac:dyDescent="0.15">
      <c r="A3" s="17"/>
      <c r="B3" s="18"/>
      <c r="C3" s="13">
        <v>3</v>
      </c>
      <c r="D3" s="15">
        <v>1258000000</v>
      </c>
      <c r="E3" s="14">
        <f>D4*7.85/1000000</f>
        <v>3342.53</v>
      </c>
      <c r="F3" s="8">
        <f>E3*9.8/1000</f>
        <v>32.756794000000006</v>
      </c>
      <c r="G3" s="8">
        <f>F2</f>
        <v>96.777940000000001</v>
      </c>
      <c r="H3" s="13">
        <f>G3/$G$5</f>
        <v>0.72179381254016339</v>
      </c>
      <c r="I3" s="13">
        <f>1+(1/(H3)^0.5-H3)*(2*$A$2)/(1+3*$A$2)</f>
        <v>1.1185023041861779</v>
      </c>
      <c r="J3" s="13">
        <f>0.2*I3*$B$2</f>
        <v>0.2237004608372356</v>
      </c>
      <c r="K3" s="10">
        <f>G3*J3</f>
        <v>21.649269776878338</v>
      </c>
      <c r="L3" s="11">
        <f>K3</f>
        <v>21.649269776878338</v>
      </c>
      <c r="M3" s="16">
        <f>L3*5</f>
        <v>108.24634888439169</v>
      </c>
      <c r="N3" s="13">
        <f>L3*25</f>
        <v>541.23174442195841</v>
      </c>
    </row>
    <row r="4" spans="1:14" x14ac:dyDescent="0.15">
      <c r="A4" s="17"/>
      <c r="B4" s="18"/>
      <c r="C4" s="13">
        <v>2</v>
      </c>
      <c r="D4" s="15">
        <v>425800000</v>
      </c>
      <c r="E4" s="14">
        <f>D5*7.85/1000000</f>
        <v>463.77800000000002</v>
      </c>
      <c r="F4" s="8">
        <f>E4*9.8/1000</f>
        <v>4.5450244</v>
      </c>
      <c r="G4" s="8">
        <f>F3+G3</f>
        <v>129.53473400000001</v>
      </c>
      <c r="H4" s="13">
        <f t="shared" ref="H4:H5" si="0">G4/$G$5</f>
        <v>0.9661020839070964</v>
      </c>
      <c r="I4" s="13">
        <f>1+(1/(H4)^0.5-H4)*(2*$A$2)/(1+3*$A$2)</f>
        <v>1.0133508892199294</v>
      </c>
      <c r="J4" s="13">
        <f>0.2*I4*$B$2</f>
        <v>0.20267017784398589</v>
      </c>
      <c r="K4" s="10">
        <f>G4*J4</f>
        <v>26.252827576753408</v>
      </c>
      <c r="L4" s="11">
        <f>K4-K3</f>
        <v>4.6035577998750696</v>
      </c>
      <c r="M4" s="16">
        <f>L4*5</f>
        <v>23.017788999375348</v>
      </c>
      <c r="N4" s="13">
        <f>L4*25</f>
        <v>115.08894499687673</v>
      </c>
    </row>
    <row r="5" spans="1:14" x14ac:dyDescent="0.15">
      <c r="A5" s="17"/>
      <c r="B5" s="18"/>
      <c r="C5" s="13">
        <v>1</v>
      </c>
      <c r="D5" s="14">
        <v>59080000</v>
      </c>
      <c r="E5" s="14">
        <f>SUM(E2:E4)</f>
        <v>13681.608</v>
      </c>
      <c r="F5" s="8"/>
      <c r="G5" s="9">
        <f>F4+G4</f>
        <v>134.0797584</v>
      </c>
      <c r="H5" s="13">
        <f t="shared" si="0"/>
        <v>1</v>
      </c>
      <c r="I5" s="13">
        <f>1+(1/(H5)^0.5-H5)*(2*$A$2)/(1+3*$A$2)</f>
        <v>1</v>
      </c>
      <c r="J5" s="13">
        <f>0.2*I5*$B$2</f>
        <v>0.2</v>
      </c>
      <c r="K5" s="12">
        <f>G5*J5</f>
        <v>26.815951680000001</v>
      </c>
      <c r="L5" s="10">
        <f>K5-K4</f>
        <v>0.56312410324659368</v>
      </c>
      <c r="M5" s="13">
        <f>L5*5</f>
        <v>2.8156205162329684</v>
      </c>
      <c r="N5" s="13"/>
    </row>
    <row r="8" spans="1:14" x14ac:dyDescent="0.15">
      <c r="E8">
        <f>E2/1000</f>
        <v>9.8752999999999993</v>
      </c>
      <c r="G8">
        <f>G3/1000*9</f>
        <v>0.87100146000000001</v>
      </c>
      <c r="L8">
        <f>L3/1000</f>
        <v>2.1649269776878338E-2</v>
      </c>
      <c r="M8">
        <f>M3/1000</f>
        <v>0.10824634888439169</v>
      </c>
      <c r="N8">
        <f>M8*9</f>
        <v>0.97421713995952519</v>
      </c>
    </row>
    <row r="9" spans="1:14" x14ac:dyDescent="0.15">
      <c r="G9">
        <f>G4/1000*9</f>
        <v>1.165812606</v>
      </c>
    </row>
    <row r="10" spans="1:14" x14ac:dyDescent="0.15">
      <c r="G10">
        <f>G5/1000*9</f>
        <v>1.2067178256</v>
      </c>
    </row>
  </sheetData>
  <mergeCells count="2">
    <mergeCell ref="A2:A5"/>
    <mergeCell ref="B2:B5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D29" sqref="D29"/>
    </sheetView>
  </sheetViews>
  <sheetFormatPr defaultRowHeight="13.5" x14ac:dyDescent="0.15"/>
  <cols>
    <col min="1" max="1" width="6.5" bestFit="1" customWidth="1"/>
    <col min="2" max="2" width="3.25" bestFit="1" customWidth="1"/>
    <col min="3" max="3" width="5.5" bestFit="1" customWidth="1"/>
    <col min="4" max="4" width="17.5" bestFit="1" customWidth="1"/>
    <col min="5" max="5" width="9.125" bestFit="1" customWidth="1"/>
  </cols>
  <sheetData>
    <row r="1" spans="1:14" x14ac:dyDescent="0.15">
      <c r="A1" s="6" t="s">
        <v>5</v>
      </c>
      <c r="B1" s="6" t="s">
        <v>6</v>
      </c>
      <c r="C1" s="6" t="s">
        <v>0</v>
      </c>
      <c r="D1" t="s">
        <v>1</v>
      </c>
      <c r="E1" t="s">
        <v>2</v>
      </c>
      <c r="F1" s="6" t="s">
        <v>15</v>
      </c>
      <c r="G1" s="6" t="s">
        <v>8</v>
      </c>
      <c r="H1" s="6" t="s">
        <v>3</v>
      </c>
      <c r="I1" s="6" t="s">
        <v>4</v>
      </c>
      <c r="J1" s="6" t="s">
        <v>7</v>
      </c>
      <c r="K1" s="6" t="s">
        <v>9</v>
      </c>
      <c r="L1" s="6" t="s">
        <v>10</v>
      </c>
      <c r="M1" t="s">
        <v>11</v>
      </c>
    </row>
    <row r="2" spans="1:14" ht="40.5" customHeight="1" x14ac:dyDescent="0.15">
      <c r="A2" s="17">
        <v>0.21777547</v>
      </c>
      <c r="B2" s="18">
        <v>1</v>
      </c>
      <c r="F2" s="1"/>
    </row>
    <row r="3" spans="1:14" x14ac:dyDescent="0.15">
      <c r="A3" s="17"/>
      <c r="B3" s="18"/>
      <c r="C3" t="s">
        <v>14</v>
      </c>
      <c r="D3" s="3">
        <v>1327000000</v>
      </c>
      <c r="E3" s="2">
        <f>D3*7.85/1000000</f>
        <v>10416.950000000001</v>
      </c>
      <c r="F3" s="1">
        <f>E3*9.8</f>
        <v>102086.11000000002</v>
      </c>
      <c r="G3">
        <f>F3</f>
        <v>102086.11000000002</v>
      </c>
      <c r="H3">
        <f>G3/$G$5</f>
        <v>0.74656128919376452</v>
      </c>
      <c r="I3">
        <f>1+(1/(H3)^0.5-H3)*(2*$A$2)/(1+3*$A$2)</f>
        <v>1.1082196282604122</v>
      </c>
      <c r="J3">
        <f>0.2*I3*$B$2</f>
        <v>0.22164392565208246</v>
      </c>
      <c r="K3">
        <f>G3*J3</f>
        <v>22626.766174950317</v>
      </c>
      <c r="L3" s="4">
        <f>K3</f>
        <v>22626.766174950317</v>
      </c>
      <c r="M3" s="4">
        <f>L3*5</f>
        <v>113133.83087475158</v>
      </c>
      <c r="N3">
        <f>L3*25</f>
        <v>565669.15437375789</v>
      </c>
    </row>
    <row r="4" spans="1:14" x14ac:dyDescent="0.15">
      <c r="A4" s="17"/>
      <c r="B4" s="18"/>
      <c r="C4" t="s">
        <v>13</v>
      </c>
      <c r="D4" s="3">
        <v>441400000</v>
      </c>
      <c r="E4" s="2">
        <f>D4*7.85/1000000</f>
        <v>3464.99</v>
      </c>
      <c r="F4" s="1">
        <f>E4*9.8</f>
        <v>33956.902000000002</v>
      </c>
      <c r="G4">
        <f>F4+G3</f>
        <v>136043.01200000002</v>
      </c>
      <c r="H4">
        <f>G4/$G$5</f>
        <v>0.99488996519235351</v>
      </c>
      <c r="I4">
        <f>1+(1/(H4)^0.5-H4)*(2*$A$2)/(1+3*$A$2)</f>
        <v>1.0020218656814095</v>
      </c>
      <c r="J4">
        <f>0.2*I4*$B$2</f>
        <v>0.2004043731362819</v>
      </c>
      <c r="K4">
        <f>G4*J4</f>
        <v>27263.614539431681</v>
      </c>
      <c r="L4" s="4">
        <f>K4-K3</f>
        <v>4636.8483644813641</v>
      </c>
      <c r="M4" s="4">
        <f>L4*5</f>
        <v>23184.241822406821</v>
      </c>
      <c r="N4">
        <f>L4*25</f>
        <v>115921.20911203411</v>
      </c>
    </row>
    <row r="5" spans="1:14" x14ac:dyDescent="0.15">
      <c r="A5" s="17"/>
      <c r="B5" s="18"/>
      <c r="C5" t="s">
        <v>12</v>
      </c>
      <c r="D5" s="7">
        <v>9083000</v>
      </c>
      <c r="E5" s="2">
        <f>D5*7.85/1000000</f>
        <v>71.301550000000006</v>
      </c>
      <c r="F5">
        <f>E5*9.8</f>
        <v>698.75519000000008</v>
      </c>
      <c r="G5" s="5">
        <f>F5+G4</f>
        <v>136741.76719000001</v>
      </c>
      <c r="H5">
        <f>G5/$G$5</f>
        <v>1</v>
      </c>
      <c r="I5">
        <f>1+(1/(H5)^0.5-H5)*(2*$A$2)/(1+3*$A$2)</f>
        <v>1</v>
      </c>
      <c r="J5">
        <f>0.2*I5*$B$2</f>
        <v>0.2</v>
      </c>
      <c r="K5" s="5">
        <f>G5*J5</f>
        <v>27348.353438000006</v>
      </c>
      <c r="L5">
        <f>K5-K4</f>
        <v>84.738898568324657</v>
      </c>
      <c r="M5">
        <f>L5*5</f>
        <v>423.69449284162329</v>
      </c>
    </row>
    <row r="6" spans="1:14" x14ac:dyDescent="0.15">
      <c r="D6" s="1"/>
      <c r="E6" s="2">
        <f>SUM(E3:E5)</f>
        <v>13953.241550000001</v>
      </c>
    </row>
    <row r="8" spans="1:14" x14ac:dyDescent="0.15">
      <c r="G8">
        <f>G3/1000*9</f>
        <v>918.77499000000012</v>
      </c>
      <c r="L8">
        <f>L3/1000</f>
        <v>22.626766174950316</v>
      </c>
      <c r="M8">
        <f>M3/1000</f>
        <v>113.13383087475158</v>
      </c>
      <c r="N8">
        <f>M8*9</f>
        <v>1018.2044778727642</v>
      </c>
    </row>
    <row r="9" spans="1:14" x14ac:dyDescent="0.15">
      <c r="G9">
        <f>G4/1000*9</f>
        <v>1224.3871080000001</v>
      </c>
    </row>
    <row r="10" spans="1:14" x14ac:dyDescent="0.15">
      <c r="G10">
        <f>G5/1000*9</f>
        <v>1230.6759047100002</v>
      </c>
    </row>
  </sheetData>
  <mergeCells count="2">
    <mergeCell ref="A2:A5"/>
    <mergeCell ref="B2:B5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case3</vt:lpstr>
      <vt:lpstr>case3_1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yamashita</dc:creator>
  <cp:lastModifiedBy>yamashita</cp:lastModifiedBy>
  <dcterms:created xsi:type="dcterms:W3CDTF">2016-08-22T23:40:37Z</dcterms:created>
  <dcterms:modified xsi:type="dcterms:W3CDTF">2016-09-07T03:53:21Z</dcterms:modified>
</cp:coreProperties>
</file>