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66925"/>
  <xr:revisionPtr revIDLastSave="1089" documentId="11_E60897F41BE170836B02CE998F75CCDC64E183C8" xr6:coauthVersionLast="47" xr6:coauthVersionMax="47" xr10:uidLastSave="{82CF1530-BDF1-445B-9784-45E1167C5FE2}"/>
  <bookViews>
    <workbookView xWindow="240" yWindow="105" windowWidth="14805" windowHeight="8010" firstSheet="2" activeTab="2" xr2:uid="{00000000-000D-0000-FFFF-FFFF00000000}"/>
  </bookViews>
  <sheets>
    <sheet name="Reagents" sheetId="1" r:id="rId1"/>
    <sheet name="Consumables" sheetId="3" r:id="rId2"/>
    <sheet name="Ord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9" i="1"/>
  <c r="H10" i="1"/>
  <c r="H9" i="1"/>
  <c r="H3" i="1"/>
  <c r="H2" i="1"/>
  <c r="I2" i="1"/>
  <c r="H12" i="1"/>
  <c r="H11" i="1"/>
  <c r="H13" i="1"/>
  <c r="H18" i="1"/>
  <c r="H14" i="1"/>
  <c r="H15" i="1"/>
  <c r="I16" i="1"/>
  <c r="H16" i="1"/>
  <c r="I17" i="1"/>
  <c r="H17" i="1"/>
  <c r="I18" i="1"/>
  <c r="I3" i="1"/>
</calcChain>
</file>

<file path=xl/sharedStrings.xml><?xml version="1.0" encoding="utf-8"?>
<sst xmlns="http://schemas.openxmlformats.org/spreadsheetml/2006/main" count="247" uniqueCount="159">
  <si>
    <t>Reagent</t>
  </si>
  <si>
    <t>Use</t>
  </si>
  <si>
    <t>Concentration</t>
  </si>
  <si>
    <t>U/I</t>
  </si>
  <si>
    <t>Units-On-Hand</t>
  </si>
  <si>
    <t>Date</t>
  </si>
  <si>
    <t>Cost</t>
  </si>
  <si>
    <t># Samples/unit</t>
  </si>
  <si>
    <t># Weeks/unit (48 samples/wk)</t>
  </si>
  <si>
    <t>Link</t>
  </si>
  <si>
    <t>EG_notes</t>
  </si>
  <si>
    <t>SYBR Gold</t>
  </si>
  <si>
    <t>Gel</t>
  </si>
  <si>
    <t>10,000x</t>
  </si>
  <si>
    <t>500ul</t>
  </si>
  <si>
    <t>https://www.thermofisher.com/order/catalog/product/S11494</t>
  </si>
  <si>
    <t>RNase A</t>
  </si>
  <si>
    <t>Extraction</t>
  </si>
  <si>
    <t>100mg/ml</t>
  </si>
  <si>
    <t>500mg</t>
  </si>
  <si>
    <t>https://www.biobasic.com/rnase-a-5098</t>
  </si>
  <si>
    <t>disodium EDTA</t>
  </si>
  <si>
    <t>Storage solution</t>
  </si>
  <si>
    <t>DESS</t>
  </si>
  <si>
    <t>DMSO</t>
  </si>
  <si>
    <t>NaOH</t>
  </si>
  <si>
    <t>NaCl</t>
  </si>
  <si>
    <t>Cryovials, internally threaded 2.0 ml</t>
  </si>
  <si>
    <t>Subsampling</t>
  </si>
  <si>
    <t>100ct</t>
  </si>
  <si>
    <t>https://www.fishersci.com/shop/products/fisherbrand-externally-internally-threaded-cryogenic-storage-vials-10/12-567-501?searchHijack=true&amp;searchTerm=fisherbrand-externally-internally-threaded-cryogenic-storage-vials-10&amp;searchType=Rapid&amp;matchedCatNo=12-567-501</t>
  </si>
  <si>
    <t>for tissue/subsampling</t>
  </si>
  <si>
    <t>AL Buffer</t>
  </si>
  <si>
    <t>247ml</t>
  </si>
  <si>
    <t>https://www.qiagen.com/us/products/discovery-and-translational-research/lab-essentials/buffers-reagents/buffer-al/</t>
  </si>
  <si>
    <t>33ml</t>
  </si>
  <si>
    <t>ATL Buffer</t>
  </si>
  <si>
    <t>50ml</t>
  </si>
  <si>
    <t>https://www.qiagen.com/us/products/discovery-and-translational-research/lab-essentials/buffers-reagents/buffer-atl/?catno=19076</t>
  </si>
  <si>
    <t>200ml</t>
  </si>
  <si>
    <t>AW1 Buffer</t>
  </si>
  <si>
    <t>98ml</t>
  </si>
  <si>
    <t>https://www.qiagen.com/us/products/discovery-and-translational-research/lab-essentials/buffers-and-reagents/?catno=19081</t>
  </si>
  <si>
    <t>AW2 Buffer</t>
  </si>
  <si>
    <t>81ml</t>
  </si>
  <si>
    <t>https://www.qiagen.com/us/products/discovery-and-translational-research/lab-essentials/buffers-and-reagents/?catno=19072</t>
  </si>
  <si>
    <t>66ml</t>
  </si>
  <si>
    <t>EB Buffer</t>
  </si>
  <si>
    <t>250ml</t>
  </si>
  <si>
    <t>https://www.qiagen.com/us/products/discovery-and-translational-research/lab-essentials/buffers-reagents/buffer-eb/</t>
  </si>
  <si>
    <t>15ml</t>
  </si>
  <si>
    <t>Proteinase K</t>
  </si>
  <si>
    <t>10ml</t>
  </si>
  <si>
    <t>https://www.qiagen.com/us/products/discovery-and-translational-research/lab-essentials/enzymes/qiagen-protease-and-proteinase-k/?catno=19133</t>
  </si>
  <si>
    <t>EtOH 95%</t>
  </si>
  <si>
    <t>EtOH 100%</t>
  </si>
  <si>
    <t>Spin Columns</t>
  </si>
  <si>
    <t>Collection Tubes</t>
  </si>
  <si>
    <t>Agarose</t>
  </si>
  <si>
    <t>Loading Dye</t>
  </si>
  <si>
    <t>10 kb hyperladder bioline</t>
  </si>
  <si>
    <t>AE Buffer</t>
  </si>
  <si>
    <t>https://www.qiagen.com/us/products/discovery-and-translational-research/lab-essentials/buffers-and-reagents/?catno=19077</t>
  </si>
  <si>
    <t>PB Buffer</t>
  </si>
  <si>
    <t>PE Buffer</t>
  </si>
  <si>
    <t>Sodium borate</t>
  </si>
  <si>
    <t>Inventory</t>
  </si>
  <si>
    <t>Item</t>
  </si>
  <si>
    <t>Qty by Date</t>
  </si>
  <si>
    <t>Pipette Tips</t>
  </si>
  <si>
    <t>Catalog number</t>
  </si>
  <si>
    <t>Order website</t>
  </si>
  <si>
    <t>Units per extraction (96)</t>
  </si>
  <si>
    <t>Notes</t>
  </si>
  <si>
    <t>10 uL pipette tip with filter</t>
  </si>
  <si>
    <t>racks</t>
  </si>
  <si>
    <t>10 uL XL tip with filter</t>
  </si>
  <si>
    <t>76322-132</t>
  </si>
  <si>
    <t>VWR.com</t>
  </si>
  <si>
    <t>10 uL pipette tip without filter</t>
  </si>
  <si>
    <t>12.5 uL tip with filter</t>
  </si>
  <si>
    <t>20 uL pipette tip with filter</t>
  </si>
  <si>
    <t>fits 100µL pipette</t>
  </si>
  <si>
    <t>20 uL pipette tip without filter</t>
  </si>
  <si>
    <t>100 uL pipette tip with filter</t>
  </si>
  <si>
    <t>100 uL pipette tip without filter</t>
  </si>
  <si>
    <t>200 uL pipette tip with filter</t>
  </si>
  <si>
    <t>200 uL pipette tip without filter</t>
  </si>
  <si>
    <t>bags (1000 ea)</t>
  </si>
  <si>
    <t>250 uL pipette tip without filter</t>
  </si>
  <si>
    <t>300 uL pipette tip with filter</t>
  </si>
  <si>
    <t>300 uL pipette tip without filter</t>
  </si>
  <si>
    <t>1000 uL pipette tips with filter</t>
  </si>
  <si>
    <t>1000 uL pipette tips without filter</t>
  </si>
  <si>
    <t>1000 uL pipette tips with filter (autoclave)</t>
  </si>
  <si>
    <t>1000 uL pipette tips without filter (autoclave)</t>
  </si>
  <si>
    <t>1200 uL with filter</t>
  </si>
  <si>
    <t>shoprainin.com</t>
  </si>
  <si>
    <t>to order 60 boxes</t>
  </si>
  <si>
    <t>5-10 mL macro-pipetter tips</t>
  </si>
  <si>
    <t>box</t>
  </si>
  <si>
    <t>10/20 mL macropipette tips</t>
  </si>
  <si>
    <t>Tubes</t>
  </si>
  <si>
    <t>Thermo 1.5 mL Microcentrifuge tubes</t>
  </si>
  <si>
    <t>bags (50)</t>
  </si>
  <si>
    <t>invitrogen 2.0 mL Microcentrifuge tubes</t>
  </si>
  <si>
    <t>boxes (500)</t>
  </si>
  <si>
    <t>invitrogen Genomic Spin Columns</t>
  </si>
  <si>
    <t>DNEasy spin columns</t>
  </si>
  <si>
    <t>packs (10)</t>
  </si>
  <si>
    <t>Eppendorf 25 mL Conical Tubes - Falcons</t>
  </si>
  <si>
    <t>2.0 mL collection tubes</t>
  </si>
  <si>
    <t>bags (100)</t>
  </si>
  <si>
    <t>to order 2000 units</t>
  </si>
  <si>
    <t>Extraction Plates</t>
  </si>
  <si>
    <t>Digestion 96Indv.-plates</t>
  </si>
  <si>
    <t>to order another kit</t>
  </si>
  <si>
    <t>DNeasy filter column 96Indv.-plates</t>
  </si>
  <si>
    <t>Elution Microtube 96Indv.-plates</t>
  </si>
  <si>
    <t>Gloves</t>
  </si>
  <si>
    <t>XS</t>
  </si>
  <si>
    <t>boxes (200)</t>
  </si>
  <si>
    <t>S</t>
  </si>
  <si>
    <t>to order more</t>
  </si>
  <si>
    <t>M</t>
  </si>
  <si>
    <t>L</t>
  </si>
  <si>
    <t>Misc</t>
  </si>
  <si>
    <t>Kimwipes (large)</t>
  </si>
  <si>
    <t>boxes</t>
  </si>
  <si>
    <t>Kimwipes (small)</t>
  </si>
  <si>
    <t>to order 10 more</t>
  </si>
  <si>
    <t>Scalpal blades</t>
  </si>
  <si>
    <t>Cotton balls</t>
  </si>
  <si>
    <t>1 box</t>
  </si>
  <si>
    <t>Large Jars for subsampled individuals</t>
  </si>
  <si>
    <t>20 more</t>
  </si>
  <si>
    <t>smartBoats</t>
  </si>
  <si>
    <t>Project No. 100688-010</t>
  </si>
  <si>
    <t>Order No.</t>
  </si>
  <si>
    <t>By</t>
  </si>
  <si>
    <t>Req. Date</t>
  </si>
  <si>
    <t>Vendor</t>
  </si>
  <si>
    <t>Item(s)</t>
  </si>
  <si>
    <t>QTY</t>
  </si>
  <si>
    <t>Processed (Y/N)</t>
  </si>
  <si>
    <t>Rcvd Date</t>
  </si>
  <si>
    <t>CJ</t>
  </si>
  <si>
    <t>Qiagen</t>
  </si>
  <si>
    <t>DNeasy 96 Blood &amp; Tissue Kit (12)</t>
  </si>
  <si>
    <t>Y</t>
  </si>
  <si>
    <t>QIAGEN Proteinase K (10 ml)</t>
  </si>
  <si>
    <t>Bio Basic</t>
  </si>
  <si>
    <t>RNaseA (500mg)</t>
  </si>
  <si>
    <t>Fisher Scientific</t>
  </si>
  <si>
    <t>Rite in the rain paper (200 pgs)</t>
  </si>
  <si>
    <t>Tweezers</t>
  </si>
  <si>
    <t>Bleach (pack of 3)</t>
  </si>
  <si>
    <t>Brady</t>
  </si>
  <si>
    <t>Printer ribbon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</si>
</sst>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6" fontId="0" fillId="0" borderId="0" xfId="0" applyNumberFormat="1"/>
    <xf numFmtId="1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6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0" fontId="0" fillId="2" borderId="0" xfId="0" applyFill="1"/>
    <xf numFmtId="0" fontId="2" fillId="0" borderId="0" xfId="0" applyFont="1" applyAlignment="1">
      <alignment horizontal="left"/>
    </xf>
    <xf numFmtId="0" fontId="2" fillId="4" borderId="0" xfId="0" applyFont="1" applyFill="1"/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iagen.com/us/products/discovery-and-translational-research/lab-essentials/buffers-reagents/buffer-al/" TargetMode="External"/><Relationship Id="rId13" Type="http://schemas.openxmlformats.org/officeDocument/2006/relationships/hyperlink" Target="https://www.qiagen.com/us/products/discovery-and-translational-research/lab-essentials/buffers-reagents/buffer-eb/" TargetMode="External"/><Relationship Id="rId3" Type="http://schemas.openxmlformats.org/officeDocument/2006/relationships/hyperlink" Target="https://www.fishersci.com/shop/products/fisherbrand-externally-internally-threaded-cryogenic-storage-vials-10/12-567-501?searchHijack=true&amp;searchTerm=fisherbrand-externally-internally-threaded-cryogenic-storage-vials-10&amp;searchType=Rapid&amp;matchedCatNo=12-567-501" TargetMode="External"/><Relationship Id="rId7" Type="http://schemas.openxmlformats.org/officeDocument/2006/relationships/hyperlink" Target="https://www.qiagen.com/us/products/discovery-and-translational-research/lab-essentials/enzymes/qiagen-protease-and-proteinase-k/?catno=19133" TargetMode="External"/><Relationship Id="rId12" Type="http://schemas.openxmlformats.org/officeDocument/2006/relationships/hyperlink" Target="https://www.qiagen.com/us/products/discovery-and-translational-research/lab-essentials/buffers-and-reagents/?catno=19077" TargetMode="External"/><Relationship Id="rId2" Type="http://schemas.openxmlformats.org/officeDocument/2006/relationships/hyperlink" Target="https://www.biobasic.com/rnase-a-5098" TargetMode="External"/><Relationship Id="rId1" Type="http://schemas.openxmlformats.org/officeDocument/2006/relationships/hyperlink" Target="https://www.thermofisher.com/order/catalog/product/S11494" TargetMode="External"/><Relationship Id="rId6" Type="http://schemas.openxmlformats.org/officeDocument/2006/relationships/hyperlink" Target="https://www.qiagen.com/us/products/discovery-and-translational-research/lab-essentials/buffers-reagents/buffer-atl/?catno=19076" TargetMode="External"/><Relationship Id="rId11" Type="http://schemas.openxmlformats.org/officeDocument/2006/relationships/hyperlink" Target="https://www.qiagen.com/us/products/discovery-and-translational-research/lab-essentials/buffers-and-reagents/?catno=19072" TargetMode="External"/><Relationship Id="rId5" Type="http://schemas.openxmlformats.org/officeDocument/2006/relationships/hyperlink" Target="https://www.qiagen.com/us/products/discovery-and-translational-research/lab-essentials/buffers-reagents/buffer-atl/?catno=19076" TargetMode="External"/><Relationship Id="rId10" Type="http://schemas.openxmlformats.org/officeDocument/2006/relationships/hyperlink" Target="https://www.qiagen.com/us/products/discovery-and-translational-research/lab-essentials/buffers-and-reagents/?catno=19072" TargetMode="External"/><Relationship Id="rId4" Type="http://schemas.openxmlformats.org/officeDocument/2006/relationships/hyperlink" Target="https://www.qiagen.com/us/products/discovery-and-translational-research/lab-essentials/buffers-reagents/buffer-al/" TargetMode="External"/><Relationship Id="rId9" Type="http://schemas.openxmlformats.org/officeDocument/2006/relationships/hyperlink" Target="https://www.qiagen.com/us/products/discovery-and-translational-research/lab-essentials/buffers-and-reagents/?catno=19081" TargetMode="External"/><Relationship Id="rId14" Type="http://schemas.openxmlformats.org/officeDocument/2006/relationships/hyperlink" Target="https://www.qiagen.com/us/products/discovery-and-translational-research/lab-essentials/buffers-reagents/buffer-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5.140625" customWidth="1"/>
    <col min="2" max="2" width="15.5703125" bestFit="1" customWidth="1"/>
    <col min="3" max="3" width="13.7109375" bestFit="1" customWidth="1"/>
    <col min="4" max="6" width="13.7109375" customWidth="1"/>
    <col min="8" max="8" width="13.85546875" customWidth="1"/>
    <col min="9" max="9" width="23.85546875" customWidth="1"/>
    <col min="10" max="10" width="54.42578125" customWidth="1"/>
  </cols>
  <sheetData>
    <row r="1" spans="1:11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>
        <v>2</v>
      </c>
      <c r="F2" s="7">
        <v>44655</v>
      </c>
      <c r="G2" s="2">
        <v>208</v>
      </c>
      <c r="H2" s="3">
        <f>500*48/7.5</f>
        <v>3200</v>
      </c>
      <c r="I2" s="12">
        <f>H2/48</f>
        <v>66.666666666666671</v>
      </c>
      <c r="J2" s="1" t="s">
        <v>15</v>
      </c>
      <c r="K2" t="s">
        <v>12</v>
      </c>
    </row>
    <row r="3" spans="1:11">
      <c r="A3" t="s">
        <v>16</v>
      </c>
      <c r="B3" t="s">
        <v>17</v>
      </c>
      <c r="C3" t="s">
        <v>18</v>
      </c>
      <c r="D3" t="s">
        <v>19</v>
      </c>
      <c r="E3" s="13">
        <v>1</v>
      </c>
      <c r="F3" s="14">
        <v>44655</v>
      </c>
      <c r="G3" s="15">
        <v>206</v>
      </c>
      <c r="H3" s="13">
        <f>5000/8</f>
        <v>625</v>
      </c>
      <c r="I3" s="16">
        <f>625/48</f>
        <v>13.020833333333334</v>
      </c>
      <c r="J3" s="1" t="s">
        <v>20</v>
      </c>
    </row>
    <row r="4" spans="1:11">
      <c r="A4" t="s">
        <v>21</v>
      </c>
      <c r="B4" t="s">
        <v>22</v>
      </c>
      <c r="C4" s="13"/>
      <c r="D4" s="13"/>
      <c r="E4" s="13"/>
      <c r="F4" s="13"/>
      <c r="G4" s="13"/>
      <c r="H4" s="13"/>
      <c r="I4" s="16"/>
      <c r="K4" t="s">
        <v>23</v>
      </c>
    </row>
    <row r="5" spans="1:11">
      <c r="A5" t="s">
        <v>24</v>
      </c>
      <c r="B5" t="s">
        <v>22</v>
      </c>
      <c r="C5" s="13"/>
      <c r="D5" s="13"/>
      <c r="E5" s="13"/>
      <c r="F5" s="13"/>
      <c r="G5" s="13"/>
      <c r="H5" s="13"/>
      <c r="I5" s="16"/>
      <c r="K5" t="s">
        <v>23</v>
      </c>
    </row>
    <row r="6" spans="1:11">
      <c r="A6" t="s">
        <v>25</v>
      </c>
      <c r="B6" t="s">
        <v>22</v>
      </c>
      <c r="C6" s="13"/>
      <c r="D6" s="13"/>
      <c r="E6" s="13"/>
      <c r="F6" s="13"/>
      <c r="G6" s="13"/>
      <c r="H6" s="13"/>
      <c r="I6" s="16"/>
      <c r="K6" t="s">
        <v>23</v>
      </c>
    </row>
    <row r="7" spans="1:11">
      <c r="A7" t="s">
        <v>26</v>
      </c>
      <c r="B7" t="s">
        <v>22</v>
      </c>
      <c r="C7" s="13"/>
      <c r="D7" s="13"/>
      <c r="E7" s="13"/>
      <c r="F7" s="13"/>
      <c r="G7" s="13"/>
      <c r="H7" s="13"/>
      <c r="I7" s="16"/>
      <c r="K7" t="s">
        <v>23</v>
      </c>
    </row>
    <row r="8" spans="1:11">
      <c r="A8" t="s">
        <v>27</v>
      </c>
      <c r="B8" t="s">
        <v>28</v>
      </c>
      <c r="D8" t="s">
        <v>29</v>
      </c>
      <c r="G8" s="2">
        <v>77</v>
      </c>
      <c r="H8" s="3">
        <v>100</v>
      </c>
      <c r="I8" s="12"/>
      <c r="J8" s="1" t="s">
        <v>30</v>
      </c>
      <c r="K8" t="s">
        <v>31</v>
      </c>
    </row>
    <row r="9" spans="1:11">
      <c r="A9" s="13" t="s">
        <v>32</v>
      </c>
      <c r="B9" s="13" t="s">
        <v>17</v>
      </c>
      <c r="C9" s="13"/>
      <c r="D9" s="13" t="s">
        <v>33</v>
      </c>
      <c r="E9" s="13">
        <v>1</v>
      </c>
      <c r="F9" s="14">
        <v>44655</v>
      </c>
      <c r="G9" s="13"/>
      <c r="H9" s="17">
        <f>247000/200</f>
        <v>1235</v>
      </c>
      <c r="I9" s="16">
        <f>H9/48</f>
        <v>25.729166666666668</v>
      </c>
      <c r="J9" s="1" t="s">
        <v>34</v>
      </c>
    </row>
    <row r="10" spans="1:11">
      <c r="A10" s="13" t="s">
        <v>32</v>
      </c>
      <c r="B10" s="13" t="s">
        <v>17</v>
      </c>
      <c r="C10" s="13"/>
      <c r="D10" s="13" t="s">
        <v>35</v>
      </c>
      <c r="E10" s="13">
        <v>19</v>
      </c>
      <c r="F10" s="14">
        <v>44655</v>
      </c>
      <c r="G10" s="13"/>
      <c r="H10" s="17">
        <f>33000/200</f>
        <v>165</v>
      </c>
      <c r="I10" s="16">
        <f t="shared" ref="I10:I15" si="0">H10/48</f>
        <v>3.4375</v>
      </c>
      <c r="J10" s="1" t="s">
        <v>34</v>
      </c>
    </row>
    <row r="11" spans="1:11">
      <c r="A11" s="13" t="s">
        <v>36</v>
      </c>
      <c r="B11" s="13" t="s">
        <v>17</v>
      </c>
      <c r="C11" s="13"/>
      <c r="D11" s="13" t="s">
        <v>37</v>
      </c>
      <c r="E11" s="13">
        <v>11</v>
      </c>
      <c r="F11" s="14">
        <v>44655</v>
      </c>
      <c r="G11" s="13"/>
      <c r="H11" s="17">
        <f>50000/180</f>
        <v>277.77777777777777</v>
      </c>
      <c r="I11" s="16">
        <f t="shared" si="0"/>
        <v>5.7870370370370372</v>
      </c>
      <c r="J11" s="1" t="s">
        <v>38</v>
      </c>
    </row>
    <row r="12" spans="1:11">
      <c r="A12" s="13" t="s">
        <v>36</v>
      </c>
      <c r="B12" s="13" t="s">
        <v>17</v>
      </c>
      <c r="C12" s="13"/>
      <c r="D12" s="13" t="s">
        <v>39</v>
      </c>
      <c r="E12" s="13">
        <v>1</v>
      </c>
      <c r="F12" s="14">
        <v>44655</v>
      </c>
      <c r="G12" s="13"/>
      <c r="H12" s="17">
        <f>200000/180</f>
        <v>1111.1111111111111</v>
      </c>
      <c r="I12" s="16">
        <f t="shared" si="0"/>
        <v>23.148148148148149</v>
      </c>
      <c r="J12" s="1" t="s">
        <v>38</v>
      </c>
    </row>
    <row r="13" spans="1:11">
      <c r="A13" s="13" t="s">
        <v>40</v>
      </c>
      <c r="B13" s="13" t="s">
        <v>17</v>
      </c>
      <c r="C13" s="13"/>
      <c r="D13" s="13" t="s">
        <v>41</v>
      </c>
      <c r="E13" s="13">
        <v>7</v>
      </c>
      <c r="F13" s="14">
        <v>44655</v>
      </c>
      <c r="G13" s="13"/>
      <c r="H13" s="17">
        <f>98000/250</f>
        <v>392</v>
      </c>
      <c r="I13" s="16">
        <f t="shared" si="0"/>
        <v>8.1666666666666661</v>
      </c>
      <c r="J13" s="1" t="s">
        <v>42</v>
      </c>
    </row>
    <row r="14" spans="1:11">
      <c r="A14" s="13" t="s">
        <v>43</v>
      </c>
      <c r="B14" s="13" t="s">
        <v>17</v>
      </c>
      <c r="C14" s="13"/>
      <c r="D14" s="13" t="s">
        <v>44</v>
      </c>
      <c r="E14" s="13">
        <v>4</v>
      </c>
      <c r="F14" s="14">
        <v>44655</v>
      </c>
      <c r="G14" s="13"/>
      <c r="H14" s="17">
        <f>81000/250</f>
        <v>324</v>
      </c>
      <c r="I14" s="16">
        <f t="shared" si="0"/>
        <v>6.75</v>
      </c>
      <c r="J14" s="1" t="s">
        <v>45</v>
      </c>
    </row>
    <row r="15" spans="1:11">
      <c r="A15" s="13" t="s">
        <v>43</v>
      </c>
      <c r="B15" s="13" t="s">
        <v>17</v>
      </c>
      <c r="C15" s="13"/>
      <c r="D15" s="13" t="s">
        <v>46</v>
      </c>
      <c r="E15" s="13">
        <v>1</v>
      </c>
      <c r="F15" s="14">
        <v>44655</v>
      </c>
      <c r="G15" s="13"/>
      <c r="H15" s="17">
        <f>66000/250</f>
        <v>264</v>
      </c>
      <c r="I15" s="16">
        <f t="shared" si="0"/>
        <v>5.5</v>
      </c>
      <c r="J15" s="1" t="s">
        <v>45</v>
      </c>
    </row>
    <row r="16" spans="1:11">
      <c r="A16" s="13" t="s">
        <v>47</v>
      </c>
      <c r="B16" s="13" t="s">
        <v>17</v>
      </c>
      <c r="C16" s="13"/>
      <c r="D16" s="13" t="s">
        <v>48</v>
      </c>
      <c r="E16" s="13">
        <v>2</v>
      </c>
      <c r="F16" s="14">
        <v>44655</v>
      </c>
      <c r="G16" s="13"/>
      <c r="H16" s="17">
        <f>250000/100</f>
        <v>2500</v>
      </c>
      <c r="I16" s="16">
        <f>H16/48</f>
        <v>52.083333333333336</v>
      </c>
      <c r="J16" s="1" t="s">
        <v>49</v>
      </c>
    </row>
    <row r="17" spans="1:10">
      <c r="A17" s="13" t="s">
        <v>47</v>
      </c>
      <c r="B17" s="13" t="s">
        <v>17</v>
      </c>
      <c r="C17" s="13"/>
      <c r="D17" s="13" t="s">
        <v>50</v>
      </c>
      <c r="E17" s="13">
        <v>5</v>
      </c>
      <c r="F17" s="14">
        <v>44655</v>
      </c>
      <c r="G17" s="13"/>
      <c r="H17" s="17">
        <f>15000/100</f>
        <v>150</v>
      </c>
      <c r="I17" s="16">
        <f>H17/48</f>
        <v>3.125</v>
      </c>
      <c r="J17" s="1" t="s">
        <v>49</v>
      </c>
    </row>
    <row r="18" spans="1:10">
      <c r="A18" t="s">
        <v>51</v>
      </c>
      <c r="B18" t="s">
        <v>17</v>
      </c>
      <c r="D18" t="s">
        <v>52</v>
      </c>
      <c r="E18">
        <v>12</v>
      </c>
      <c r="F18" s="7">
        <v>44655</v>
      </c>
      <c r="H18" s="3">
        <f>10000/40</f>
        <v>250</v>
      </c>
      <c r="I18" s="12">
        <f>H18/48</f>
        <v>5.208333333333333</v>
      </c>
      <c r="J18" s="1" t="s">
        <v>53</v>
      </c>
    </row>
    <row r="19" spans="1:10">
      <c r="A19" t="s">
        <v>54</v>
      </c>
      <c r="B19" t="s">
        <v>22</v>
      </c>
      <c r="H19" s="3"/>
      <c r="I19" s="12"/>
    </row>
    <row r="20" spans="1:10">
      <c r="A20" t="s">
        <v>55</v>
      </c>
      <c r="B20" t="s">
        <v>17</v>
      </c>
      <c r="I20" s="12"/>
    </row>
    <row r="21" spans="1:10">
      <c r="A21" t="s">
        <v>56</v>
      </c>
      <c r="B21" t="s">
        <v>17</v>
      </c>
      <c r="I21" s="12"/>
    </row>
    <row r="22" spans="1:10">
      <c r="A22" t="s">
        <v>57</v>
      </c>
      <c r="B22" t="s">
        <v>17</v>
      </c>
      <c r="I22" s="12"/>
    </row>
    <row r="23" spans="1:10">
      <c r="A23" t="s">
        <v>58</v>
      </c>
      <c r="B23" t="s">
        <v>12</v>
      </c>
      <c r="I23" s="12"/>
    </row>
    <row r="24" spans="1:10">
      <c r="A24" t="s">
        <v>59</v>
      </c>
      <c r="B24" t="s">
        <v>12</v>
      </c>
      <c r="I24" s="12"/>
    </row>
    <row r="25" spans="1:10">
      <c r="A25" t="s">
        <v>60</v>
      </c>
      <c r="B25" t="s">
        <v>12</v>
      </c>
      <c r="I25" s="12"/>
    </row>
    <row r="26" spans="1:10">
      <c r="A26" t="s">
        <v>61</v>
      </c>
      <c r="I26" s="12"/>
      <c r="J26" s="1" t="s">
        <v>62</v>
      </c>
    </row>
    <row r="27" spans="1:10">
      <c r="A27" t="s">
        <v>63</v>
      </c>
    </row>
    <row r="28" spans="1:10">
      <c r="A28" t="s">
        <v>64</v>
      </c>
    </row>
    <row r="29" spans="1:10">
      <c r="A29" t="s">
        <v>65</v>
      </c>
      <c r="B29" t="s">
        <v>12</v>
      </c>
    </row>
  </sheetData>
  <hyperlinks>
    <hyperlink ref="J2" r:id="rId1" xr:uid="{D755A162-ACBE-4345-A571-DE96DD24AE41}"/>
    <hyperlink ref="J3" r:id="rId2" xr:uid="{97B0C3F3-5A6E-434D-AE38-F30FF48A0441}"/>
    <hyperlink ref="J8" r:id="rId3" display="https://www.fishersci.com/shop/products/fisherbrand-externally-internally-threaded-cryogenic-storage-vials-10/12-567-501?searchHijack=true&amp;searchTerm=fisherbrand-externally-internally-threaded-cryogenic-storage-vials-10&amp;searchType=Rapid&amp;matchedCatNo=12-567-501" xr:uid="{34B2AA33-1589-4FE6-A8CD-B11B6F40CFB4}"/>
    <hyperlink ref="J9" r:id="rId4" xr:uid="{FF81E04B-F96A-477A-9D5A-6620600B62AA}"/>
    <hyperlink ref="J11" r:id="rId5" xr:uid="{1C498AC6-2B5A-4368-A3D7-714D65E183C4}"/>
    <hyperlink ref="J12" r:id="rId6" xr:uid="{210274EE-A9DD-4EB5-A323-83D0CEA8FF64}"/>
    <hyperlink ref="J18" r:id="rId7" xr:uid="{04D68CFC-24A8-416C-8566-3C95E93609A3}"/>
    <hyperlink ref="J10" r:id="rId8" xr:uid="{4D422D20-A700-4B5A-A23D-97CCFBD427D4}"/>
    <hyperlink ref="J13" r:id="rId9" xr:uid="{0E60026B-C2A0-4796-AE8F-E34F3B214765}"/>
    <hyperlink ref="J15" r:id="rId10" xr:uid="{B4E3A317-EFD3-4EBA-9A3E-3E35B515D20E}"/>
    <hyperlink ref="J14" r:id="rId11" xr:uid="{076D9253-1A0A-487F-BF87-98D9DBC9C9A6}"/>
    <hyperlink ref="J26" r:id="rId12" xr:uid="{782ECC14-F8D3-44D1-B3EC-CE09303EF817}"/>
    <hyperlink ref="J16" r:id="rId13" xr:uid="{E3DCB8D6-5F06-4FA8-A910-510F64D880FC}"/>
    <hyperlink ref="J17" r:id="rId14" xr:uid="{C6B82A91-F782-40FE-A60F-6B84CBF6B9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A0EA-AEBD-4D60-ABFC-4DA08B00BD03}">
  <dimension ref="A1:N53"/>
  <sheetViews>
    <sheetView workbookViewId="0">
      <selection activeCell="I56" sqref="I56"/>
    </sheetView>
  </sheetViews>
  <sheetFormatPr defaultRowHeight="15"/>
  <cols>
    <col min="1" max="1" width="40.42578125" customWidth="1"/>
    <col min="2" max="5" width="15.140625" customWidth="1"/>
    <col min="6" max="6" width="11.85546875" customWidth="1"/>
    <col min="7" max="8" width="15" customWidth="1"/>
    <col min="9" max="9" width="21.85546875" customWidth="1"/>
  </cols>
  <sheetData>
    <row r="1" spans="1:14">
      <c r="A1" s="27" t="s">
        <v>66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>
      <c r="A2" s="10" t="s">
        <v>67</v>
      </c>
      <c r="B2" s="10"/>
      <c r="C2" s="10"/>
      <c r="D2" s="10"/>
      <c r="E2" s="10"/>
      <c r="F2" s="25" t="s">
        <v>68</v>
      </c>
      <c r="G2" s="25"/>
      <c r="H2" s="25"/>
      <c r="I2" s="25"/>
      <c r="J2" s="25"/>
      <c r="K2" s="25"/>
      <c r="L2" s="25"/>
      <c r="M2" s="25"/>
      <c r="N2" s="25"/>
    </row>
    <row r="3" spans="1:14">
      <c r="A3" s="10" t="s">
        <v>69</v>
      </c>
      <c r="B3" s="4" t="s">
        <v>3</v>
      </c>
      <c r="C3" s="4" t="s">
        <v>70</v>
      </c>
      <c r="D3" s="4" t="s">
        <v>71</v>
      </c>
      <c r="E3" s="4" t="s">
        <v>72</v>
      </c>
      <c r="F3" s="5">
        <v>44610</v>
      </c>
      <c r="G3" s="5">
        <v>44718</v>
      </c>
      <c r="H3" s="5">
        <v>44781</v>
      </c>
      <c r="I3" s="4" t="s">
        <v>73</v>
      </c>
      <c r="J3" s="4"/>
      <c r="K3" s="4"/>
      <c r="L3" s="4"/>
      <c r="M3" s="4"/>
      <c r="N3" s="4"/>
    </row>
    <row r="4" spans="1:14">
      <c r="A4" s="4" t="s">
        <v>74</v>
      </c>
      <c r="B4" s="4" t="s">
        <v>75</v>
      </c>
      <c r="C4" s="4"/>
      <c r="D4" s="4"/>
      <c r="E4" s="4"/>
      <c r="F4" s="4">
        <v>1</v>
      </c>
      <c r="G4" s="4">
        <v>1</v>
      </c>
      <c r="H4" s="4">
        <v>0</v>
      </c>
      <c r="I4" s="4"/>
      <c r="J4" s="4"/>
      <c r="K4" s="4"/>
      <c r="L4" s="4"/>
      <c r="M4" s="4"/>
      <c r="N4" s="4"/>
    </row>
    <row r="5" spans="1:14">
      <c r="A5" s="4" t="s">
        <v>76</v>
      </c>
      <c r="B5" s="4" t="s">
        <v>75</v>
      </c>
      <c r="C5" s="4" t="s">
        <v>77</v>
      </c>
      <c r="D5" s="4" t="s">
        <v>78</v>
      </c>
      <c r="E5" s="4">
        <v>2</v>
      </c>
      <c r="F5" s="4">
        <v>41</v>
      </c>
      <c r="G5" s="20">
        <v>0</v>
      </c>
      <c r="H5" s="20">
        <v>94</v>
      </c>
      <c r="I5" s="4"/>
      <c r="J5" s="4"/>
      <c r="K5" s="4"/>
      <c r="L5" s="4"/>
      <c r="M5" s="4"/>
      <c r="N5" s="4"/>
    </row>
    <row r="6" spans="1:14">
      <c r="A6" s="4" t="s">
        <v>79</v>
      </c>
      <c r="B6" s="4" t="s">
        <v>75</v>
      </c>
      <c r="C6" s="4"/>
      <c r="D6" s="4"/>
      <c r="E6" s="4"/>
      <c r="F6" s="4">
        <v>0</v>
      </c>
      <c r="G6" s="4">
        <v>0</v>
      </c>
      <c r="H6" s="4">
        <v>0</v>
      </c>
      <c r="I6" s="4"/>
      <c r="J6" s="4"/>
      <c r="K6" s="4"/>
      <c r="L6" s="4"/>
      <c r="M6" s="4"/>
      <c r="N6" s="4"/>
    </row>
    <row r="7" spans="1:14">
      <c r="A7" s="4" t="s">
        <v>80</v>
      </c>
      <c r="B7" s="4" t="s">
        <v>75</v>
      </c>
      <c r="C7" s="4"/>
      <c r="D7" s="4"/>
      <c r="E7" s="4"/>
      <c r="F7" s="4">
        <v>8</v>
      </c>
      <c r="G7" s="4">
        <v>8</v>
      </c>
      <c r="H7" s="4"/>
      <c r="I7" s="4"/>
      <c r="J7" s="4"/>
      <c r="K7" s="4"/>
      <c r="L7" s="4"/>
      <c r="M7" s="4"/>
      <c r="N7" s="4"/>
    </row>
    <row r="8" spans="1:14">
      <c r="A8" s="4" t="s">
        <v>81</v>
      </c>
      <c r="B8" s="4" t="s">
        <v>75</v>
      </c>
      <c r="C8" s="4"/>
      <c r="D8" s="4"/>
      <c r="E8" s="4"/>
      <c r="F8" s="4">
        <v>10</v>
      </c>
      <c r="G8" s="4">
        <v>10</v>
      </c>
      <c r="H8" s="4">
        <v>8</v>
      </c>
      <c r="I8" s="4" t="s">
        <v>82</v>
      </c>
      <c r="J8" s="4"/>
      <c r="K8" s="4"/>
      <c r="L8" s="4"/>
      <c r="M8" s="4"/>
      <c r="N8" s="4"/>
    </row>
    <row r="9" spans="1:14">
      <c r="A9" s="4" t="s">
        <v>83</v>
      </c>
      <c r="B9" s="4" t="s">
        <v>75</v>
      </c>
      <c r="C9" s="4"/>
      <c r="D9" s="4"/>
      <c r="E9" s="4"/>
      <c r="F9" s="4">
        <v>6</v>
      </c>
      <c r="G9" s="4">
        <v>6</v>
      </c>
      <c r="H9" s="4"/>
      <c r="I9" s="4"/>
      <c r="J9" s="4"/>
      <c r="K9" s="4"/>
      <c r="L9" s="4"/>
      <c r="M9" s="4"/>
      <c r="N9" s="4"/>
    </row>
    <row r="10" spans="1:14">
      <c r="A10" s="4" t="s">
        <v>84</v>
      </c>
      <c r="B10" s="4" t="s">
        <v>75</v>
      </c>
      <c r="C10" s="4"/>
      <c r="D10" s="4"/>
      <c r="E10" s="4"/>
      <c r="F10" s="4">
        <v>20</v>
      </c>
      <c r="G10" s="4">
        <v>20</v>
      </c>
      <c r="H10" s="4">
        <v>12</v>
      </c>
      <c r="I10" s="4"/>
      <c r="J10" s="4"/>
      <c r="K10" s="4"/>
      <c r="L10" s="4"/>
      <c r="M10" s="4"/>
      <c r="N10" s="4"/>
    </row>
    <row r="11" spans="1:14">
      <c r="A11" s="4" t="s">
        <v>85</v>
      </c>
      <c r="B11" s="4" t="s">
        <v>75</v>
      </c>
      <c r="C11" s="4"/>
      <c r="D11" s="4"/>
      <c r="E11" s="4"/>
      <c r="F11" s="4">
        <v>10</v>
      </c>
      <c r="G11" s="4">
        <v>0</v>
      </c>
      <c r="H11" s="4">
        <v>0</v>
      </c>
      <c r="I11" s="4"/>
      <c r="J11" s="4"/>
      <c r="K11" s="4"/>
      <c r="L11" s="4"/>
      <c r="M11" s="4"/>
      <c r="N11" s="4"/>
    </row>
    <row r="12" spans="1:14">
      <c r="A12" s="4" t="s">
        <v>86</v>
      </c>
      <c r="B12" s="4" t="s">
        <v>75</v>
      </c>
      <c r="C12" s="4"/>
      <c r="D12" s="4"/>
      <c r="E12" s="4"/>
      <c r="F12" s="4">
        <v>0</v>
      </c>
      <c r="G12" s="4">
        <v>0</v>
      </c>
      <c r="H12" s="4">
        <v>2</v>
      </c>
      <c r="I12" s="4"/>
      <c r="J12" s="4"/>
      <c r="K12" s="4"/>
      <c r="L12" s="4"/>
      <c r="M12" s="4"/>
      <c r="N12" s="4"/>
    </row>
    <row r="13" spans="1:14">
      <c r="A13" s="4" t="s">
        <v>87</v>
      </c>
      <c r="B13" s="4" t="s">
        <v>75</v>
      </c>
      <c r="C13" s="4"/>
      <c r="D13" s="4"/>
      <c r="E13" s="4"/>
      <c r="F13" s="4">
        <v>4</v>
      </c>
      <c r="G13" s="4">
        <v>0</v>
      </c>
      <c r="H13" s="4">
        <v>0</v>
      </c>
      <c r="I13" s="4"/>
      <c r="J13" s="4"/>
      <c r="K13" s="4"/>
      <c r="L13" s="4"/>
      <c r="M13" s="4"/>
      <c r="N13" s="4"/>
    </row>
    <row r="14" spans="1:14">
      <c r="A14" s="4" t="s">
        <v>87</v>
      </c>
      <c r="B14" s="4" t="s">
        <v>88</v>
      </c>
      <c r="C14" s="4"/>
      <c r="D14" s="4"/>
      <c r="E14" s="4"/>
      <c r="F14" s="4">
        <v>1</v>
      </c>
      <c r="G14" s="4"/>
      <c r="H14" s="4">
        <v>0</v>
      </c>
      <c r="I14" s="4"/>
      <c r="J14" s="4"/>
      <c r="K14" s="4"/>
      <c r="L14" s="4"/>
      <c r="M14" s="4"/>
      <c r="N14" s="4"/>
    </row>
    <row r="15" spans="1:14">
      <c r="A15" s="4" t="s">
        <v>89</v>
      </c>
      <c r="B15" s="4" t="s">
        <v>75</v>
      </c>
      <c r="C15" s="4"/>
      <c r="D15" s="4"/>
      <c r="E15" s="4"/>
      <c r="F15" s="4">
        <v>1</v>
      </c>
      <c r="G15" s="4"/>
      <c r="H15" s="4">
        <v>0</v>
      </c>
      <c r="I15" s="4"/>
      <c r="J15" s="4"/>
      <c r="K15" s="4"/>
      <c r="L15" s="4"/>
      <c r="M15" s="4"/>
      <c r="N15" s="4"/>
    </row>
    <row r="16" spans="1:14">
      <c r="A16" s="4" t="s">
        <v>90</v>
      </c>
      <c r="B16" s="4" t="s">
        <v>75</v>
      </c>
      <c r="C16" s="4"/>
      <c r="D16" s="4"/>
      <c r="E16" s="4"/>
      <c r="F16" s="4">
        <v>66</v>
      </c>
      <c r="G16" s="4">
        <v>64</v>
      </c>
      <c r="H16" s="4">
        <v>37</v>
      </c>
      <c r="I16" s="4"/>
      <c r="J16" s="4"/>
      <c r="K16" s="4"/>
      <c r="L16" s="4"/>
      <c r="M16" s="4"/>
      <c r="N16" s="4"/>
    </row>
    <row r="17" spans="1:14">
      <c r="A17" s="4" t="s">
        <v>91</v>
      </c>
      <c r="B17" s="4" t="s">
        <v>75</v>
      </c>
      <c r="C17" s="4"/>
      <c r="D17" s="4"/>
      <c r="E17" s="4"/>
      <c r="F17" s="4">
        <v>0</v>
      </c>
      <c r="G17" s="4">
        <v>0</v>
      </c>
      <c r="H17" s="4">
        <v>0</v>
      </c>
      <c r="I17" s="4"/>
      <c r="J17" s="4"/>
      <c r="K17" s="4"/>
      <c r="L17" s="4"/>
      <c r="M17" s="4"/>
      <c r="N17" s="4"/>
    </row>
    <row r="18" spans="1:14">
      <c r="A18" s="4" t="s">
        <v>92</v>
      </c>
      <c r="B18" s="4" t="s">
        <v>75</v>
      </c>
      <c r="C18" s="4"/>
      <c r="D18" s="4"/>
      <c r="E18" s="4"/>
      <c r="F18" s="4">
        <v>56</v>
      </c>
      <c r="G18" s="4">
        <v>35.5</v>
      </c>
      <c r="H18" s="4">
        <v>32</v>
      </c>
      <c r="I18" s="4"/>
      <c r="J18" s="4"/>
      <c r="K18" s="4"/>
      <c r="L18" s="4"/>
      <c r="M18" s="4"/>
      <c r="N18" s="4"/>
    </row>
    <row r="19" spans="1:14">
      <c r="A19" s="4" t="s">
        <v>93</v>
      </c>
      <c r="B19" s="4" t="s">
        <v>75</v>
      </c>
      <c r="C19" s="4"/>
      <c r="D19" s="4"/>
      <c r="E19" s="4"/>
      <c r="F19" s="4">
        <v>38</v>
      </c>
      <c r="G19" s="4">
        <v>38</v>
      </c>
      <c r="H19" s="4"/>
      <c r="I19" s="4"/>
      <c r="J19" s="4"/>
      <c r="K19" s="4"/>
      <c r="L19" s="4"/>
      <c r="M19" s="4"/>
      <c r="N19" s="4"/>
    </row>
    <row r="20" spans="1:14">
      <c r="A20" s="4" t="s">
        <v>93</v>
      </c>
      <c r="B20" s="4" t="s">
        <v>88</v>
      </c>
      <c r="C20" s="4"/>
      <c r="D20" s="4"/>
      <c r="E20" s="4"/>
      <c r="F20" s="4">
        <v>2</v>
      </c>
      <c r="G20" s="4"/>
      <c r="H20" s="4"/>
      <c r="I20" s="4"/>
      <c r="J20" s="4"/>
      <c r="K20" s="4"/>
      <c r="L20" s="4"/>
      <c r="M20" s="4"/>
      <c r="N20" s="4"/>
    </row>
    <row r="21" spans="1:14">
      <c r="A21" s="4" t="s">
        <v>94</v>
      </c>
      <c r="B21" s="4" t="s">
        <v>75</v>
      </c>
      <c r="C21" s="4"/>
      <c r="D21" s="4"/>
      <c r="E21" s="4"/>
      <c r="F21" s="4">
        <v>1</v>
      </c>
      <c r="G21" s="4">
        <v>1</v>
      </c>
      <c r="H21" s="4"/>
      <c r="I21" s="4"/>
      <c r="J21" s="4"/>
      <c r="K21" s="4"/>
      <c r="L21" s="4"/>
      <c r="M21" s="4"/>
      <c r="N21" s="4"/>
    </row>
    <row r="22" spans="1:14">
      <c r="A22" s="4" t="s">
        <v>95</v>
      </c>
      <c r="B22" s="4" t="s">
        <v>75</v>
      </c>
      <c r="C22" s="4"/>
      <c r="D22" s="4"/>
      <c r="E22" s="4"/>
      <c r="F22" s="4">
        <v>11</v>
      </c>
      <c r="G22" s="4">
        <v>11</v>
      </c>
      <c r="H22" s="4"/>
      <c r="I22" s="4"/>
      <c r="J22" s="4"/>
      <c r="K22" s="4"/>
      <c r="L22" s="4"/>
      <c r="M22" s="4"/>
      <c r="N22" s="4"/>
    </row>
    <row r="23" spans="1:14">
      <c r="A23" s="4" t="s">
        <v>96</v>
      </c>
      <c r="B23" s="4" t="s">
        <v>75</v>
      </c>
      <c r="C23" s="19">
        <v>30389231</v>
      </c>
      <c r="D23" s="4" t="s">
        <v>97</v>
      </c>
      <c r="E23" s="4">
        <v>3</v>
      </c>
      <c r="F23" s="4">
        <v>16</v>
      </c>
      <c r="G23" s="20">
        <v>0</v>
      </c>
      <c r="H23" s="20">
        <v>40</v>
      </c>
      <c r="I23" s="4" t="s">
        <v>98</v>
      </c>
      <c r="J23" s="4"/>
      <c r="K23" s="4"/>
      <c r="L23" s="4"/>
      <c r="M23" s="4"/>
      <c r="N23" s="4"/>
    </row>
    <row r="24" spans="1:14">
      <c r="A24" s="4" t="s">
        <v>99</v>
      </c>
      <c r="B24" s="4" t="s">
        <v>100</v>
      </c>
      <c r="C24" s="4"/>
      <c r="D24" s="4"/>
      <c r="E24" s="4"/>
      <c r="F24" s="4">
        <v>1</v>
      </c>
      <c r="G24" s="4"/>
      <c r="H24" s="4"/>
      <c r="I24" s="4"/>
      <c r="J24" s="4"/>
      <c r="K24" s="4"/>
      <c r="L24" s="4"/>
      <c r="M24" s="4"/>
      <c r="N24" s="4"/>
    </row>
    <row r="25" spans="1:14">
      <c r="A25" s="4" t="s">
        <v>101</v>
      </c>
      <c r="B25" s="4" t="s">
        <v>100</v>
      </c>
      <c r="C25" s="4"/>
      <c r="D25" s="4"/>
      <c r="E25" s="4"/>
      <c r="F25" s="4">
        <v>4.5</v>
      </c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10" t="s">
        <v>102</v>
      </c>
      <c r="B27" s="4"/>
      <c r="C27" s="4"/>
      <c r="D27" s="4"/>
      <c r="E27" s="4"/>
      <c r="F27" s="5">
        <v>44656</v>
      </c>
      <c r="G27" s="4"/>
      <c r="H27" s="4"/>
      <c r="I27" s="4"/>
      <c r="J27" s="4"/>
      <c r="K27" s="4"/>
      <c r="L27" s="4"/>
      <c r="M27" s="4"/>
      <c r="N27" s="4"/>
    </row>
    <row r="28" spans="1:14">
      <c r="A28" s="4" t="s">
        <v>103</v>
      </c>
      <c r="B28" s="4" t="s">
        <v>104</v>
      </c>
      <c r="C28" s="4"/>
      <c r="D28" s="4"/>
      <c r="E28" s="4"/>
      <c r="F28" s="4">
        <v>10</v>
      </c>
      <c r="G28" s="4"/>
      <c r="H28" s="4"/>
      <c r="I28" s="4"/>
      <c r="J28" s="4"/>
      <c r="K28" s="4"/>
      <c r="L28" s="4"/>
      <c r="M28" s="4"/>
      <c r="N28" s="4"/>
    </row>
    <row r="29" spans="1:14">
      <c r="A29" s="4" t="s">
        <v>105</v>
      </c>
      <c r="B29" s="4" t="s">
        <v>106</v>
      </c>
      <c r="C29" s="4"/>
      <c r="D29" s="4"/>
      <c r="E29" s="4"/>
      <c r="F29" s="4">
        <v>20</v>
      </c>
      <c r="G29" s="4"/>
      <c r="H29" s="4"/>
      <c r="I29" s="4"/>
      <c r="J29" s="4"/>
      <c r="K29" s="4"/>
      <c r="L29" s="4"/>
      <c r="M29" s="4"/>
      <c r="N29" s="4"/>
    </row>
    <row r="30" spans="1:14">
      <c r="A30" s="4" t="s">
        <v>107</v>
      </c>
      <c r="B30" s="4" t="s">
        <v>88</v>
      </c>
      <c r="C30" s="4"/>
      <c r="D30" s="4"/>
      <c r="E30" s="4"/>
      <c r="F30" s="4">
        <v>4.5</v>
      </c>
      <c r="G30" s="4"/>
      <c r="H30" s="4"/>
      <c r="I30" s="4"/>
      <c r="J30" s="4"/>
      <c r="K30" s="4"/>
      <c r="L30" s="4"/>
      <c r="M30" s="4"/>
      <c r="N30" s="4"/>
    </row>
    <row r="31" spans="1:14">
      <c r="A31" s="4" t="s">
        <v>108</v>
      </c>
      <c r="B31" s="4" t="s">
        <v>109</v>
      </c>
      <c r="C31" s="4"/>
      <c r="D31" s="4"/>
      <c r="E31" s="4"/>
      <c r="F31" s="4">
        <v>25</v>
      </c>
      <c r="G31" s="4"/>
      <c r="H31" s="4"/>
      <c r="I31" s="4"/>
      <c r="J31" s="4"/>
      <c r="K31" s="4"/>
      <c r="L31" s="4"/>
      <c r="M31" s="4"/>
      <c r="N31" s="4"/>
    </row>
    <row r="32" spans="1:14">
      <c r="A32" s="4" t="s">
        <v>110</v>
      </c>
      <c r="B32" s="4" t="s">
        <v>104</v>
      </c>
      <c r="C32" s="4"/>
      <c r="D32" s="4"/>
      <c r="E32" s="4"/>
      <c r="F32" s="4">
        <v>1.7</v>
      </c>
      <c r="G32" s="4"/>
      <c r="H32" s="4">
        <v>0</v>
      </c>
      <c r="I32" s="4"/>
      <c r="J32" s="4"/>
      <c r="K32" s="4"/>
      <c r="L32" s="4"/>
      <c r="M32" s="4"/>
      <c r="N32" s="4"/>
    </row>
    <row r="33" spans="1:14">
      <c r="A33" s="4" t="s">
        <v>111</v>
      </c>
      <c r="B33" s="4" t="s">
        <v>104</v>
      </c>
      <c r="C33" s="4"/>
      <c r="D33" s="4"/>
      <c r="E33" s="4"/>
      <c r="F33" s="4">
        <v>25.5</v>
      </c>
      <c r="G33" s="4"/>
      <c r="H33" s="4"/>
      <c r="I33" s="4"/>
      <c r="J33" s="4"/>
      <c r="K33" s="4"/>
      <c r="L33" s="4"/>
      <c r="M33" s="4"/>
      <c r="N33" s="4"/>
    </row>
    <row r="34" spans="1:14">
      <c r="A34" t="s">
        <v>27</v>
      </c>
      <c r="B34" t="s">
        <v>112</v>
      </c>
      <c r="E34">
        <v>100</v>
      </c>
      <c r="G34">
        <v>0</v>
      </c>
      <c r="I34" s="13" t="s">
        <v>113</v>
      </c>
      <c r="K34" s="2"/>
      <c r="L34" s="3"/>
      <c r="M34" s="12"/>
      <c r="N34" s="1"/>
    </row>
    <row r="36" spans="1:14">
      <c r="A36" s="10" t="s">
        <v>114</v>
      </c>
    </row>
    <row r="37" spans="1:14">
      <c r="A37" s="4" t="s">
        <v>115</v>
      </c>
      <c r="B37">
        <v>13</v>
      </c>
      <c r="G37">
        <v>15</v>
      </c>
      <c r="I37" s="13" t="s">
        <v>116</v>
      </c>
    </row>
    <row r="38" spans="1:14">
      <c r="A38" s="4" t="s">
        <v>117</v>
      </c>
      <c r="B38">
        <v>26</v>
      </c>
      <c r="G38">
        <v>21</v>
      </c>
      <c r="H38">
        <v>7</v>
      </c>
      <c r="I38" s="13" t="s">
        <v>116</v>
      </c>
    </row>
    <row r="39" spans="1:14">
      <c r="A39" t="s">
        <v>118</v>
      </c>
      <c r="B39">
        <v>28</v>
      </c>
      <c r="G39">
        <v>21</v>
      </c>
      <c r="I39" s="13" t="s">
        <v>116</v>
      </c>
    </row>
    <row r="41" spans="1:14">
      <c r="A41" s="18" t="s">
        <v>119</v>
      </c>
    </row>
    <row r="42" spans="1:14">
      <c r="A42" t="s">
        <v>120</v>
      </c>
      <c r="B42" t="s">
        <v>121</v>
      </c>
      <c r="G42">
        <v>1.5</v>
      </c>
    </row>
    <row r="43" spans="1:14">
      <c r="A43" t="s">
        <v>122</v>
      </c>
      <c r="B43" t="s">
        <v>121</v>
      </c>
      <c r="G43">
        <v>3</v>
      </c>
      <c r="I43" t="s">
        <v>123</v>
      </c>
    </row>
    <row r="44" spans="1:14">
      <c r="A44" t="s">
        <v>124</v>
      </c>
      <c r="B44" t="s">
        <v>121</v>
      </c>
      <c r="G44">
        <v>5.5</v>
      </c>
    </row>
    <row r="45" spans="1:14">
      <c r="A45" t="s">
        <v>125</v>
      </c>
      <c r="B45" t="s">
        <v>121</v>
      </c>
      <c r="G45">
        <v>11</v>
      </c>
    </row>
    <row r="47" spans="1:14">
      <c r="A47" s="18" t="s">
        <v>126</v>
      </c>
    </row>
    <row r="48" spans="1:14">
      <c r="A48" t="s">
        <v>127</v>
      </c>
      <c r="B48" t="s">
        <v>128</v>
      </c>
      <c r="G48">
        <v>13</v>
      </c>
    </row>
    <row r="49" spans="1:9">
      <c r="A49" t="s">
        <v>129</v>
      </c>
      <c r="B49" t="s">
        <v>128</v>
      </c>
      <c r="G49">
        <v>12</v>
      </c>
      <c r="I49" t="s">
        <v>130</v>
      </c>
    </row>
    <row r="50" spans="1:9">
      <c r="A50" t="s">
        <v>131</v>
      </c>
      <c r="B50" t="s">
        <v>128</v>
      </c>
      <c r="G50">
        <v>8</v>
      </c>
    </row>
    <row r="51" spans="1:9">
      <c r="A51" t="s">
        <v>132</v>
      </c>
      <c r="B51" t="s">
        <v>100</v>
      </c>
      <c r="G51">
        <v>0</v>
      </c>
      <c r="I51" t="s">
        <v>133</v>
      </c>
    </row>
    <row r="52" spans="1:9">
      <c r="A52" t="s">
        <v>134</v>
      </c>
      <c r="G52">
        <v>11</v>
      </c>
      <c r="I52" s="13" t="s">
        <v>135</v>
      </c>
    </row>
    <row r="53" spans="1:9">
      <c r="A53" t="s">
        <v>136</v>
      </c>
      <c r="B53" t="s">
        <v>100</v>
      </c>
      <c r="H53">
        <v>0</v>
      </c>
    </row>
  </sheetData>
  <mergeCells count="2">
    <mergeCell ref="A1:N1"/>
    <mergeCell ref="F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DBE7-18D3-4246-9F73-65AE1204A1A9}">
  <dimension ref="A1:H29"/>
  <sheetViews>
    <sheetView tabSelected="1" workbookViewId="0">
      <selection activeCell="B8" sqref="B8:B11"/>
    </sheetView>
  </sheetViews>
  <sheetFormatPr defaultRowHeight="15"/>
  <cols>
    <col min="2" max="2" width="3.85546875" customWidth="1"/>
    <col min="3" max="3" width="11.7109375" customWidth="1"/>
    <col min="4" max="4" width="18.7109375" customWidth="1"/>
    <col min="5" max="5" width="32" customWidth="1"/>
    <col min="6" max="6" width="12.42578125" customWidth="1"/>
    <col min="7" max="7" width="15.7109375" style="6" customWidth="1"/>
    <col min="8" max="8" width="11.5703125" style="6" customWidth="1"/>
  </cols>
  <sheetData>
    <row r="1" spans="1:8">
      <c r="A1" s="26" t="s">
        <v>137</v>
      </c>
      <c r="B1" s="26"/>
      <c r="C1" s="26"/>
      <c r="D1" s="26"/>
      <c r="E1" s="26"/>
      <c r="F1" s="26"/>
      <c r="G1" s="26"/>
      <c r="H1" s="26"/>
    </row>
    <row r="2" spans="1:8">
      <c r="A2" s="10" t="s">
        <v>138</v>
      </c>
      <c r="B2" s="10" t="s">
        <v>139</v>
      </c>
      <c r="C2" s="10" t="s">
        <v>140</v>
      </c>
      <c r="D2" s="10" t="s">
        <v>141</v>
      </c>
      <c r="E2" s="10" t="s">
        <v>142</v>
      </c>
      <c r="F2" s="10" t="s">
        <v>143</v>
      </c>
      <c r="G2" s="11" t="s">
        <v>144</v>
      </c>
      <c r="H2" s="9" t="s">
        <v>145</v>
      </c>
    </row>
    <row r="3" spans="1:8">
      <c r="A3" s="19">
        <v>35082</v>
      </c>
      <c r="B3" s="19" t="s">
        <v>146</v>
      </c>
      <c r="C3" s="22">
        <v>44869</v>
      </c>
      <c r="D3" s="19" t="s">
        <v>147</v>
      </c>
      <c r="E3" s="19" t="s">
        <v>148</v>
      </c>
      <c r="F3" s="19">
        <v>1</v>
      </c>
      <c r="G3" s="19" t="s">
        <v>149</v>
      </c>
      <c r="H3" s="24">
        <v>44875</v>
      </c>
    </row>
    <row r="4" spans="1:8">
      <c r="A4" s="19">
        <v>35082</v>
      </c>
      <c r="B4" s="19" t="s">
        <v>146</v>
      </c>
      <c r="C4" s="22">
        <v>44869</v>
      </c>
      <c r="D4" s="19" t="s">
        <v>147</v>
      </c>
      <c r="E4" s="23" t="s">
        <v>150</v>
      </c>
      <c r="F4" s="19">
        <v>1</v>
      </c>
      <c r="G4" s="19" t="s">
        <v>149</v>
      </c>
      <c r="H4" s="24">
        <v>44875</v>
      </c>
    </row>
    <row r="5" spans="1:8">
      <c r="A5" s="21">
        <v>35087</v>
      </c>
      <c r="B5" s="21" t="s">
        <v>146</v>
      </c>
      <c r="C5" s="24">
        <v>44871</v>
      </c>
      <c r="D5" s="21" t="s">
        <v>151</v>
      </c>
      <c r="E5" s="21" t="s">
        <v>152</v>
      </c>
      <c r="F5" s="21">
        <v>5</v>
      </c>
      <c r="G5" s="21" t="s">
        <v>149</v>
      </c>
      <c r="H5" s="24">
        <v>44882</v>
      </c>
    </row>
    <row r="6" spans="1:8">
      <c r="A6" s="21">
        <v>35114</v>
      </c>
      <c r="B6" s="21" t="s">
        <v>146</v>
      </c>
      <c r="C6" s="24">
        <v>44874</v>
      </c>
      <c r="D6" s="21" t="s">
        <v>153</v>
      </c>
      <c r="E6" s="21" t="s">
        <v>154</v>
      </c>
      <c r="F6" s="21">
        <v>2</v>
      </c>
      <c r="G6" s="21" t="s">
        <v>149</v>
      </c>
      <c r="H6" s="24">
        <v>44882</v>
      </c>
    </row>
    <row r="7" spans="1:8">
      <c r="A7" s="21">
        <v>35114</v>
      </c>
      <c r="B7" s="21" t="s">
        <v>146</v>
      </c>
      <c r="C7" s="24">
        <v>44874</v>
      </c>
      <c r="D7" s="21" t="s">
        <v>153</v>
      </c>
      <c r="E7" s="21" t="s">
        <v>155</v>
      </c>
      <c r="F7" s="21">
        <v>8</v>
      </c>
      <c r="G7" s="21" t="s">
        <v>149</v>
      </c>
      <c r="H7" s="21"/>
    </row>
    <row r="8" spans="1:8">
      <c r="A8" s="21">
        <v>35114</v>
      </c>
      <c r="B8" s="21" t="s">
        <v>146</v>
      </c>
      <c r="C8" s="24">
        <v>44874</v>
      </c>
      <c r="D8" s="21" t="s">
        <v>153</v>
      </c>
      <c r="E8" s="21" t="s">
        <v>156</v>
      </c>
      <c r="F8" s="21">
        <v>1</v>
      </c>
      <c r="G8" s="21" t="s">
        <v>149</v>
      </c>
      <c r="H8" s="24">
        <v>44882</v>
      </c>
    </row>
    <row r="9" spans="1:8">
      <c r="A9" s="21"/>
      <c r="B9" s="21" t="s">
        <v>146</v>
      </c>
      <c r="C9" s="24">
        <v>44901</v>
      </c>
      <c r="D9" s="19" t="s">
        <v>147</v>
      </c>
      <c r="E9" s="19" t="s">
        <v>148</v>
      </c>
      <c r="F9" s="19">
        <v>1</v>
      </c>
      <c r="G9" s="21"/>
      <c r="H9" s="21"/>
    </row>
    <row r="10" spans="1:8">
      <c r="A10" s="21"/>
      <c r="B10" s="21" t="s">
        <v>146</v>
      </c>
      <c r="C10" s="24">
        <v>44901</v>
      </c>
      <c r="D10" s="19" t="s">
        <v>147</v>
      </c>
      <c r="E10" s="23" t="s">
        <v>150</v>
      </c>
      <c r="F10" s="19">
        <v>1</v>
      </c>
      <c r="G10" s="21"/>
      <c r="H10" s="21"/>
    </row>
    <row r="11" spans="1:8">
      <c r="A11" s="21"/>
      <c r="B11" s="21" t="s">
        <v>146</v>
      </c>
      <c r="C11" s="24">
        <v>44901</v>
      </c>
      <c r="D11" s="21" t="s">
        <v>157</v>
      </c>
      <c r="E11" s="21" t="s">
        <v>158</v>
      </c>
      <c r="F11" s="21">
        <v>1</v>
      </c>
      <c r="G11" s="21"/>
      <c r="H11" s="21"/>
    </row>
    <row r="12" spans="1:8">
      <c r="A12" s="21"/>
      <c r="B12" s="21"/>
      <c r="C12" s="21"/>
      <c r="D12" s="21"/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1"/>
      <c r="B14" s="21"/>
      <c r="C14" s="21"/>
      <c r="D14" s="21"/>
      <c r="E14" s="21"/>
      <c r="F14" s="21"/>
      <c r="G14" s="21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  <row r="16" spans="1:8">
      <c r="A16" s="21"/>
      <c r="B16" s="21"/>
      <c r="C16" s="21"/>
      <c r="D16" s="21"/>
      <c r="E16" s="21"/>
      <c r="F16" s="21"/>
      <c r="G16" s="21"/>
      <c r="H16" s="21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  <row r="20" spans="1:8">
      <c r="A20" s="21"/>
      <c r="B20" s="21"/>
      <c r="C20" s="21"/>
      <c r="D20" s="21"/>
      <c r="E20" s="21"/>
      <c r="F20" s="21"/>
      <c r="G20" s="21"/>
      <c r="H20" s="21"/>
    </row>
    <row r="21" spans="1:8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21"/>
      <c r="C22" s="21"/>
      <c r="D22" s="21"/>
      <c r="E22" s="21"/>
      <c r="F22" s="21"/>
      <c r="G22" s="21"/>
      <c r="H22" s="21"/>
    </row>
    <row r="23" spans="1:8">
      <c r="A23" s="21"/>
      <c r="B23" s="21"/>
      <c r="C23" s="21"/>
      <c r="D23" s="21"/>
      <c r="E23" s="21"/>
      <c r="F23" s="21"/>
      <c r="G23" s="21"/>
      <c r="H23" s="21"/>
    </row>
    <row r="24" spans="1:8">
      <c r="A24" s="21"/>
      <c r="B24" s="21"/>
      <c r="C24" s="21"/>
      <c r="D24" s="21"/>
      <c r="E24" s="21"/>
      <c r="F24" s="21"/>
      <c r="G24" s="21"/>
      <c r="H24" s="21"/>
    </row>
    <row r="25" spans="1:8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21"/>
      <c r="C26" s="21"/>
      <c r="D26" s="21"/>
      <c r="E26" s="21"/>
      <c r="F26" s="21"/>
      <c r="G26" s="21"/>
      <c r="H26" s="21"/>
    </row>
    <row r="27" spans="1:8">
      <c r="A27" s="21"/>
      <c r="B27" s="21"/>
      <c r="C27" s="21"/>
      <c r="D27" s="21"/>
      <c r="E27" s="21"/>
      <c r="F27" s="21"/>
      <c r="G27" s="21"/>
      <c r="H27" s="21"/>
    </row>
    <row r="28" spans="1:8">
      <c r="A28" s="21"/>
      <c r="B28" s="21"/>
      <c r="C28" s="21"/>
      <c r="D28" s="21"/>
      <c r="E28" s="21"/>
      <c r="F28" s="21"/>
      <c r="G28" s="21"/>
      <c r="H28" s="21"/>
    </row>
    <row r="29" spans="1:8">
      <c r="A29" s="21"/>
      <c r="B29" s="21"/>
      <c r="C29" s="21"/>
      <c r="D29" s="21"/>
      <c r="E29" s="21"/>
      <c r="F29" s="21"/>
      <c r="G29" s="21"/>
      <c r="H29" s="21"/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A7D39C3CC024389CDF245CF983F7D" ma:contentTypeVersion="4" ma:contentTypeDescription="Create a new document." ma:contentTypeScope="" ma:versionID="b7adbad294af5b545e38e524ec1c6229">
  <xsd:schema xmlns:xsd="http://www.w3.org/2001/XMLSchema" xmlns:xs="http://www.w3.org/2001/XMLSchema" xmlns:p="http://schemas.microsoft.com/office/2006/metadata/properties" xmlns:ns2="d913e68c-a3d4-4b80-96c7-e2ce9b0030ca" xmlns:ns3="7ad22d9b-0ada-4a53-9b09-51c1de5b19ed" targetNamespace="http://schemas.microsoft.com/office/2006/metadata/properties" ma:root="true" ma:fieldsID="94fd1be21a5bb752d4c00f696d2c3923" ns2:_="" ns3:_="">
    <xsd:import namespace="d913e68c-a3d4-4b80-96c7-e2ce9b0030ca"/>
    <xsd:import namespace="7ad22d9b-0ada-4a53-9b09-51c1de5b19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3e68c-a3d4-4b80-96c7-e2ce9b0030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22d9b-0ada-4a53-9b09-51c1de5b19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913e68c-a3d4-4b80-96c7-e2ce9b0030ca">
      <UserInfo>
        <DisplayName>SCHAEFER, JOHN J.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1231C9C-F7C9-4B73-B834-7618DF14DFC4}"/>
</file>

<file path=customXml/itemProps2.xml><?xml version="1.0" encoding="utf-8"?>
<ds:datastoreItem xmlns:ds="http://schemas.openxmlformats.org/officeDocument/2006/customXml" ds:itemID="{896E19FA-B93B-4279-9286-EAF7DD70C4A2}"/>
</file>

<file path=customXml/itemProps3.xml><?xml version="1.0" encoding="utf-8"?>
<ds:datastoreItem xmlns:ds="http://schemas.openxmlformats.org/officeDocument/2006/customXml" ds:itemID="{8C57B7B7-E801-4203-AAEE-07150C8ADA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JABLONSKI, CHANDY</cp:lastModifiedBy>
  <cp:revision/>
  <dcterms:created xsi:type="dcterms:W3CDTF">2022-03-21T16:39:50Z</dcterms:created>
  <dcterms:modified xsi:type="dcterms:W3CDTF">2022-12-06T18:23:23Z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0x010100417A7D39C3CC024389CDF245CF983F7D</vt:lpwstr>
  </property>
  <property fmtid="{D5CDD505-2E9C-101B-9397-08002B2CF9AE}" pid="3" name="Order">
    <vt:r8>236300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