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kecloud-my.sharepoint.com/personal/121303_skec_com/Documents/문서/톡톡메신저 받은 파일/"/>
    </mc:Choice>
  </mc:AlternateContent>
  <xr:revisionPtr revIDLastSave="80" documentId="8_{3AC88315-64A8-44BE-BAA7-5DBC74D2A6C6}" xr6:coauthVersionLast="47" xr6:coauthVersionMax="47" xr10:uidLastSave="{EBA1C6B7-BACD-46DE-BC8F-1F7E6D62EC4D}"/>
  <bookViews>
    <workbookView xWindow="-120" yWindow="-120" windowWidth="29040" windowHeight="15720" tabRatio="318" xr2:uid="{1263090B-0C77-4891-A0A4-0FA6C1A9ADB3}"/>
  </bookViews>
  <sheets>
    <sheet name="규정요약" sheetId="5" r:id="rId1"/>
    <sheet name="거리산정기준" sheetId="1" r:id="rId2"/>
    <sheet name="회차별신청및증빙" sheetId="2" r:id="rId3"/>
    <sheet name="자택출근자" sheetId="7" r:id="rId4"/>
    <sheet name="항목" sheetId="3" state="hidden" r:id="rId5"/>
  </sheets>
  <definedNames>
    <definedName name="유종별환산연비">항목!$H$3:$H$5</definedName>
    <definedName name="유종선택">항목!$D$3:$D$5</definedName>
    <definedName name="이동수단">항목!$B$3:$B$4</definedName>
    <definedName name="한도조정">항목!$F$3:$F$4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7" l="1"/>
  <c r="G23" i="7"/>
  <c r="D17" i="7"/>
  <c r="C17" i="7"/>
  <c r="D4" i="7"/>
  <c r="C17" i="2"/>
  <c r="D17" i="2"/>
  <c r="D4" i="2"/>
  <c r="M11" i="1"/>
  <c r="I23" i="2" s="1"/>
  <c r="I26" i="2"/>
  <c r="F23" i="2"/>
  <c r="G24" i="2"/>
  <c r="G25" i="2"/>
  <c r="G26" i="2"/>
  <c r="G23" i="2"/>
  <c r="F24" i="2"/>
  <c r="F25" i="2"/>
  <c r="F26" i="2"/>
  <c r="J23" i="7" l="1"/>
  <c r="K23" i="7" s="1"/>
  <c r="O23" i="7" s="1"/>
  <c r="O25" i="7" s="1"/>
  <c r="I24" i="2"/>
  <c r="I25" i="2"/>
  <c r="D18" i="7"/>
  <c r="D18" i="2"/>
  <c r="H23" i="2" s="1"/>
  <c r="J23" i="2" s="1"/>
  <c r="N23" i="2" s="1"/>
  <c r="O23" i="2" s="1"/>
  <c r="P23" i="7" l="1"/>
  <c r="P25" i="7" s="1"/>
  <c r="P27" i="7" s="1"/>
  <c r="H25" i="2"/>
  <c r="J25" i="2" s="1"/>
  <c r="N25" i="2" s="1"/>
  <c r="O27" i="7"/>
  <c r="H24" i="2"/>
  <c r="J24" i="2" s="1"/>
  <c r="N24" i="2" s="1"/>
  <c r="O24" i="2" s="1"/>
  <c r="H26" i="2"/>
  <c r="J26" i="2" s="1"/>
  <c r="O25" i="2" l="1"/>
  <c r="N26" i="2"/>
  <c r="O26" i="2" l="1"/>
  <c r="O28" i="2" s="1"/>
  <c r="Q25" i="2" s="1"/>
  <c r="N28" i="2"/>
  <c r="N30" i="2" s="1"/>
  <c r="O3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220860</author>
  </authors>
  <commentList>
    <comment ref="B5" authorId="0" shapeId="0" xr:uid="{8EB0E782-D5C3-4A8A-9EE2-D7C7006F1BA4}">
      <text>
        <r>
          <rPr>
            <b/>
            <sz val="9"/>
            <color indexed="81"/>
            <rFont val="Tahoma"/>
            <family val="2"/>
          </rPr>
          <t>220860: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주유영수증일자</t>
        </r>
      </text>
    </comment>
    <comment ref="D5" authorId="0" shapeId="0" xr:uid="{BFA87774-F4A1-47FE-A112-6F62EDB84B8F}">
      <text>
        <r>
          <rPr>
            <b/>
            <sz val="9"/>
            <color indexed="81"/>
            <rFont val="Tahoma"/>
            <family val="2"/>
          </rPr>
          <t>220860: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주유금액은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</text>
    </comment>
    <comment ref="L22" authorId="0" shapeId="0" xr:uid="{A9B27175-22BE-49FA-A5BA-5E2A2C8C3665}">
      <text>
        <r>
          <rPr>
            <b/>
            <sz val="9"/>
            <color indexed="81"/>
            <rFont val="Tahoma"/>
            <family val="2"/>
          </rPr>
          <t>220860: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시외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고속버스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기차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항공료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</text>
    </comment>
    <comment ref="M22" authorId="0" shapeId="0" xr:uid="{D86EEA31-FF16-402F-B88A-61AC3C1A0D78}">
      <text>
        <r>
          <rPr>
            <b/>
            <sz val="9"/>
            <color indexed="81"/>
            <rFont val="Tahoma"/>
            <family val="2"/>
          </rPr>
          <t>220860: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현장</t>
        </r>
        <r>
          <rPr>
            <sz val="9"/>
            <color indexed="81"/>
            <rFont val="Tahoma"/>
            <family val="2"/>
          </rPr>
          <t>&lt;&gt;</t>
        </r>
        <r>
          <rPr>
            <sz val="9"/>
            <color indexed="81"/>
            <rFont val="돋움"/>
            <family val="3"/>
            <charset val="129"/>
          </rPr>
          <t>터미널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역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공항포함</t>
        </r>
        <r>
          <rPr>
            <sz val="9"/>
            <color indexed="81"/>
            <rFont val="Tahoma"/>
            <family val="2"/>
          </rPr>
          <t>)&lt;&gt;</t>
        </r>
        <r>
          <rPr>
            <sz val="9"/>
            <color indexed="81"/>
            <rFont val="돋움"/>
            <family val="3"/>
            <charset val="129"/>
          </rPr>
          <t>자택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택시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시내버스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지하철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220860</author>
  </authors>
  <commentList>
    <comment ref="B5" authorId="0" shapeId="0" xr:uid="{749193C9-362C-4033-B45E-E9533D454185}">
      <text>
        <r>
          <rPr>
            <b/>
            <sz val="9"/>
            <color indexed="81"/>
            <rFont val="Tahoma"/>
            <family val="2"/>
          </rPr>
          <t>220860: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주유영수증일자</t>
        </r>
      </text>
    </comment>
    <comment ref="D5" authorId="0" shapeId="0" xr:uid="{F33F4FFB-884E-4831-91F8-7917D59E00D5}">
      <text>
        <r>
          <rPr>
            <b/>
            <sz val="9"/>
            <color indexed="81"/>
            <rFont val="Tahoma"/>
            <family val="2"/>
          </rPr>
          <t>220860: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주유금액은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</text>
    </comment>
    <comment ref="M22" authorId="0" shapeId="0" xr:uid="{87399003-98C2-4785-BEB6-34725CC2926F}">
      <text>
        <r>
          <rPr>
            <b/>
            <sz val="9"/>
            <color indexed="81"/>
            <rFont val="Tahoma"/>
            <family val="2"/>
          </rPr>
          <t>220860: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시외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고속버스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기차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항공료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</text>
    </comment>
    <comment ref="N22" authorId="0" shapeId="0" xr:uid="{6EB8F8A2-EFC1-442F-B3AD-DD00D0CFC246}">
      <text>
        <r>
          <rPr>
            <b/>
            <sz val="9"/>
            <color indexed="81"/>
            <rFont val="Tahoma"/>
            <family val="2"/>
          </rPr>
          <t>220860: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현장</t>
        </r>
        <r>
          <rPr>
            <sz val="9"/>
            <color indexed="81"/>
            <rFont val="Tahoma"/>
            <family val="2"/>
          </rPr>
          <t>&lt;&gt;</t>
        </r>
        <r>
          <rPr>
            <sz val="9"/>
            <color indexed="81"/>
            <rFont val="돋움"/>
            <family val="3"/>
            <charset val="129"/>
          </rPr>
          <t>터미널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역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공항포함</t>
        </r>
        <r>
          <rPr>
            <sz val="9"/>
            <color indexed="81"/>
            <rFont val="Tahoma"/>
            <family val="2"/>
          </rPr>
          <t>)&lt;&gt;</t>
        </r>
        <r>
          <rPr>
            <sz val="9"/>
            <color indexed="81"/>
            <rFont val="돋움"/>
            <family val="3"/>
            <charset val="129"/>
          </rPr>
          <t>자택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택시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시내버스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지하철</t>
        </r>
      </text>
    </comment>
  </commentList>
</comments>
</file>

<file path=xl/sharedStrings.xml><?xml version="1.0" encoding="utf-8"?>
<sst xmlns="http://schemas.openxmlformats.org/spreadsheetml/2006/main" count="129" uniqueCount="81">
  <si>
    <t>■ 거리산정 기준</t>
    <phoneticPr fontId="1" type="noConversion"/>
  </si>
  <si>
    <t>이동수단</t>
    <phoneticPr fontId="1" type="noConversion"/>
  </si>
  <si>
    <t>자차</t>
    <phoneticPr fontId="1" type="noConversion"/>
  </si>
  <si>
    <t>대중교통</t>
    <phoneticPr fontId="1" type="noConversion"/>
  </si>
  <si>
    <t>출발터미널(역)</t>
    <phoneticPr fontId="1" type="noConversion"/>
  </si>
  <si>
    <t>도착터미널(역)</t>
    <phoneticPr fontId="1" type="noConversion"/>
  </si>
  <si>
    <t>▶ 비고</t>
    <phoneticPr fontId="1" type="noConversion"/>
  </si>
  <si>
    <t>편도거리(km)</t>
    <phoneticPr fontId="1" type="noConversion"/>
  </si>
  <si>
    <t>왕복거리(km)</t>
    <phoneticPr fontId="1" type="noConversion"/>
  </si>
  <si>
    <t>회차</t>
    <phoneticPr fontId="1" type="noConversion"/>
  </si>
  <si>
    <t>유종</t>
    <phoneticPr fontId="1" type="noConversion"/>
  </si>
  <si>
    <t>유종선택</t>
    <phoneticPr fontId="1" type="noConversion"/>
  </si>
  <si>
    <t>출발지</t>
    <phoneticPr fontId="1" type="noConversion"/>
  </si>
  <si>
    <t>도착지</t>
    <phoneticPr fontId="1" type="noConversion"/>
  </si>
  <si>
    <t>출발지 주소</t>
    <phoneticPr fontId="1" type="noConversion"/>
  </si>
  <si>
    <t>도착지 주소</t>
    <phoneticPr fontId="1" type="noConversion"/>
  </si>
  <si>
    <t>▶ 자차 이용</t>
    <phoneticPr fontId="1" type="noConversion"/>
  </si>
  <si>
    <t>▶대중교통이용</t>
    <phoneticPr fontId="1" type="noConversion"/>
  </si>
  <si>
    <t>상세주소</t>
    <phoneticPr fontId="1" type="noConversion"/>
  </si>
  <si>
    <t>단축주소</t>
    <phoneticPr fontId="1" type="noConversion"/>
  </si>
  <si>
    <t>1회차</t>
    <phoneticPr fontId="1" type="noConversion"/>
  </si>
  <si>
    <t>2회차</t>
    <phoneticPr fontId="1" type="noConversion"/>
  </si>
  <si>
    <t>3회차</t>
    <phoneticPr fontId="1" type="noConversion"/>
  </si>
  <si>
    <t>4회차</t>
    <phoneticPr fontId="1" type="noConversion"/>
  </si>
  <si>
    <t>주유일</t>
    <phoneticPr fontId="1" type="noConversion"/>
  </si>
  <si>
    <t>주유금액</t>
    <phoneticPr fontId="1" type="noConversion"/>
  </si>
  <si>
    <t>유류</t>
  </si>
  <si>
    <t>유류</t>
    <phoneticPr fontId="1" type="noConversion"/>
  </si>
  <si>
    <t>전기</t>
  </si>
  <si>
    <t>전기</t>
    <phoneticPr fontId="1" type="noConversion"/>
  </si>
  <si>
    <t>수소</t>
  </si>
  <si>
    <t>수소</t>
    <phoneticPr fontId="1" type="noConversion"/>
  </si>
  <si>
    <t>▶ 자차 이용 시,  유종별 평균단가 산정</t>
    <phoneticPr fontId="1" type="noConversion"/>
  </si>
  <si>
    <t>시작일</t>
    <phoneticPr fontId="1" type="noConversion"/>
  </si>
  <si>
    <t>종료일</t>
    <phoneticPr fontId="1" type="noConversion"/>
  </si>
  <si>
    <t>유류단가</t>
    <phoneticPr fontId="1" type="noConversion"/>
  </si>
  <si>
    <t>이동거리</t>
    <phoneticPr fontId="1" type="noConversion"/>
  </si>
  <si>
    <t>주유비정산</t>
    <phoneticPr fontId="1" type="noConversion"/>
  </si>
  <si>
    <t>통행료</t>
    <phoneticPr fontId="1" type="noConversion"/>
  </si>
  <si>
    <t>신청금액</t>
    <phoneticPr fontId="1" type="noConversion"/>
  </si>
  <si>
    <t>- 시외/고속버스, 기차</t>
    <phoneticPr fontId="1" type="noConversion"/>
  </si>
  <si>
    <t>평균단가</t>
    <phoneticPr fontId="1" type="noConversion"/>
  </si>
  <si>
    <t>주유합계</t>
    <phoneticPr fontId="1" type="noConversion"/>
  </si>
  <si>
    <t>3. 단축주소는 시/군/구</t>
    <phoneticPr fontId="1" type="noConversion"/>
  </si>
  <si>
    <t>4. 대중교통 이용시, 현장&lt;&gt; 출발터미널(역), 자택 &lt;&gt; 도착터미널(역) 이동간 택시비/시내버스/지하철 비용도 포함</t>
    <phoneticPr fontId="1" type="noConversion"/>
  </si>
  <si>
    <t>■ 회차별 정산 (e-HR 국내교통비 신청 시스템 입력 항목)</t>
    <phoneticPr fontId="1" type="noConversion"/>
  </si>
  <si>
    <t>▶ 대중교통이용증빙 (캡쳐) ↓</t>
    <phoneticPr fontId="1" type="noConversion"/>
  </si>
  <si>
    <t>▶ 주유/톨비/주차장 증빙 (캡쳐) ↓</t>
    <phoneticPr fontId="1" type="noConversion"/>
  </si>
  <si>
    <t>산출금액</t>
    <phoneticPr fontId="1" type="noConversion"/>
  </si>
  <si>
    <t>한도조정</t>
    <phoneticPr fontId="1" type="noConversion"/>
  </si>
  <si>
    <t>자동</t>
    <phoneticPr fontId="1" type="noConversion"/>
  </si>
  <si>
    <t>조정</t>
    <phoneticPr fontId="1" type="noConversion"/>
  </si>
  <si>
    <t>※ 유종별 환산 연비</t>
    <phoneticPr fontId="1" type="noConversion"/>
  </si>
  <si>
    <t>유종별환산연비</t>
    <phoneticPr fontId="1" type="noConversion"/>
  </si>
  <si>
    <t>환산연비</t>
    <phoneticPr fontId="1" type="noConversion"/>
  </si>
  <si>
    <t>▶ Index</t>
    <phoneticPr fontId="1" type="noConversion"/>
  </si>
  <si>
    <t>선택</t>
    <phoneticPr fontId="1" type="noConversion"/>
  </si>
  <si>
    <t>입력</t>
    <phoneticPr fontId="1" type="noConversion"/>
  </si>
  <si>
    <t>※ 캡쳐사진은 내용을 확인할 수 있는 수준</t>
    <phoneticPr fontId="1" type="noConversion"/>
  </si>
  <si>
    <t xml:space="preserve">- 네이버 or 티맵상 거리 캡쳐 : 현장(or숙소) &lt;&gt; 자택 </t>
    <phoneticPr fontId="1" type="noConversion"/>
  </si>
  <si>
    <r>
      <t xml:space="preserve">- 자택기준 : </t>
    </r>
    <r>
      <rPr>
        <b/>
        <sz val="11"/>
        <color rgb="FFFF0000"/>
        <rFont val="맑은 고딕"/>
        <family val="3"/>
        <charset val="129"/>
        <scheme val="minor"/>
      </rPr>
      <t>e-HR 등록 주소지</t>
    </r>
    <r>
      <rPr>
        <sz val="11"/>
        <color theme="1"/>
        <rFont val="맑은 고딕"/>
        <family val="2"/>
        <charset val="129"/>
        <scheme val="minor"/>
      </rPr>
      <t xml:space="preserve"> (기혼 : 가족 거주지, 미혼 : 부모 거주지)</t>
    </r>
    <phoneticPr fontId="1" type="noConversion"/>
  </si>
  <si>
    <t>※ 국내 교통비 지원 규정 상세 내용은 국내교통비신청메뉴얼을 참조하시고, 문의는 관리팀 담당자</t>
    <phoneticPr fontId="1" type="noConversion"/>
  </si>
  <si>
    <r>
      <t xml:space="preserve">1. e-HR 등록지 변경 전, </t>
    </r>
    <r>
      <rPr>
        <b/>
        <sz val="11"/>
        <color rgb="FFFF0000"/>
        <rFont val="맑은 고딕"/>
        <family val="3"/>
        <charset val="129"/>
        <scheme val="minor"/>
      </rPr>
      <t>자차 이동거리 및 출도착터미널(역)은 매회차 동일</t>
    </r>
    <phoneticPr fontId="1" type="noConversion"/>
  </si>
  <si>
    <r>
      <t xml:space="preserve">2. 자차 이용 시, 차종 변경 전까지 </t>
    </r>
    <r>
      <rPr>
        <b/>
        <sz val="11"/>
        <color rgb="FFFF0000"/>
        <rFont val="맑은 고딕"/>
        <family val="3"/>
        <charset val="129"/>
        <scheme val="minor"/>
      </rPr>
      <t>유종은 동일</t>
    </r>
    <r>
      <rPr>
        <sz val="11"/>
        <color theme="1"/>
        <rFont val="맑은 고딕"/>
        <family val="2"/>
        <charset val="129"/>
        <scheme val="minor"/>
      </rPr>
      <t xml:space="preserve"> (유류(경유, 휘발유, 고급유, LPG), 전기차, 수소차), 해당 유종 증빙만 가능</t>
    </r>
    <phoneticPr fontId="1" type="noConversion"/>
  </si>
  <si>
    <t>5. 대중교통이 시내/광역버스/택시/지하철만 해당될 경우, 출도착터미널(역) 미기입</t>
    <phoneticPr fontId="1" type="noConversion"/>
  </si>
  <si>
    <t>주유/충전량</t>
    <phoneticPr fontId="1" type="noConversion"/>
  </si>
  <si>
    <t>교통비(시외)</t>
    <phoneticPr fontId="1" type="noConversion"/>
  </si>
  <si>
    <t>교통비(시내)</t>
    <phoneticPr fontId="1" type="noConversion"/>
  </si>
  <si>
    <t>합계</t>
    <phoneticPr fontId="1" type="noConversion"/>
  </si>
  <si>
    <t>한도</t>
    <phoneticPr fontId="1" type="noConversion"/>
  </si>
  <si>
    <t>한도잔액</t>
    <phoneticPr fontId="1" type="noConversion"/>
  </si>
  <si>
    <t>※ 산출금액 합계가 한도를 초과할 경우, 한도 초과 금액을 마지막 회차에서 조정하여  마지막 회차산출금액을 조정함</t>
    <phoneticPr fontId="1" type="noConversion"/>
  </si>
  <si>
    <t>- 출발지 : 현장 (or 숙소) / 도착지 : 자택</t>
    <phoneticPr fontId="1" type="noConversion"/>
  </si>
  <si>
    <t>용인시 처인구</t>
    <phoneticPr fontId="1" type="noConversion"/>
  </si>
  <si>
    <t>매월 1일입력</t>
    <phoneticPr fontId="1" type="noConversion"/>
  </si>
  <si>
    <t>매월 말일입력</t>
    <phoneticPr fontId="1" type="noConversion"/>
  </si>
  <si>
    <t>출퇴근일수</t>
    <phoneticPr fontId="1" type="noConversion"/>
  </si>
  <si>
    <t>※ 증빙금액은 반드시, 신청금액 보다 같거나 많아야함</t>
    <phoneticPr fontId="1" type="noConversion"/>
  </si>
  <si>
    <t>자차</t>
  </si>
  <si>
    <t>경기도 고양시 덕양구 덕수천 1로 59</t>
    <phoneticPr fontId="1" type="noConversion"/>
  </si>
  <si>
    <t>경기도 이천시 부발읍 아미리 701-2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</si>
</sst>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#,##0.0_ "/>
    <numFmt numFmtId="178" formatCode="#,##0_);[Red]\(#,##0\)"/>
    <numFmt numFmtId="179" formatCode="&quot;이동거리/&quot;##.0&quot;km&quot;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2"/>
      <scheme val="minor"/>
    </font>
    <font>
      <sz val="11"/>
      <color rgb="FFFF00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0" applyFont="1">
      <alignment vertical="center"/>
    </xf>
    <xf numFmtId="0" fontId="3" fillId="0" borderId="0" xfId="0" quotePrefix="1" applyFont="1">
      <alignment vertical="center"/>
    </xf>
    <xf numFmtId="0" fontId="3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3" fillId="0" borderId="0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177" fontId="3" fillId="3" borderId="2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0" fillId="0" borderId="0" xfId="0" quotePrefix="1">
      <alignment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9" fontId="9" fillId="0" borderId="2" xfId="0" applyNumberFormat="1" applyFont="1" applyFill="1" applyBorder="1">
      <alignment vertical="center"/>
    </xf>
    <xf numFmtId="179" fontId="9" fillId="0" borderId="0" xfId="0" applyNumberFormat="1" applyFont="1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179" fontId="9" fillId="2" borderId="2" xfId="0" applyNumberFormat="1" applyFont="1" applyFill="1" applyBorder="1" applyAlignment="1">
      <alignment horizontal="center" vertical="center"/>
    </xf>
    <xf numFmtId="179" fontId="9" fillId="0" borderId="2" xfId="0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76" fontId="3" fillId="0" borderId="2" xfId="0" applyNumberFormat="1" applyFont="1" applyBorder="1">
      <alignment vertical="center"/>
    </xf>
    <xf numFmtId="0" fontId="0" fillId="2" borderId="19" xfId="0" applyFill="1" applyBorder="1" applyAlignment="1">
      <alignment horizontal="center" vertical="center"/>
    </xf>
    <xf numFmtId="176" fontId="4" fillId="0" borderId="16" xfId="1" applyNumberFormat="1" applyFont="1" applyBorder="1" applyAlignment="1">
      <alignment horizontal="center" vertical="center"/>
    </xf>
    <xf numFmtId="176" fontId="4" fillId="0" borderId="17" xfId="1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>
      <alignment vertical="center"/>
    </xf>
    <xf numFmtId="0" fontId="11" fillId="0" borderId="0" xfId="0" applyFont="1" applyAlignment="1">
      <alignment vertical="center" wrapText="1"/>
    </xf>
    <xf numFmtId="176" fontId="4" fillId="0" borderId="18" xfId="0" applyNumberFormat="1" applyFont="1" applyBorder="1" applyAlignment="1">
      <alignment horizontal="center" vertical="center"/>
    </xf>
    <xf numFmtId="176" fontId="3" fillId="0" borderId="0" xfId="0" applyNumberFormat="1" applyFont="1" applyBorder="1">
      <alignment vertical="center"/>
    </xf>
    <xf numFmtId="176" fontId="3" fillId="0" borderId="2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176" fontId="0" fillId="0" borderId="12" xfId="0" applyNumberFormat="1" applyFill="1" applyBorder="1">
      <alignment vertical="center"/>
    </xf>
    <xf numFmtId="176" fontId="0" fillId="0" borderId="20" xfId="0" applyNumberFormat="1" applyFill="1" applyBorder="1">
      <alignment vertical="center"/>
    </xf>
    <xf numFmtId="0" fontId="0" fillId="2" borderId="21" xfId="0" applyFill="1" applyBorder="1" applyAlignment="1">
      <alignment horizontal="center" vertical="center"/>
    </xf>
    <xf numFmtId="176" fontId="0" fillId="0" borderId="11" xfId="0" applyNumberFormat="1" applyFill="1" applyBorder="1">
      <alignment vertical="center"/>
    </xf>
    <xf numFmtId="176" fontId="0" fillId="0" borderId="22" xfId="0" applyNumberFormat="1" applyFill="1" applyBorder="1">
      <alignment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176" fontId="3" fillId="0" borderId="24" xfId="0" applyNumberFormat="1" applyFont="1" applyBorder="1" applyAlignment="1">
      <alignment horizontal="center" vertical="center"/>
    </xf>
    <xf numFmtId="176" fontId="3" fillId="0" borderId="25" xfId="0" applyNumberFormat="1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176" fontId="3" fillId="0" borderId="27" xfId="0" applyNumberFormat="1" applyFont="1" applyFill="1" applyBorder="1" applyAlignment="1">
      <alignment horizontal="right" vertical="center"/>
    </xf>
    <xf numFmtId="176" fontId="3" fillId="0" borderId="28" xfId="0" applyNumberFormat="1" applyFont="1" applyFill="1" applyBorder="1" applyAlignment="1">
      <alignment horizontal="right" vertical="center"/>
    </xf>
    <xf numFmtId="0" fontId="3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176" fontId="4" fillId="3" borderId="12" xfId="1" applyNumberFormat="1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12" fillId="0" borderId="0" xfId="0" applyFont="1">
      <alignment vertical="center"/>
    </xf>
    <xf numFmtId="178" fontId="3" fillId="0" borderId="0" xfId="0" applyNumberFormat="1" applyFont="1">
      <alignment vertical="center"/>
    </xf>
    <xf numFmtId="0" fontId="4" fillId="3" borderId="1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9">
    <dxf>
      <font>
        <b/>
        <i val="0"/>
        <color rgb="FFFF0000"/>
      </font>
      <fill>
        <patternFill patternType="solid"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334125" cy="787717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B59666-01B1-4062-8060-61430CD92114}"/>
            </a:ext>
          </a:extLst>
        </xdr:cNvPr>
        <xdr:cNvSpPr txBox="1"/>
      </xdr:nvSpPr>
      <xdr:spPr>
        <a:xfrm>
          <a:off x="685800" y="209550"/>
          <a:ext cx="6334125" cy="7877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ko-KR" altLang="en-US" sz="1100" b="1"/>
            <a:t>국내 교통비 지원 제도 안내</a:t>
          </a:r>
          <a:br>
            <a:rPr lang="en-US" altLang="ko-KR" sz="1100"/>
          </a:br>
          <a:r>
            <a:rPr lang="en-US" altLang="ko-KR" sz="1100"/>
            <a:t>1.</a:t>
          </a:r>
          <a:r>
            <a:rPr lang="en-US" altLang="ko-KR" sz="1100" baseline="0"/>
            <a:t> </a:t>
          </a:r>
          <a:r>
            <a:rPr lang="ko-KR" altLang="en-US" sz="1100"/>
            <a:t>지원 대상 및 기준</a:t>
          </a:r>
          <a:br>
            <a:rPr lang="en-US" altLang="ko-KR" sz="1100"/>
          </a:br>
          <a:r>
            <a:rPr lang="en-US" altLang="ko-KR" sz="1100"/>
            <a:t>- </a:t>
          </a:r>
          <a:r>
            <a:rPr lang="ko-KR" altLang="en-US" sz="1100"/>
            <a:t>국내 현장 숙소 사용자</a:t>
          </a:r>
          <a:r>
            <a:rPr lang="en-US" altLang="ko-KR" sz="1100"/>
            <a:t>(</a:t>
          </a:r>
          <a:r>
            <a:rPr lang="ko-KR" altLang="en-US" sz="1100"/>
            <a:t>정직</a:t>
          </a:r>
          <a:r>
            <a:rPr lang="en-US" altLang="ko-KR" sz="1100"/>
            <a:t>/</a:t>
          </a:r>
          <a:r>
            <a:rPr lang="ko-KR" altLang="en-US" sz="1100"/>
            <a:t>촉탁</a:t>
          </a:r>
          <a:r>
            <a:rPr lang="en-US" altLang="ko-KR" sz="1100"/>
            <a:t>/</a:t>
          </a:r>
          <a:r>
            <a:rPr lang="ko-KR" altLang="en-US" sz="1100"/>
            <a:t>계약직</a:t>
          </a:r>
          <a:r>
            <a:rPr lang="en-US" altLang="ko-KR" sz="1100"/>
            <a:t>)</a:t>
          </a:r>
          <a:r>
            <a:rPr lang="ko-KR" altLang="en-US" sz="1100"/>
            <a:t>에게 월 </a:t>
          </a:r>
          <a:r>
            <a:rPr lang="en-US" altLang="ko-KR" sz="1100"/>
            <a:t>4</a:t>
          </a:r>
          <a:r>
            <a:rPr lang="ko-KR" altLang="en-US" sz="1100"/>
            <a:t>회 왕복 교통비</a:t>
          </a:r>
          <a:r>
            <a:rPr lang="en-US" altLang="ko-KR" sz="1100"/>
            <a:t>, </a:t>
          </a:r>
          <a:r>
            <a:rPr lang="ko-KR" altLang="en-US" sz="1100" b="1">
              <a:solidFill>
                <a:sysClr val="windowText" lastClr="000000"/>
              </a:solidFill>
            </a:rPr>
            <a:t>월 </a:t>
          </a:r>
          <a:r>
            <a:rPr lang="en-US" altLang="ko-KR" sz="1100" b="1">
              <a:solidFill>
                <a:sysClr val="windowText" lastClr="000000"/>
              </a:solidFill>
            </a:rPr>
            <a:t>25</a:t>
          </a:r>
          <a:r>
            <a:rPr lang="ko-KR" altLang="en-US" sz="1100" b="1">
              <a:solidFill>
                <a:sysClr val="windowText" lastClr="000000"/>
              </a:solidFill>
            </a:rPr>
            <a:t>만원 한도 내 실비 지원</a:t>
          </a:r>
          <a:br>
            <a:rPr lang="en-US" altLang="ko-KR" sz="1100"/>
          </a:br>
          <a:r>
            <a:rPr lang="en-US" altLang="ko-KR" sz="1100"/>
            <a:t>- </a:t>
          </a:r>
          <a:r>
            <a:rPr lang="ko-KR" altLang="en-US" sz="1100"/>
            <a:t>자택 기준</a:t>
          </a:r>
          <a:r>
            <a:rPr lang="en-US" altLang="ko-KR" sz="1100"/>
            <a:t>: e-HR </a:t>
          </a:r>
          <a:r>
            <a:rPr lang="ko-KR" altLang="en-US" sz="1100"/>
            <a:t>등록 주소지</a:t>
          </a:r>
          <a:r>
            <a:rPr lang="en-US" altLang="ko-KR" sz="1100"/>
            <a:t>(</a:t>
          </a:r>
          <a:r>
            <a:rPr lang="ko-KR" altLang="en-US" sz="1100"/>
            <a:t>기혼</a:t>
          </a:r>
          <a:r>
            <a:rPr lang="en-US" altLang="ko-KR" sz="1100"/>
            <a:t>: </a:t>
          </a:r>
          <a:r>
            <a:rPr lang="ko-KR" altLang="en-US" sz="1100"/>
            <a:t>가족 거주지</a:t>
          </a:r>
          <a:r>
            <a:rPr lang="en-US" altLang="ko-KR" sz="1100"/>
            <a:t>, </a:t>
          </a:r>
          <a:r>
            <a:rPr lang="ko-KR" altLang="en-US" sz="1100"/>
            <a:t>미혼</a:t>
          </a:r>
          <a:r>
            <a:rPr lang="en-US" altLang="ko-KR" sz="1100"/>
            <a:t>: </a:t>
          </a:r>
          <a:r>
            <a:rPr lang="ko-KR" altLang="en-US" sz="1100"/>
            <a:t>부모 거주지</a:t>
          </a:r>
          <a:r>
            <a:rPr lang="en-US" altLang="ko-KR" sz="1100"/>
            <a:t>)</a:t>
          </a:r>
          <a:br>
            <a:rPr lang="en-US" altLang="ko-KR" sz="1100"/>
          </a:br>
          <a:r>
            <a:rPr lang="en-US" altLang="ko-KR" sz="1100"/>
            <a:t>2. </a:t>
          </a:r>
          <a:r>
            <a:rPr lang="ko-KR" altLang="en-US" sz="1100"/>
            <a:t>신청 기간 및 방법</a:t>
          </a:r>
          <a:br>
            <a:rPr lang="en-US" altLang="ko-KR" sz="1100"/>
          </a:br>
          <a:r>
            <a:rPr lang="en-US" altLang="ko-KR" sz="1100"/>
            <a:t>- </a:t>
          </a:r>
          <a:r>
            <a:rPr lang="ko-KR" altLang="en-US" sz="1100"/>
            <a:t>신청 기간</a:t>
          </a:r>
          <a:r>
            <a:rPr lang="en-US" altLang="ko-KR" sz="1100"/>
            <a:t>: </a:t>
          </a:r>
          <a:r>
            <a:rPr lang="ko-KR" altLang="en-US" sz="1100"/>
            <a:t>해당월 </a:t>
          </a:r>
          <a:r>
            <a:rPr lang="en-US" altLang="ko-KR" sz="1100"/>
            <a:t>7</a:t>
          </a:r>
          <a:r>
            <a:rPr lang="ko-KR" altLang="en-US" sz="1100"/>
            <a:t>일 </a:t>
          </a:r>
          <a:r>
            <a:rPr lang="en-US" altLang="ko-KR" sz="1100"/>
            <a:t>- </a:t>
          </a:r>
          <a:r>
            <a:rPr lang="ko-KR" altLang="en-US" sz="1100"/>
            <a:t>익월 </a:t>
          </a:r>
          <a:r>
            <a:rPr lang="en-US" altLang="ko-KR" sz="1100"/>
            <a:t>5</a:t>
          </a:r>
          <a:r>
            <a:rPr lang="ko-KR" altLang="en-US" sz="1100"/>
            <a:t>일</a:t>
          </a:r>
          <a:r>
            <a:rPr lang="en-US" altLang="ko-KR" sz="1100" b="1"/>
            <a:t>(</a:t>
          </a:r>
          <a:r>
            <a:rPr lang="ko-KR" altLang="en-US" sz="1100" b="1"/>
            <a:t>기간 내 미신청 시 소급 불가</a:t>
          </a:r>
          <a:r>
            <a:rPr lang="en-US" altLang="ko-KR" sz="1100" b="1"/>
            <a:t>)</a:t>
          </a:r>
          <a:br>
            <a:rPr lang="en-US" altLang="ko-KR" sz="1100"/>
          </a:br>
          <a:r>
            <a:rPr lang="en-US" altLang="ko-KR" sz="1100"/>
            <a:t>- </a:t>
          </a:r>
          <a:r>
            <a:rPr lang="ko-KR" altLang="en-US" sz="1100"/>
            <a:t>신청 방법</a:t>
          </a:r>
          <a:r>
            <a:rPr lang="en-US" altLang="ko-KR" sz="1100"/>
            <a:t>: e-HR </a:t>
          </a:r>
          <a:r>
            <a:rPr lang="ko-KR" altLang="en-US" sz="1100"/>
            <a:t>시스템에서 </a:t>
          </a:r>
          <a:r>
            <a:rPr lang="en-US" altLang="ko-KR" sz="1100"/>
            <a:t>[</a:t>
          </a:r>
          <a:r>
            <a:rPr lang="ko-KR" altLang="en-US" sz="1100"/>
            <a:t>국내교통비 신청</a:t>
          </a:r>
          <a:r>
            <a:rPr lang="en-US" altLang="ko-KR" sz="1100"/>
            <a:t>] </a:t>
          </a:r>
          <a:r>
            <a:rPr lang="ko-KR" altLang="en-US" sz="1100"/>
            <a:t>메뉴 이용</a:t>
          </a:r>
          <a:br>
            <a:rPr lang="en-US" altLang="ko-KR" sz="1100"/>
          </a:br>
          <a:r>
            <a:rPr lang="en-US" altLang="ko-KR" sz="1100" b="1"/>
            <a:t>- </a:t>
          </a:r>
          <a:r>
            <a:rPr lang="ko-KR" altLang="en-US" sz="1100" b="1"/>
            <a:t>상세 매뉴얼</a:t>
          </a:r>
          <a:r>
            <a:rPr lang="en-US" altLang="ko-KR" sz="1100" b="1"/>
            <a:t>: </a:t>
          </a:r>
          <a:r>
            <a:rPr lang="ko-KR" altLang="en-US" sz="1100" b="1"/>
            <a:t>국내교통비 매뉴얼</a:t>
          </a:r>
          <a:r>
            <a:rPr lang="en-US" altLang="ko-KR" sz="1100" b="1"/>
            <a:t>.pdf</a:t>
          </a:r>
          <a:br>
            <a:rPr lang="en-US" altLang="ko-KR" sz="1100"/>
          </a:br>
          <a:r>
            <a:rPr lang="en-US" altLang="ko-KR" sz="1100"/>
            <a:t>3. </a:t>
          </a:r>
          <a:r>
            <a:rPr lang="ko-KR" altLang="en-US" sz="1100"/>
            <a:t>정산 기준</a:t>
          </a:r>
          <a:br>
            <a:rPr lang="en-US" altLang="ko-KR" sz="1100"/>
          </a:br>
          <a:r>
            <a:rPr lang="en-US" altLang="ko-KR" sz="1100" b="1">
              <a:solidFill>
                <a:sysClr val="windowText" lastClr="000000"/>
              </a:solidFill>
            </a:rPr>
            <a:t>- </a:t>
          </a:r>
          <a:r>
            <a:rPr lang="ko-KR" altLang="en-US" sz="1100" b="1">
              <a:solidFill>
                <a:sysClr val="windowText" lastClr="000000"/>
              </a:solidFill>
            </a:rPr>
            <a:t>자기 차량</a:t>
          </a:r>
          <a:r>
            <a:rPr lang="en-US" altLang="ko-KR" sz="1100" b="1">
              <a:solidFill>
                <a:sysClr val="windowText" lastClr="000000"/>
              </a:solidFill>
            </a:rPr>
            <a:t>: </a:t>
          </a:r>
          <a:r>
            <a:rPr lang="ko-KR" altLang="en-US" sz="1100" b="1">
              <a:solidFill>
                <a:sysClr val="windowText" lastClr="000000"/>
              </a:solidFill>
            </a:rPr>
            <a:t>운행거리</a:t>
          </a:r>
          <a:r>
            <a:rPr lang="en-US" altLang="ko-KR" sz="1100" b="1">
              <a:solidFill>
                <a:sysClr val="windowText" lastClr="000000"/>
              </a:solidFill>
            </a:rPr>
            <a:t>/7km × </a:t>
          </a:r>
          <a:r>
            <a:rPr lang="ko-KR" altLang="en-US" sz="1100" b="1">
              <a:solidFill>
                <a:sysClr val="windowText" lastClr="000000"/>
              </a:solidFill>
            </a:rPr>
            <a:t>유종별 단가</a:t>
          </a:r>
          <a:r>
            <a:rPr lang="en-US" altLang="ko-KR" sz="1100" b="1">
              <a:solidFill>
                <a:sysClr val="windowText" lastClr="000000"/>
              </a:solidFill>
            </a:rPr>
            <a:t>(</a:t>
          </a:r>
          <a:r>
            <a:rPr lang="ko-KR" altLang="en-US" sz="1100" b="1">
              <a:solidFill>
                <a:sysClr val="windowText" lastClr="000000"/>
              </a:solidFill>
            </a:rPr>
            <a:t>실물 영수증 단가 적용</a:t>
          </a:r>
          <a:r>
            <a:rPr lang="en-US" altLang="ko-KR" sz="1100" b="1">
              <a:solidFill>
                <a:sysClr val="windowText" lastClr="000000"/>
              </a:solidFill>
            </a:rPr>
            <a:t>)</a:t>
          </a:r>
          <a:br>
            <a:rPr lang="en-US" altLang="ko-KR" sz="1100" b="1">
              <a:solidFill>
                <a:sysClr val="windowText" lastClr="000000"/>
              </a:solidFill>
            </a:rPr>
          </a:br>
          <a:r>
            <a:rPr lang="en-US" altLang="ko-KR" sz="1100" b="1">
              <a:solidFill>
                <a:sysClr val="windowText" lastClr="000000"/>
              </a:solidFill>
            </a:rPr>
            <a:t>- </a:t>
          </a:r>
          <a:r>
            <a:rPr lang="ko-KR" altLang="en-US" sz="1100" b="1">
              <a:solidFill>
                <a:sysClr val="windowText" lastClr="000000"/>
              </a:solidFill>
            </a:rPr>
            <a:t>전기차</a:t>
          </a:r>
          <a:r>
            <a:rPr lang="en-US" altLang="ko-KR" sz="1100" b="1">
              <a:solidFill>
                <a:sysClr val="windowText" lastClr="000000"/>
              </a:solidFill>
            </a:rPr>
            <a:t>: </a:t>
          </a:r>
          <a:r>
            <a:rPr lang="ko-KR" altLang="en-US" sz="1100" b="1">
              <a:solidFill>
                <a:sysClr val="windowText" lastClr="000000"/>
              </a:solidFill>
            </a:rPr>
            <a:t>운행거리</a:t>
          </a:r>
          <a:r>
            <a:rPr lang="en-US" altLang="ko-KR" sz="1100" b="1">
              <a:solidFill>
                <a:sysClr val="windowText" lastClr="000000"/>
              </a:solidFill>
            </a:rPr>
            <a:t>/3.5km × </a:t>
          </a:r>
          <a:r>
            <a:rPr lang="ko-KR" altLang="en-US" sz="1100" b="1">
              <a:solidFill>
                <a:sysClr val="windowText" lastClr="000000"/>
              </a:solidFill>
            </a:rPr>
            <a:t>충전단가</a:t>
          </a:r>
          <a:br>
            <a:rPr lang="en-US" altLang="ko-KR" sz="1100" b="1">
              <a:solidFill>
                <a:sysClr val="windowText" lastClr="000000"/>
              </a:solidFill>
            </a:rPr>
          </a:br>
          <a:r>
            <a:rPr lang="en-US" altLang="ko-KR" sz="1100" b="1">
              <a:solidFill>
                <a:sysClr val="windowText" lastClr="000000"/>
              </a:solidFill>
            </a:rPr>
            <a:t>- </a:t>
          </a:r>
          <a:r>
            <a:rPr lang="ko-KR" altLang="en-US" sz="1100" b="1">
              <a:solidFill>
                <a:sysClr val="windowText" lastClr="000000"/>
              </a:solidFill>
            </a:rPr>
            <a:t>수소차</a:t>
          </a:r>
          <a:r>
            <a:rPr lang="en-US" altLang="ko-KR" sz="1100" b="1">
              <a:solidFill>
                <a:sysClr val="windowText" lastClr="000000"/>
              </a:solidFill>
            </a:rPr>
            <a:t>: </a:t>
          </a:r>
          <a:r>
            <a:rPr lang="ko-KR" altLang="en-US" sz="1100" b="1">
              <a:solidFill>
                <a:sysClr val="windowText" lastClr="000000"/>
              </a:solidFill>
            </a:rPr>
            <a:t>운행거리</a:t>
          </a:r>
          <a:r>
            <a:rPr lang="en-US" altLang="ko-KR" sz="1100" b="1">
              <a:solidFill>
                <a:sysClr val="windowText" lastClr="000000"/>
              </a:solidFill>
            </a:rPr>
            <a:t>/65.8km × </a:t>
          </a:r>
          <a:r>
            <a:rPr lang="ko-KR" altLang="en-US" sz="1100" b="1">
              <a:solidFill>
                <a:sysClr val="windowText" lastClr="000000"/>
              </a:solidFill>
            </a:rPr>
            <a:t>충전단가</a:t>
          </a:r>
          <a:br>
            <a:rPr lang="en-US" altLang="ko-KR" sz="1100" b="1">
              <a:solidFill>
                <a:sysClr val="windowText" lastClr="000000"/>
              </a:solidFill>
            </a:rPr>
          </a:br>
          <a:r>
            <a:rPr lang="en-US" altLang="ko-KR" sz="1100" b="1"/>
            <a:t>- </a:t>
          </a:r>
          <a:r>
            <a:rPr lang="ko-KR" altLang="en-US" sz="1100" b="1"/>
            <a:t>대중교통</a:t>
          </a:r>
          <a:r>
            <a:rPr lang="en-US" altLang="ko-KR" sz="1100" b="1"/>
            <a:t>: </a:t>
          </a:r>
          <a:r>
            <a:rPr lang="ko-KR" altLang="en-US" sz="1100" b="1"/>
            <a:t>실비 정산</a:t>
          </a:r>
          <a:r>
            <a:rPr lang="en-US" altLang="ko-KR" sz="1100" b="1"/>
            <a:t>(</a:t>
          </a:r>
          <a:r>
            <a:rPr lang="ko-KR" altLang="en-US" sz="1100" b="1"/>
            <a:t>실물 영수증 필수</a:t>
          </a:r>
          <a:r>
            <a:rPr lang="en-US" altLang="ko-KR" sz="1100" b="1"/>
            <a:t>, </a:t>
          </a:r>
          <a:r>
            <a:rPr lang="ko-KR" altLang="en-US" sz="1100" b="1"/>
            <a:t>영수증 발급 불가 시 교통 티켓</a:t>
          </a:r>
          <a:r>
            <a:rPr lang="en-US" altLang="ko-KR" sz="1100" b="1"/>
            <a:t>·</a:t>
          </a:r>
          <a:r>
            <a:rPr lang="ko-KR" altLang="en-US" sz="1100" b="1"/>
            <a:t>사내영수증 제출</a:t>
          </a:r>
          <a:r>
            <a:rPr lang="en-US" altLang="ko-KR" sz="1100" b="1"/>
            <a:t>)</a:t>
          </a:r>
          <a:br>
            <a:rPr lang="en-US" altLang="ko-KR" sz="1100" b="1"/>
          </a:br>
          <a:r>
            <a:rPr lang="en-US" altLang="ko-KR" sz="1100" b="1"/>
            <a:t>- </a:t>
          </a:r>
          <a:r>
            <a:rPr lang="ko-KR" altLang="en-US" sz="1100" b="1"/>
            <a:t>톨비</a:t>
          </a:r>
          <a:r>
            <a:rPr lang="en-US" altLang="ko-KR" sz="1100" b="1"/>
            <a:t>·</a:t>
          </a:r>
          <a:r>
            <a:rPr lang="ko-KR" altLang="en-US" sz="1100" b="1"/>
            <a:t>주차료</a:t>
          </a:r>
          <a:r>
            <a:rPr lang="en-US" altLang="ko-KR" sz="1100" b="1"/>
            <a:t>: </a:t>
          </a:r>
          <a:r>
            <a:rPr lang="ko-KR" altLang="en-US" sz="1100" b="1"/>
            <a:t>실비 정산</a:t>
          </a:r>
          <a:r>
            <a:rPr lang="en-US" altLang="ko-KR" sz="1100" b="1"/>
            <a:t>(</a:t>
          </a:r>
          <a:r>
            <a:rPr lang="ko-KR" altLang="en-US" sz="1100" b="1"/>
            <a:t>영수증 첨부</a:t>
          </a:r>
          <a:r>
            <a:rPr lang="en-US" altLang="ko-KR" sz="1100" b="1"/>
            <a:t>)</a:t>
          </a:r>
        </a:p>
        <a:p>
          <a:r>
            <a:rPr lang="en-US" altLang="ko-KR" sz="1100"/>
            <a:t>4. </a:t>
          </a:r>
          <a:r>
            <a:rPr lang="ko-KR" altLang="en-US" sz="1100"/>
            <a:t>신청 절차</a:t>
          </a:r>
          <a:br>
            <a:rPr lang="en-US" altLang="ko-KR" sz="1100"/>
          </a:br>
          <a:r>
            <a:rPr lang="en-US" altLang="ko-KR" sz="1100"/>
            <a:t>- Charge </a:t>
          </a:r>
          <a:r>
            <a:rPr lang="ko-KR" altLang="en-US" sz="1100"/>
            <a:t>명 확인</a:t>
          </a:r>
          <a:endParaRPr lang="en-US" altLang="ko-KR" sz="1100"/>
        </a:p>
        <a:p>
          <a:r>
            <a:rPr lang="en-US" altLang="ko-KR" sz="1100"/>
            <a:t>- </a:t>
          </a:r>
          <a:r>
            <a:rPr lang="ko-KR" altLang="en-US" sz="1100"/>
            <a:t>신청 회차 선택</a:t>
          </a:r>
          <a:r>
            <a:rPr lang="en-US" altLang="ko-KR" sz="1100"/>
            <a:t>(1-4</a:t>
          </a:r>
          <a:r>
            <a:rPr lang="ko-KR" altLang="en-US" sz="1100"/>
            <a:t>회차</a:t>
          </a:r>
          <a:r>
            <a:rPr lang="en-US" altLang="ko-KR" sz="1100"/>
            <a:t>)</a:t>
          </a:r>
        </a:p>
        <a:p>
          <a:r>
            <a:rPr lang="en-US" altLang="ko-KR" sz="1100"/>
            <a:t>-</a:t>
          </a:r>
          <a:r>
            <a:rPr lang="en-US" altLang="ko-KR" sz="1100" baseline="0"/>
            <a:t> </a:t>
          </a:r>
          <a:r>
            <a:rPr lang="ko-KR" altLang="en-US" sz="1100"/>
            <a:t>휴무 시작일</a:t>
          </a:r>
          <a:r>
            <a:rPr lang="en-US" altLang="ko-KR" sz="1100"/>
            <a:t>/</a:t>
          </a:r>
          <a:r>
            <a:rPr lang="ko-KR" altLang="en-US" sz="1100"/>
            <a:t>종료일 입력</a:t>
          </a:r>
          <a:endParaRPr lang="en-US" altLang="ko-KR" sz="1100"/>
        </a:p>
        <a:p>
          <a:r>
            <a:rPr lang="en-US" altLang="ko-KR" sz="1100"/>
            <a:t>-</a:t>
          </a:r>
          <a:r>
            <a:rPr lang="en-US" altLang="ko-KR" sz="1100" baseline="0"/>
            <a:t> </a:t>
          </a:r>
          <a:r>
            <a:rPr lang="ko-KR" altLang="en-US" sz="1100"/>
            <a:t>이동 수단 선택</a:t>
          </a:r>
          <a:r>
            <a:rPr lang="en-US" altLang="ko-KR" sz="1100"/>
            <a:t>(</a:t>
          </a:r>
          <a:r>
            <a:rPr lang="ko-KR" altLang="en-US" sz="1100"/>
            <a:t>자차</a:t>
          </a:r>
          <a:r>
            <a:rPr lang="en-US" altLang="ko-KR" sz="1100"/>
            <a:t>/</a:t>
          </a:r>
          <a:r>
            <a:rPr lang="ko-KR" altLang="en-US" sz="1100"/>
            <a:t>대중교통</a:t>
          </a:r>
          <a:r>
            <a:rPr lang="en-US" altLang="ko-KR" sz="1100"/>
            <a:t>)</a:t>
          </a:r>
        </a:p>
        <a:p>
          <a:r>
            <a:rPr lang="en-US" altLang="ko-KR" sz="1100"/>
            <a:t>-</a:t>
          </a:r>
          <a:r>
            <a:rPr lang="en-US" altLang="ko-KR" sz="1100" baseline="0"/>
            <a:t> </a:t>
          </a:r>
          <a:r>
            <a:rPr lang="ko-KR" altLang="en-US" sz="1100"/>
            <a:t>계좌구분 선택</a:t>
          </a:r>
          <a:r>
            <a:rPr lang="en-US" altLang="ko-KR" sz="1100"/>
            <a:t>(</a:t>
          </a:r>
          <a:r>
            <a:rPr lang="ko-KR" altLang="en-US" sz="1100"/>
            <a:t>경비계좌 개설 必</a:t>
          </a:r>
          <a:r>
            <a:rPr lang="en-US" altLang="ko-KR" sz="1100"/>
            <a:t>)</a:t>
          </a:r>
        </a:p>
        <a:p>
          <a:r>
            <a:rPr lang="en-US" altLang="ko-KR" sz="1100"/>
            <a:t>- </a:t>
          </a:r>
          <a:r>
            <a:rPr lang="ko-KR" altLang="en-US" sz="1100"/>
            <a:t>출발지</a:t>
          </a:r>
          <a:r>
            <a:rPr lang="en-US" altLang="ko-KR" sz="1100"/>
            <a:t>/</a:t>
          </a:r>
          <a:r>
            <a:rPr lang="ko-KR" altLang="en-US" sz="1100"/>
            <a:t>목적지 입력</a:t>
          </a:r>
          <a:r>
            <a:rPr lang="en-US" altLang="ko-KR" sz="1100"/>
            <a:t>(</a:t>
          </a:r>
          <a:r>
            <a:rPr lang="ko-KR" altLang="en-US" sz="1100"/>
            <a:t>시</a:t>
          </a:r>
          <a:r>
            <a:rPr lang="en-US" altLang="ko-KR" sz="1100"/>
            <a:t>/</a:t>
          </a:r>
          <a:r>
            <a:rPr lang="ko-KR" altLang="en-US" sz="1100"/>
            <a:t>군</a:t>
          </a:r>
          <a:r>
            <a:rPr lang="en-US" altLang="ko-KR" sz="1100"/>
            <a:t>/</a:t>
          </a:r>
          <a:r>
            <a:rPr lang="ko-KR" altLang="en-US" sz="1100"/>
            <a:t>구</a:t>
          </a:r>
          <a:r>
            <a:rPr lang="en-US" altLang="ko-KR" sz="1100"/>
            <a:t>)</a:t>
          </a:r>
        </a:p>
        <a:p>
          <a:r>
            <a:rPr lang="en-US" altLang="ko-KR" sz="1100"/>
            <a:t>- </a:t>
          </a:r>
          <a:r>
            <a:rPr lang="ko-KR" altLang="en-US" sz="1100"/>
            <a:t>유류 단가</a:t>
          </a:r>
          <a:r>
            <a:rPr lang="en-US" altLang="ko-KR" sz="1100"/>
            <a:t>: </a:t>
          </a:r>
          <a:r>
            <a:rPr lang="ko-KR" altLang="en-US" sz="1100"/>
            <a:t>주유 영수증 단가 입력</a:t>
          </a:r>
          <a:r>
            <a:rPr lang="en-US" altLang="ko-KR" sz="1100"/>
            <a:t>(</a:t>
          </a:r>
          <a:r>
            <a:rPr lang="ko-KR" altLang="en-US" sz="1100"/>
            <a:t>자차</a:t>
          </a:r>
          <a:r>
            <a:rPr lang="en-US" altLang="ko-KR" sz="1100"/>
            <a:t>)</a:t>
          </a:r>
        </a:p>
        <a:p>
          <a:r>
            <a:rPr lang="en-US" altLang="ko-KR" sz="1100"/>
            <a:t>- </a:t>
          </a:r>
          <a:r>
            <a:rPr lang="ko-KR" altLang="en-US" sz="1100"/>
            <a:t>이동거리</a:t>
          </a:r>
          <a:r>
            <a:rPr lang="en-US" altLang="ko-KR" sz="1100"/>
            <a:t>: </a:t>
          </a:r>
          <a:r>
            <a:rPr lang="ko-KR" altLang="en-US" sz="1100"/>
            <a:t>왕복 이동 거리 입력</a:t>
          </a:r>
          <a:r>
            <a:rPr lang="en-US" altLang="ko-KR" sz="1100"/>
            <a:t>(</a:t>
          </a:r>
          <a:r>
            <a:rPr lang="ko-KR" altLang="en-US" sz="1100"/>
            <a:t>네이버 기준</a:t>
          </a:r>
          <a:r>
            <a:rPr lang="en-US" altLang="ko-KR" sz="1100"/>
            <a:t>)</a:t>
          </a:r>
        </a:p>
        <a:p>
          <a:r>
            <a:rPr lang="en-US" altLang="ko-KR" sz="1100"/>
            <a:t>- </a:t>
          </a:r>
          <a:r>
            <a:rPr lang="ko-KR" altLang="en-US" sz="1100"/>
            <a:t>통행료</a:t>
          </a:r>
          <a:r>
            <a:rPr lang="en-US" altLang="ko-KR" sz="1100"/>
            <a:t>/</a:t>
          </a:r>
          <a:r>
            <a:rPr lang="ko-KR" altLang="en-US" sz="1100"/>
            <a:t>주차료</a:t>
          </a:r>
          <a:r>
            <a:rPr lang="en-US" altLang="ko-KR" sz="1100"/>
            <a:t>: </a:t>
          </a:r>
          <a:r>
            <a:rPr lang="ko-KR" altLang="en-US" sz="1100"/>
            <a:t>왕복 실비 입력</a:t>
          </a:r>
          <a:endParaRPr lang="en-US" altLang="ko-KR" sz="1100"/>
        </a:p>
        <a:p>
          <a:r>
            <a:rPr lang="en-US" altLang="ko-KR" sz="1100"/>
            <a:t>- </a:t>
          </a:r>
          <a:r>
            <a:rPr lang="ko-KR" altLang="en-US" sz="1100"/>
            <a:t>신청금액</a:t>
          </a:r>
          <a:r>
            <a:rPr lang="en-US" altLang="ko-KR" sz="1100"/>
            <a:t>: </a:t>
          </a:r>
          <a:r>
            <a:rPr lang="ko-KR" altLang="en-US" sz="1100"/>
            <a:t>자동산출</a:t>
          </a:r>
          <a:endParaRPr lang="en-US" altLang="ko-KR" sz="1100"/>
        </a:p>
        <a:p>
          <a:r>
            <a:rPr lang="en-US" altLang="ko-KR" sz="1100"/>
            <a:t>- </a:t>
          </a:r>
          <a:r>
            <a:rPr lang="ko-KR" altLang="en-US" sz="1100"/>
            <a:t>증빙파일 첨부</a:t>
          </a:r>
          <a:r>
            <a:rPr lang="en-US" altLang="ko-KR" sz="1100"/>
            <a:t>(</a:t>
          </a:r>
          <a:r>
            <a:rPr lang="ko-KR" altLang="en-US" sz="1100"/>
            <a:t>신청금액 이상 영수증 필수</a:t>
          </a:r>
          <a:r>
            <a:rPr lang="en-US" altLang="ko-KR" sz="1100"/>
            <a:t>)</a:t>
          </a:r>
        </a:p>
        <a:p>
          <a:r>
            <a:rPr lang="en-US" altLang="ko-KR" sz="1100" b="1"/>
            <a:t>- </a:t>
          </a:r>
          <a:r>
            <a:rPr lang="ko-KR" altLang="en-US" sz="1100" b="1"/>
            <a:t>신청</a:t>
          </a:r>
          <a:r>
            <a:rPr lang="en-US" altLang="ko-KR" sz="1100" b="1"/>
            <a:t>/</a:t>
          </a:r>
          <a:r>
            <a:rPr lang="ko-KR" altLang="en-US" sz="1100" b="1"/>
            <a:t>결재상신</a:t>
          </a:r>
          <a:r>
            <a:rPr lang="en-US" altLang="ko-KR" sz="1100" b="1"/>
            <a:t>(</a:t>
          </a:r>
          <a:r>
            <a:rPr lang="ko-KR" altLang="en-US" sz="1100" b="1"/>
            <a:t>검토</a:t>
          </a:r>
          <a:r>
            <a:rPr lang="en-US" altLang="ko-KR" sz="1100" b="1"/>
            <a:t>: </a:t>
          </a:r>
          <a:r>
            <a:rPr lang="ko-KR" altLang="en-US" sz="1100" b="1"/>
            <a:t>관리</a:t>
          </a:r>
          <a:r>
            <a:rPr lang="en-US" altLang="ko-KR" sz="1100" b="1"/>
            <a:t>, </a:t>
          </a:r>
          <a:r>
            <a:rPr lang="ko-KR" altLang="en-US" sz="1100" b="1"/>
            <a:t>승인</a:t>
          </a:r>
          <a:r>
            <a:rPr lang="en-US" altLang="ko-KR" sz="1100" b="1"/>
            <a:t>: </a:t>
          </a:r>
          <a:r>
            <a:rPr lang="ko-KR" altLang="en-US" sz="1100" b="1"/>
            <a:t>직책자</a:t>
          </a:r>
          <a:r>
            <a:rPr lang="en-US" altLang="ko-KR" sz="1100" b="1"/>
            <a:t>)</a:t>
          </a:r>
        </a:p>
        <a:p>
          <a:r>
            <a:rPr lang="en-US" altLang="ko-KR" sz="1100" b="1"/>
            <a:t>5. </a:t>
          </a:r>
          <a:r>
            <a:rPr lang="ko-KR" altLang="en-US" sz="1100" b="1"/>
            <a:t>입금 일자신청 승인 후 화</a:t>
          </a:r>
          <a:r>
            <a:rPr lang="en-US" altLang="ko-KR" sz="1100" b="1"/>
            <a:t>/</a:t>
          </a:r>
          <a:r>
            <a:rPr lang="ko-KR" altLang="en-US" sz="1100" b="1"/>
            <a:t>목요일 경비계좌로 입금</a:t>
          </a:r>
          <a:endParaRPr lang="en-US" altLang="ko-KR" sz="1100" b="1"/>
        </a:p>
        <a:p>
          <a:r>
            <a:rPr lang="en-US" altLang="ko-KR" sz="1100"/>
            <a:t>6. </a:t>
          </a:r>
          <a:r>
            <a:rPr lang="ko-KR" altLang="en-US" sz="1100"/>
            <a:t>문의처 </a:t>
          </a:r>
          <a:r>
            <a:rPr lang="en-US" altLang="ko-KR" sz="1100"/>
            <a:t>: </a:t>
          </a:r>
          <a:r>
            <a:rPr lang="ko-KR" altLang="en-US" sz="1100"/>
            <a:t>관리팀 담당자</a:t>
          </a:r>
          <a:endParaRPr lang="en-US" altLang="ko-KR" sz="1100"/>
        </a:p>
        <a:p>
          <a:r>
            <a:rPr lang="en-US" altLang="ko-KR" sz="1100"/>
            <a:t>7. </a:t>
          </a:r>
          <a:r>
            <a:rPr lang="ko-KR" altLang="en-US" sz="1100"/>
            <a:t>추가 참고</a:t>
          </a:r>
          <a:endParaRPr lang="en-US" altLang="ko-KR" sz="1100"/>
        </a:p>
        <a:p>
          <a:r>
            <a:rPr lang="en-US" altLang="ko-KR" sz="1100"/>
            <a:t>- </a:t>
          </a:r>
          <a:r>
            <a:rPr lang="ko-KR" altLang="en-US" sz="1100"/>
            <a:t>교통비 정산은 출장비 정산 기준과 동일하며</a:t>
          </a:r>
          <a:r>
            <a:rPr lang="en-US" altLang="ko-KR" sz="1100"/>
            <a:t>, </a:t>
          </a:r>
          <a:r>
            <a:rPr lang="ko-KR" altLang="en-US" sz="1100"/>
            <a:t>개인카드 사용 원칙</a:t>
          </a:r>
          <a:endParaRPr lang="en-US" altLang="ko-KR" sz="1100"/>
        </a:p>
        <a:p>
          <a:r>
            <a:rPr lang="en-US" altLang="ko-KR" sz="1100"/>
            <a:t>- </a:t>
          </a:r>
          <a:r>
            <a:rPr lang="ko-KR" altLang="en-US" sz="1100"/>
            <a:t>다수 회차 신청 시 합계금액 확인 필수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19050</xdr:colOff>
      <xdr:row>21</xdr:row>
      <xdr:rowOff>133350</xdr:rowOff>
    </xdr:from>
    <xdr:ext cx="8658225" cy="97924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BA6BFC-B286-BFE7-C4AB-5802F867D599}"/>
            </a:ext>
          </a:extLst>
        </xdr:cNvPr>
        <xdr:cNvSpPr txBox="1"/>
      </xdr:nvSpPr>
      <xdr:spPr>
        <a:xfrm>
          <a:off x="7229475" y="4533900"/>
          <a:ext cx="8658225" cy="979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lvl="0" latinLnBrk="1"/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</a:t>
          </a:r>
          <a:r>
            <a:rPr lang="ko-KR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주유 증빙 첨부</a:t>
          </a:r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자차</a:t>
          </a:r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시 유의사항 </a:t>
          </a:r>
        </a:p>
        <a:p>
          <a:pPr latinLnBrk="1"/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부득이 증빙상 유류단가가 표시되지 않는 증빙일 경우</a:t>
          </a:r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한국석유공사</a:t>
          </a:r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오피넷</a:t>
          </a:r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일자별 유류단가 중 해당 유종으로 적용하며</a:t>
          </a:r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해당 조회본 첨부 필수</a:t>
          </a:r>
          <a:b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주유 증빙상 합계액은 신청 시 입려한 정산대상 금액보다 크거나 같아야 함</a:t>
          </a:r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sz="10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일체 비용</a:t>
          </a:r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주유</a:t>
          </a:r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통행료</a:t>
          </a:r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대중교통 등</a:t>
          </a:r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은 개인카드사용 원칙 </a:t>
          </a:r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법인카드 불가</a:t>
          </a:r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en-US" sz="1000" b="0"/>
        </a:p>
      </xdr:txBody>
    </xdr:sp>
    <xdr:clientData/>
  </xdr:oneCellAnchor>
  <xdr:twoCellAnchor editAs="oneCell">
    <xdr:from>
      <xdr:col>1</xdr:col>
      <xdr:colOff>0</xdr:colOff>
      <xdr:row>6</xdr:row>
      <xdr:rowOff>6350</xdr:rowOff>
    </xdr:from>
    <xdr:to>
      <xdr:col>10</xdr:col>
      <xdr:colOff>0</xdr:colOff>
      <xdr:row>33</xdr:row>
      <xdr:rowOff>18041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1169432-D328-1464-7A30-320F97D62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01750"/>
          <a:ext cx="6254750" cy="584099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19</xdr:row>
      <xdr:rowOff>196850</xdr:rowOff>
    </xdr:from>
    <xdr:to>
      <xdr:col>5</xdr:col>
      <xdr:colOff>142327</xdr:colOff>
      <xdr:row>32</xdr:row>
      <xdr:rowOff>196850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1E9A7D3-C5F4-BCFF-1A8C-028C58552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298950"/>
          <a:ext cx="2726777" cy="2806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942110</xdr:colOff>
      <xdr:row>33</xdr:row>
      <xdr:rowOff>133350</xdr:rowOff>
    </xdr:from>
    <xdr:to>
      <xdr:col>7</xdr:col>
      <xdr:colOff>711259</xdr:colOff>
      <xdr:row>62</xdr:row>
      <xdr:rowOff>167987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CE9889A-8BA5-21B6-F9CC-365632619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660" y="7289800"/>
          <a:ext cx="4061749" cy="6295737"/>
        </a:xfrm>
        <a:prstGeom prst="rect">
          <a:avLst/>
        </a:prstGeom>
      </xdr:spPr>
    </xdr:pic>
    <xdr:clientData/>
  </xdr:twoCellAnchor>
  <xdr:twoCellAnchor editAs="oneCell">
    <xdr:from>
      <xdr:col>1</xdr:col>
      <xdr:colOff>3951</xdr:colOff>
      <xdr:row>33</xdr:row>
      <xdr:rowOff>124601</xdr:rowOff>
    </xdr:from>
    <xdr:to>
      <xdr:col>3</xdr:col>
      <xdr:colOff>891692</xdr:colOff>
      <xdr:row>63</xdr:row>
      <xdr:rowOff>23092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D88DCAF-0620-A0B6-3338-B1366B5AD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496" y="7363601"/>
          <a:ext cx="2862014" cy="6479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6</xdr:col>
      <xdr:colOff>3722</xdr:colOff>
      <xdr:row>100</xdr:row>
      <xdr:rowOff>204307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E841378-2CB9-425B-8D2E-2B8DC9F63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13849350"/>
          <a:ext cx="5198022" cy="79767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6</xdr:col>
      <xdr:colOff>3722</xdr:colOff>
      <xdr:row>137</xdr:row>
      <xdr:rowOff>213150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9B8F583-D319-468B-94A1-FF05FC17D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" y="21837650"/>
          <a:ext cx="5198022" cy="7985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6</xdr:col>
      <xdr:colOff>3722</xdr:colOff>
      <xdr:row>175</xdr:row>
      <xdr:rowOff>122307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B55F788-2070-4A04-87B6-026E44781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700" y="30041850"/>
          <a:ext cx="5198022" cy="78947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6</xdr:col>
      <xdr:colOff>3722</xdr:colOff>
      <xdr:row>212</xdr:row>
      <xdr:rowOff>122307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AD26939-C634-4162-AA88-6F783F40E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6700" y="38030150"/>
          <a:ext cx="5198022" cy="7894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DD38-1C42-4822-91EA-6FC2271A9C97}">
  <dimension ref="L3"/>
  <sheetViews>
    <sheetView showGridLines="0" tabSelected="1" workbookViewId="0">
      <selection activeCell="F42" sqref="F42"/>
    </sheetView>
  </sheetViews>
  <sheetFormatPr defaultRowHeight="16.5" x14ac:dyDescent="0.3"/>
  <sheetData>
    <row r="3" spans="12:12" x14ac:dyDescent="0.3">
      <c r="L3" t="s">
        <v>61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E53A-A5E2-4DD7-842B-C42AE1E60B83}">
  <dimension ref="B2:T33"/>
  <sheetViews>
    <sheetView showGridLines="0" topLeftCell="A4" workbookViewId="0">
      <selection activeCell="M11" sqref="M11"/>
    </sheetView>
  </sheetViews>
  <sheetFormatPr defaultRowHeight="16.5" x14ac:dyDescent="0.3"/>
  <cols>
    <col min="1" max="1" width="4.25" customWidth="1"/>
    <col min="9" max="9" width="12.75" customWidth="1"/>
    <col min="11" max="11" width="5.625" customWidth="1"/>
    <col min="12" max="12" width="13.625" customWidth="1"/>
    <col min="13" max="16" width="14" customWidth="1"/>
    <col min="17" max="17" width="21.375" customWidth="1"/>
    <col min="18" max="18" width="6.625" customWidth="1"/>
    <col min="19" max="19" width="18.375" customWidth="1"/>
    <col min="20" max="20" width="19" customWidth="1"/>
    <col min="22" max="22" width="13.875" customWidth="1"/>
  </cols>
  <sheetData>
    <row r="2" spans="2:20" x14ac:dyDescent="0.3">
      <c r="B2" s="2" t="s">
        <v>0</v>
      </c>
    </row>
    <row r="3" spans="2:20" x14ac:dyDescent="0.3">
      <c r="P3" s="2"/>
      <c r="Q3" s="2"/>
    </row>
    <row r="4" spans="2:20" x14ac:dyDescent="0.3">
      <c r="B4" s="2" t="s">
        <v>16</v>
      </c>
      <c r="S4" s="2" t="s">
        <v>17</v>
      </c>
    </row>
    <row r="5" spans="2:20" x14ac:dyDescent="0.3">
      <c r="B5" s="3" t="s">
        <v>59</v>
      </c>
      <c r="S5" s="3" t="s">
        <v>40</v>
      </c>
    </row>
    <row r="6" spans="2:20" x14ac:dyDescent="0.3">
      <c r="M6" t="s">
        <v>18</v>
      </c>
      <c r="Q6" s="14" t="s">
        <v>19</v>
      </c>
    </row>
    <row r="7" spans="2:20" x14ac:dyDescent="0.3">
      <c r="B7" s="5"/>
      <c r="C7" s="6"/>
      <c r="D7" s="6"/>
      <c r="E7" s="6"/>
      <c r="F7" s="6"/>
      <c r="G7" s="6"/>
      <c r="H7" s="6"/>
      <c r="I7" s="6"/>
      <c r="J7" s="7"/>
      <c r="L7" s="16" t="s">
        <v>14</v>
      </c>
      <c r="M7" s="86" t="s">
        <v>80</v>
      </c>
      <c r="N7" s="59"/>
      <c r="O7" s="59"/>
      <c r="P7" s="60"/>
      <c r="Q7" s="87">
        <v>1</v>
      </c>
      <c r="S7" s="15" t="s">
        <v>4</v>
      </c>
      <c r="T7" s="23"/>
    </row>
    <row r="8" spans="2:20" x14ac:dyDescent="0.3">
      <c r="B8" s="8"/>
      <c r="C8" s="1"/>
      <c r="D8" s="1"/>
      <c r="E8" s="1"/>
      <c r="F8" s="1"/>
      <c r="G8" s="1"/>
      <c r="H8" s="1"/>
      <c r="I8" s="1"/>
      <c r="J8" s="9"/>
      <c r="L8" s="16" t="s">
        <v>15</v>
      </c>
      <c r="M8" s="86" t="s">
        <v>79</v>
      </c>
      <c r="N8" s="59"/>
      <c r="O8" s="59"/>
      <c r="P8" s="60"/>
      <c r="Q8" s="87">
        <v>2</v>
      </c>
      <c r="S8" s="15" t="s">
        <v>5</v>
      </c>
      <c r="T8" s="23"/>
    </row>
    <row r="9" spans="2:20" x14ac:dyDescent="0.3">
      <c r="B9" s="8"/>
      <c r="C9" s="1"/>
      <c r="D9" s="1"/>
      <c r="E9" s="1"/>
      <c r="F9" s="1"/>
      <c r="G9" s="1"/>
      <c r="H9" s="1"/>
      <c r="I9" s="1"/>
      <c r="J9" s="9"/>
      <c r="L9" s="17"/>
      <c r="M9" s="17"/>
      <c r="N9" s="17"/>
      <c r="O9" s="17"/>
      <c r="P9" s="18"/>
      <c r="Q9" s="18"/>
    </row>
    <row r="10" spans="2:20" x14ac:dyDescent="0.3">
      <c r="B10" s="8"/>
      <c r="C10" s="1"/>
      <c r="D10" s="1"/>
      <c r="E10" s="1"/>
      <c r="F10" s="1"/>
      <c r="G10" s="1"/>
      <c r="H10" s="1"/>
      <c r="I10" s="1"/>
      <c r="J10" s="9"/>
      <c r="L10" s="13" t="s">
        <v>7</v>
      </c>
      <c r="M10" s="44">
        <v>86</v>
      </c>
      <c r="N10" s="19"/>
      <c r="O10" s="20"/>
      <c r="P10" s="21"/>
      <c r="Q10" s="21"/>
    </row>
    <row r="11" spans="2:20" x14ac:dyDescent="0.3">
      <c r="B11" s="8"/>
      <c r="C11" s="1"/>
      <c r="D11" s="1"/>
      <c r="E11" s="1"/>
      <c r="F11" s="1"/>
      <c r="G11" s="1"/>
      <c r="H11" s="1"/>
      <c r="I11" s="1"/>
      <c r="J11" s="9"/>
      <c r="L11" s="16" t="s">
        <v>8</v>
      </c>
      <c r="M11" s="32">
        <f>+M10*2</f>
        <v>172</v>
      </c>
      <c r="N11" s="19"/>
      <c r="O11" s="20"/>
      <c r="P11" s="21"/>
      <c r="Q11" s="21"/>
    </row>
    <row r="12" spans="2:20" x14ac:dyDescent="0.3">
      <c r="B12" s="8"/>
      <c r="C12" s="1"/>
      <c r="D12" s="1"/>
      <c r="E12" s="1"/>
      <c r="F12" s="1"/>
      <c r="G12" s="1"/>
      <c r="H12" s="1"/>
      <c r="I12" s="1"/>
      <c r="J12" s="9"/>
    </row>
    <row r="13" spans="2:20" x14ac:dyDescent="0.3">
      <c r="B13" s="8"/>
      <c r="C13" s="1"/>
      <c r="D13" s="1"/>
      <c r="E13" s="1"/>
      <c r="F13" s="1"/>
      <c r="G13" s="1"/>
      <c r="H13" s="1"/>
      <c r="I13" s="1"/>
      <c r="J13" s="9"/>
    </row>
    <row r="14" spans="2:20" x14ac:dyDescent="0.3">
      <c r="B14" s="8"/>
      <c r="C14" s="1"/>
      <c r="D14" s="1"/>
      <c r="E14" s="1"/>
      <c r="F14" s="1"/>
      <c r="G14" s="1"/>
      <c r="H14" s="1"/>
      <c r="I14" s="1"/>
      <c r="J14" s="9"/>
      <c r="L14" s="2" t="s">
        <v>6</v>
      </c>
    </row>
    <row r="15" spans="2:20" x14ac:dyDescent="0.3">
      <c r="B15" s="8"/>
      <c r="C15" s="1"/>
      <c r="D15" s="1"/>
      <c r="E15" s="1"/>
      <c r="F15" s="1"/>
      <c r="G15" s="1"/>
      <c r="H15" s="1"/>
      <c r="I15" s="1"/>
      <c r="J15" s="9"/>
      <c r="L15" t="s">
        <v>62</v>
      </c>
    </row>
    <row r="16" spans="2:20" x14ac:dyDescent="0.3">
      <c r="B16" s="8"/>
      <c r="C16" s="1"/>
      <c r="D16" s="1"/>
      <c r="E16" s="1"/>
      <c r="F16" s="1"/>
      <c r="G16" s="1"/>
      <c r="H16" s="1"/>
      <c r="I16" s="1"/>
      <c r="J16" s="9"/>
      <c r="L16" s="33" t="s">
        <v>60</v>
      </c>
    </row>
    <row r="17" spans="2:13" x14ac:dyDescent="0.3">
      <c r="B17" s="8"/>
      <c r="C17" s="1"/>
      <c r="D17" s="1"/>
      <c r="E17" s="1"/>
      <c r="F17" s="1"/>
      <c r="G17" s="1"/>
      <c r="H17" s="1"/>
      <c r="I17" s="1"/>
      <c r="J17" s="9"/>
      <c r="L17" s="33" t="s">
        <v>72</v>
      </c>
    </row>
    <row r="18" spans="2:13" x14ac:dyDescent="0.3">
      <c r="B18" s="8"/>
      <c r="C18" s="1"/>
      <c r="D18" s="1"/>
      <c r="E18" s="1"/>
      <c r="F18" s="1"/>
      <c r="G18" s="1"/>
      <c r="H18" s="1"/>
      <c r="I18" s="1"/>
      <c r="J18" s="9"/>
      <c r="L18" t="s">
        <v>63</v>
      </c>
    </row>
    <row r="19" spans="2:13" x14ac:dyDescent="0.3">
      <c r="B19" s="8"/>
      <c r="C19" s="1"/>
      <c r="D19" s="1"/>
      <c r="E19" s="1"/>
      <c r="F19" s="1"/>
      <c r="G19" s="1"/>
      <c r="H19" s="1"/>
      <c r="I19" s="1"/>
      <c r="J19" s="9"/>
      <c r="L19" t="s">
        <v>43</v>
      </c>
    </row>
    <row r="20" spans="2:13" x14ac:dyDescent="0.3">
      <c r="B20" s="8"/>
      <c r="C20" s="1"/>
      <c r="D20" s="1"/>
      <c r="E20" s="1"/>
      <c r="F20" s="1"/>
      <c r="G20" s="1"/>
      <c r="H20" s="1"/>
      <c r="I20" s="1"/>
      <c r="J20" s="9"/>
      <c r="L20" t="s">
        <v>44</v>
      </c>
    </row>
    <row r="21" spans="2:13" x14ac:dyDescent="0.3">
      <c r="B21" s="8"/>
      <c r="C21" s="1"/>
      <c r="D21" s="1"/>
      <c r="E21" s="1"/>
      <c r="F21" s="1"/>
      <c r="G21" s="1"/>
      <c r="H21" s="1"/>
      <c r="I21" s="1"/>
      <c r="J21" s="9"/>
      <c r="L21" t="s">
        <v>64</v>
      </c>
    </row>
    <row r="22" spans="2:13" x14ac:dyDescent="0.3">
      <c r="B22" s="8"/>
      <c r="C22" s="1"/>
      <c r="D22" s="1"/>
      <c r="E22" s="1"/>
      <c r="F22" s="1"/>
      <c r="G22" s="1"/>
      <c r="H22" s="1"/>
      <c r="I22" s="1"/>
      <c r="J22" s="9"/>
    </row>
    <row r="23" spans="2:13" x14ac:dyDescent="0.3">
      <c r="B23" s="8"/>
      <c r="C23" s="1"/>
      <c r="D23" s="1"/>
      <c r="E23" s="1"/>
      <c r="F23" s="1"/>
      <c r="G23" s="1"/>
      <c r="H23" s="1"/>
      <c r="I23" s="1"/>
      <c r="J23" s="9"/>
    </row>
    <row r="24" spans="2:13" x14ac:dyDescent="0.3">
      <c r="B24" s="8"/>
      <c r="C24" s="1"/>
      <c r="D24" s="1"/>
      <c r="E24" s="1"/>
      <c r="F24" s="1"/>
      <c r="G24" s="1"/>
      <c r="H24" s="1"/>
      <c r="I24" s="1"/>
      <c r="J24" s="9"/>
      <c r="L24" s="61"/>
      <c r="M24" s="1"/>
    </row>
    <row r="25" spans="2:13" x14ac:dyDescent="0.3">
      <c r="B25" s="8"/>
      <c r="C25" s="1"/>
      <c r="D25" s="1"/>
      <c r="E25" s="1"/>
      <c r="F25" s="1"/>
      <c r="G25" s="1"/>
      <c r="H25" s="1"/>
      <c r="I25" s="1"/>
      <c r="J25" s="9"/>
      <c r="L25" s="22"/>
    </row>
    <row r="26" spans="2:13" x14ac:dyDescent="0.3">
      <c r="B26" s="8"/>
      <c r="C26" s="1"/>
      <c r="D26" s="1"/>
      <c r="E26" s="1"/>
      <c r="F26" s="1"/>
      <c r="G26" s="1"/>
      <c r="H26" s="1"/>
      <c r="I26" s="1"/>
      <c r="J26" s="9"/>
    </row>
    <row r="27" spans="2:13" x14ac:dyDescent="0.3">
      <c r="B27" s="8"/>
      <c r="C27" s="1"/>
      <c r="D27" s="1"/>
      <c r="E27" s="1"/>
      <c r="F27" s="1"/>
      <c r="G27" s="1"/>
      <c r="H27" s="1"/>
      <c r="I27" s="1"/>
      <c r="J27" s="9"/>
    </row>
    <row r="28" spans="2:13" x14ac:dyDescent="0.3">
      <c r="B28" s="8"/>
      <c r="C28" s="1"/>
      <c r="D28" s="1"/>
      <c r="E28" s="1"/>
      <c r="F28" s="1"/>
      <c r="G28" s="1"/>
      <c r="H28" s="1"/>
      <c r="I28" s="1"/>
      <c r="J28" s="9"/>
    </row>
    <row r="29" spans="2:13" x14ac:dyDescent="0.3">
      <c r="B29" s="8"/>
      <c r="C29" s="1"/>
      <c r="D29" s="1"/>
      <c r="E29" s="1"/>
      <c r="F29" s="1"/>
      <c r="G29" s="1"/>
      <c r="H29" s="1"/>
      <c r="I29" s="1"/>
      <c r="J29" s="9"/>
    </row>
    <row r="30" spans="2:13" x14ac:dyDescent="0.3">
      <c r="B30" s="8"/>
      <c r="C30" s="1"/>
      <c r="D30" s="1"/>
      <c r="E30" s="1"/>
      <c r="F30" s="1"/>
      <c r="G30" s="1"/>
      <c r="H30" s="1"/>
      <c r="I30" s="1"/>
      <c r="J30" s="9"/>
    </row>
    <row r="31" spans="2:13" x14ac:dyDescent="0.3">
      <c r="B31" s="8"/>
      <c r="C31" s="1"/>
      <c r="D31" s="1"/>
      <c r="E31" s="1"/>
      <c r="F31" s="1"/>
      <c r="G31" s="1"/>
      <c r="H31" s="1"/>
      <c r="I31" s="1"/>
      <c r="J31" s="9"/>
    </row>
    <row r="32" spans="2:13" x14ac:dyDescent="0.3">
      <c r="B32" s="8"/>
      <c r="C32" s="1"/>
      <c r="D32" s="1"/>
      <c r="E32" s="1"/>
      <c r="F32" s="1"/>
      <c r="G32" s="1"/>
      <c r="H32" s="1"/>
      <c r="I32" s="1"/>
      <c r="J32" s="9"/>
    </row>
    <row r="33" spans="2:10" x14ac:dyDescent="0.3">
      <c r="B33" s="10"/>
      <c r="C33" s="11"/>
      <c r="D33" s="11"/>
      <c r="E33" s="11"/>
      <c r="F33" s="11"/>
      <c r="G33" s="11"/>
      <c r="H33" s="11"/>
      <c r="I33" s="11"/>
      <c r="J33" s="12"/>
    </row>
  </sheetData>
  <phoneticPr fontId="1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8191-9CEC-4FAA-89B9-E594FE4DAB20}">
  <sheetPr>
    <tabColor rgb="FFFF0000"/>
  </sheetPr>
  <dimension ref="A2:T33"/>
  <sheetViews>
    <sheetView showGridLines="0" zoomScaleNormal="100" workbookViewId="0">
      <pane xSplit="5" ySplit="22" topLeftCell="F23" activePane="bottomRight" state="frozen"/>
      <selection pane="topRight" activeCell="F1" sqref="F1"/>
      <selection pane="bottomLeft" activeCell="A18" sqref="A18"/>
      <selection pane="bottomRight" activeCell="I23" sqref="I23"/>
    </sheetView>
  </sheetViews>
  <sheetFormatPr defaultRowHeight="16.5" x14ac:dyDescent="0.3"/>
  <cols>
    <col min="1" max="1" width="3.5" customWidth="1"/>
    <col min="2" max="2" width="11.875" customWidth="1"/>
    <col min="3" max="7" width="14.125" customWidth="1"/>
    <col min="8" max="15" width="12" customWidth="1"/>
    <col min="16" max="16" width="5.125" customWidth="1"/>
    <col min="17" max="17" width="11.875" customWidth="1"/>
    <col min="18" max="18" width="10.875" customWidth="1"/>
    <col min="19" max="20" width="14.125" customWidth="1"/>
  </cols>
  <sheetData>
    <row r="2" spans="2:9" x14ac:dyDescent="0.3">
      <c r="B2" s="2" t="s">
        <v>32</v>
      </c>
      <c r="H2" s="2"/>
      <c r="I2" s="2" t="s">
        <v>55</v>
      </c>
    </row>
    <row r="4" spans="2:9" x14ac:dyDescent="0.3">
      <c r="B4" s="25" t="s">
        <v>11</v>
      </c>
      <c r="C4" s="42" t="s">
        <v>26</v>
      </c>
      <c r="D4" s="40">
        <f>VLOOKUP(C4,F5:G8,2,0)</f>
        <v>7</v>
      </c>
      <c r="F4" t="s">
        <v>52</v>
      </c>
      <c r="I4" s="41" t="s">
        <v>56</v>
      </c>
    </row>
    <row r="5" spans="2:9" x14ac:dyDescent="0.3">
      <c r="B5" s="25" t="s">
        <v>24</v>
      </c>
      <c r="C5" s="25" t="s">
        <v>65</v>
      </c>
      <c r="D5" s="25" t="s">
        <v>25</v>
      </c>
      <c r="F5" s="38" t="s">
        <v>10</v>
      </c>
      <c r="G5" s="39" t="s">
        <v>54</v>
      </c>
      <c r="I5" s="34" t="s">
        <v>57</v>
      </c>
    </row>
    <row r="6" spans="2:9" x14ac:dyDescent="0.3">
      <c r="B6" s="26">
        <v>46087</v>
      </c>
      <c r="C6" s="27">
        <v>55.384</v>
      </c>
      <c r="D6" s="28">
        <v>108000</v>
      </c>
      <c r="F6" s="35" t="s">
        <v>26</v>
      </c>
      <c r="G6" s="36">
        <v>7</v>
      </c>
      <c r="I6" s="15" t="s">
        <v>50</v>
      </c>
    </row>
    <row r="7" spans="2:9" x14ac:dyDescent="0.3">
      <c r="B7" s="26">
        <v>46103</v>
      </c>
      <c r="C7" s="27">
        <v>51.087000000000003</v>
      </c>
      <c r="D7" s="28">
        <v>94000</v>
      </c>
      <c r="F7" s="35" t="s">
        <v>28</v>
      </c>
      <c r="G7" s="36">
        <v>3.5</v>
      </c>
    </row>
    <row r="8" spans="2:9" x14ac:dyDescent="0.3">
      <c r="B8" s="26"/>
      <c r="C8" s="27"/>
      <c r="D8" s="28"/>
      <c r="F8" s="35" t="s">
        <v>30</v>
      </c>
      <c r="G8" s="36">
        <v>65.8</v>
      </c>
    </row>
    <row r="9" spans="2:9" x14ac:dyDescent="0.3">
      <c r="B9" s="26"/>
      <c r="C9" s="27"/>
      <c r="D9" s="28"/>
      <c r="F9" s="80"/>
      <c r="G9" s="37"/>
    </row>
    <row r="10" spans="2:9" x14ac:dyDescent="0.3">
      <c r="B10" s="26"/>
      <c r="C10" s="27"/>
      <c r="D10" s="28"/>
      <c r="F10" s="80"/>
      <c r="G10" s="37"/>
    </row>
    <row r="11" spans="2:9" x14ac:dyDescent="0.3">
      <c r="B11" s="26"/>
      <c r="C11" s="27"/>
      <c r="D11" s="28"/>
      <c r="F11" s="80"/>
      <c r="G11" s="37"/>
    </row>
    <row r="12" spans="2:9" x14ac:dyDescent="0.3">
      <c r="B12" s="26"/>
      <c r="C12" s="27"/>
      <c r="D12" s="28"/>
      <c r="F12" s="80"/>
      <c r="G12" s="37"/>
    </row>
    <row r="13" spans="2:9" x14ac:dyDescent="0.3">
      <c r="B13" s="26"/>
      <c r="C13" s="27"/>
      <c r="D13" s="28"/>
      <c r="F13" s="80"/>
      <c r="G13" s="37"/>
    </row>
    <row r="14" spans="2:9" x14ac:dyDescent="0.3">
      <c r="B14" s="26"/>
      <c r="C14" s="27"/>
      <c r="D14" s="28"/>
    </row>
    <row r="15" spans="2:9" x14ac:dyDescent="0.3">
      <c r="B15" s="26"/>
      <c r="C15" s="27"/>
      <c r="D15" s="28"/>
    </row>
    <row r="16" spans="2:9" x14ac:dyDescent="0.3">
      <c r="B16" s="26"/>
      <c r="C16" s="27"/>
      <c r="D16" s="28"/>
    </row>
    <row r="17" spans="1:19" x14ac:dyDescent="0.3">
      <c r="B17" s="13" t="s">
        <v>42</v>
      </c>
      <c r="C17" s="29">
        <f>SUM(C6:C16)</f>
        <v>106.471</v>
      </c>
      <c r="D17" s="30">
        <f>SUM(D6:D16)</f>
        <v>202000</v>
      </c>
    </row>
    <row r="18" spans="1:19" x14ac:dyDescent="0.3">
      <c r="B18" s="13" t="s">
        <v>41</v>
      </c>
      <c r="C18" s="4"/>
      <c r="D18" s="30">
        <f>IFERROR(ROUNDUP(D17/C17,0),"")</f>
        <v>1898</v>
      </c>
    </row>
    <row r="20" spans="1:19" x14ac:dyDescent="0.3">
      <c r="B20" s="24" t="s">
        <v>45</v>
      </c>
    </row>
    <row r="21" spans="1:19" ht="17.25" thickBot="1" x14ac:dyDescent="0.35">
      <c r="O21" s="57"/>
      <c r="S21" s="57"/>
    </row>
    <row r="22" spans="1:19" ht="17.25" thickTop="1" x14ac:dyDescent="0.3">
      <c r="B22" s="43" t="s">
        <v>9</v>
      </c>
      <c r="C22" s="43" t="s">
        <v>33</v>
      </c>
      <c r="D22" s="43" t="s">
        <v>34</v>
      </c>
      <c r="E22" s="43" t="s">
        <v>1</v>
      </c>
      <c r="F22" s="43" t="s">
        <v>12</v>
      </c>
      <c r="G22" s="46" t="s">
        <v>13</v>
      </c>
      <c r="H22" s="48" t="s">
        <v>35</v>
      </c>
      <c r="I22" s="49" t="s">
        <v>36</v>
      </c>
      <c r="J22" s="49" t="s">
        <v>37</v>
      </c>
      <c r="K22" s="49" t="s">
        <v>38</v>
      </c>
      <c r="L22" s="51" t="s">
        <v>66</v>
      </c>
      <c r="M22" s="68" t="s">
        <v>67</v>
      </c>
      <c r="N22" s="72" t="s">
        <v>48</v>
      </c>
      <c r="O22" s="71" t="s">
        <v>39</v>
      </c>
    </row>
    <row r="23" spans="1:19" x14ac:dyDescent="0.3">
      <c r="B23" s="13" t="s">
        <v>20</v>
      </c>
      <c r="C23" s="26">
        <v>46087</v>
      </c>
      <c r="D23" s="26">
        <v>46089</v>
      </c>
      <c r="E23" s="42" t="s">
        <v>78</v>
      </c>
      <c r="F23" s="45">
        <f>거리산정기준!Q$7</f>
        <v>1</v>
      </c>
      <c r="G23" s="47">
        <f>+거리산정기준!Q$8</f>
        <v>2</v>
      </c>
      <c r="H23" s="52">
        <f>IF(E23="자차",D$18,"")</f>
        <v>1898</v>
      </c>
      <c r="I23" s="16">
        <f>IF(E23="자차",거리산정기준!M$11,"")</f>
        <v>172</v>
      </c>
      <c r="J23" s="31">
        <f>IF(E23="자차",H23*I23/D$4,"")</f>
        <v>46636.571428571428</v>
      </c>
      <c r="K23" s="64">
        <v>13600</v>
      </c>
      <c r="L23" s="66"/>
      <c r="M23" s="69"/>
      <c r="N23" s="73">
        <f>IFERROR(SUM(J23:M23),"")</f>
        <v>60236.571428571428</v>
      </c>
      <c r="O23" s="76">
        <f>+IF(SUM(N23)&gt;O29,O29,N23)</f>
        <v>60236.571428571428</v>
      </c>
    </row>
    <row r="24" spans="1:19" x14ac:dyDescent="0.3">
      <c r="B24" s="13" t="s">
        <v>21</v>
      </c>
      <c r="C24" s="26">
        <v>46094</v>
      </c>
      <c r="D24" s="26">
        <v>46096</v>
      </c>
      <c r="E24" s="42" t="s">
        <v>78</v>
      </c>
      <c r="F24" s="45">
        <f>거리산정기준!Q$7</f>
        <v>1</v>
      </c>
      <c r="G24" s="47">
        <f>+거리산정기준!Q$8</f>
        <v>2</v>
      </c>
      <c r="H24" s="52">
        <f t="shared" ref="H24:H26" si="0">IF(E24="자차",D$18,"")</f>
        <v>1898</v>
      </c>
      <c r="I24" s="16">
        <f>IF(E24="자차",거리산정기준!M$11,"")</f>
        <v>172</v>
      </c>
      <c r="J24" s="31">
        <f t="shared" ref="J24:J26" si="1">IF(E24="자차",H24*I24/D$4,"")</f>
        <v>46636.571428571428</v>
      </c>
      <c r="K24" s="64">
        <v>13500</v>
      </c>
      <c r="L24" s="66"/>
      <c r="M24" s="69"/>
      <c r="N24" s="73">
        <f t="shared" ref="N24:N26" si="2">IFERROR(SUM(J24:M24),"")</f>
        <v>60136.571428571428</v>
      </c>
      <c r="O24" s="76">
        <f>+IF(O23+N24&gt;O29,O29-O23,N24)</f>
        <v>60136.571428571428</v>
      </c>
      <c r="Q24" s="84" t="s">
        <v>77</v>
      </c>
    </row>
    <row r="25" spans="1:19" x14ac:dyDescent="0.3">
      <c r="B25" s="13" t="s">
        <v>22</v>
      </c>
      <c r="C25" s="26">
        <v>46101</v>
      </c>
      <c r="D25" s="26">
        <v>46103</v>
      </c>
      <c r="E25" s="42" t="s">
        <v>78</v>
      </c>
      <c r="F25" s="45">
        <f>거리산정기준!Q$7</f>
        <v>1</v>
      </c>
      <c r="G25" s="47">
        <f>+거리산정기준!Q$8</f>
        <v>2</v>
      </c>
      <c r="H25" s="52">
        <f t="shared" si="0"/>
        <v>1898</v>
      </c>
      <c r="I25" s="16">
        <f>IF(E25="자차",거리산정기준!M$11,"")</f>
        <v>172</v>
      </c>
      <c r="J25" s="31">
        <f t="shared" si="1"/>
        <v>46636.571428571428</v>
      </c>
      <c r="K25" s="64">
        <v>13600</v>
      </c>
      <c r="L25" s="66"/>
      <c r="M25" s="69"/>
      <c r="N25" s="73">
        <f t="shared" si="2"/>
        <v>60236.571428571428</v>
      </c>
      <c r="O25" s="76">
        <f>+IF(O23+O24+N25&gt;O29,O29-O23-O24,N25)</f>
        <v>60236.571428571428</v>
      </c>
      <c r="Q25" s="85" t="b">
        <f>SUM(D17,K23:K26)&gt;=O28</f>
        <v>1</v>
      </c>
    </row>
    <row r="26" spans="1:19" ht="17.25" thickBot="1" x14ac:dyDescent="0.35">
      <c r="B26" s="13" t="s">
        <v>23</v>
      </c>
      <c r="C26" s="26">
        <v>46104</v>
      </c>
      <c r="D26" s="26">
        <v>46110</v>
      </c>
      <c r="E26" s="42" t="s">
        <v>78</v>
      </c>
      <c r="F26" s="45">
        <f>거리산정기준!Q$7</f>
        <v>1</v>
      </c>
      <c r="G26" s="47">
        <f>+거리산정기준!Q$8</f>
        <v>2</v>
      </c>
      <c r="H26" s="53">
        <f t="shared" si="0"/>
        <v>1898</v>
      </c>
      <c r="I26" s="54">
        <f>IF(E26="자차",거리산정기준!M$11,"")</f>
        <v>172</v>
      </c>
      <c r="J26" s="62">
        <f t="shared" si="1"/>
        <v>46636.571428571428</v>
      </c>
      <c r="K26" s="65">
        <v>13600</v>
      </c>
      <c r="L26" s="67"/>
      <c r="M26" s="70"/>
      <c r="N26" s="74">
        <f t="shared" si="2"/>
        <v>60236.571428571428</v>
      </c>
      <c r="O26" s="77">
        <f>+IF(O23+O24+O25+N26&gt;O29,O29-O23-O24-O25,N26)</f>
        <v>60236.571428571428</v>
      </c>
    </row>
    <row r="27" spans="1:19" ht="17.25" thickTop="1" x14ac:dyDescent="0.3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P27" s="57"/>
      <c r="Q27" s="57"/>
      <c r="R27" s="57"/>
      <c r="S27" s="58"/>
    </row>
    <row r="28" spans="1:19" x14ac:dyDescent="0.3">
      <c r="M28" s="13" t="s">
        <v>68</v>
      </c>
      <c r="N28" s="50">
        <f>SUM(N23:N26)</f>
        <v>240846.28571428571</v>
      </c>
      <c r="O28" s="50">
        <f>SUM(O23:O26)</f>
        <v>240846.28571428571</v>
      </c>
    </row>
    <row r="29" spans="1:19" x14ac:dyDescent="0.3">
      <c r="M29" s="55" t="s">
        <v>69</v>
      </c>
      <c r="N29" s="50">
        <v>250000</v>
      </c>
      <c r="O29" s="50">
        <v>250000</v>
      </c>
    </row>
    <row r="30" spans="1:19" x14ac:dyDescent="0.3">
      <c r="M30" s="55" t="s">
        <v>70</v>
      </c>
      <c r="N30" s="50">
        <f>+N29-N28</f>
        <v>9153.7142857142899</v>
      </c>
      <c r="O30" s="50">
        <f>+O29-O28</f>
        <v>9153.7142857142899</v>
      </c>
    </row>
    <row r="31" spans="1:19" x14ac:dyDescent="0.3">
      <c r="J31" s="75" t="s">
        <v>71</v>
      </c>
      <c r="N31" s="63"/>
      <c r="O31" s="63"/>
    </row>
    <row r="32" spans="1:19" x14ac:dyDescent="0.3">
      <c r="O32" s="63"/>
    </row>
    <row r="33" spans="2:20" ht="17.25" thickBot="1" x14ac:dyDescent="0.35">
      <c r="B33" s="78" t="s">
        <v>47</v>
      </c>
      <c r="C33" s="79"/>
      <c r="D33" s="79"/>
      <c r="E33" s="79" t="s">
        <v>58</v>
      </c>
      <c r="F33" s="79"/>
      <c r="G33" s="79"/>
      <c r="H33" s="79"/>
      <c r="J33" s="78" t="s">
        <v>46</v>
      </c>
      <c r="K33" s="79"/>
      <c r="L33" s="79"/>
      <c r="M33" s="79"/>
      <c r="N33" s="79"/>
      <c r="O33" s="79"/>
      <c r="P33" s="79"/>
      <c r="Q33" s="79"/>
      <c r="R33" s="79"/>
      <c r="S33" s="79"/>
      <c r="T33" s="79"/>
    </row>
  </sheetData>
  <phoneticPr fontId="1" type="noConversion"/>
  <conditionalFormatting sqref="K23:K26">
    <cfRule type="expression" dxfId="8" priority="4">
      <formula>E23="자차"</formula>
    </cfRule>
  </conditionalFormatting>
  <conditionalFormatting sqref="L23:M26">
    <cfRule type="expression" dxfId="7" priority="3">
      <formula>E23="대중교통"</formula>
    </cfRule>
  </conditionalFormatting>
  <conditionalFormatting sqref="M23:M26">
    <cfRule type="expression" dxfId="6" priority="2">
      <formula>E23="대중교통"</formula>
    </cfRule>
  </conditionalFormatting>
  <conditionalFormatting sqref="O23:O26">
    <cfRule type="expression" dxfId="5" priority="6">
      <formula>#REF!="조정"</formula>
    </cfRule>
  </conditionalFormatting>
  <conditionalFormatting sqref="Q25">
    <cfRule type="cellIs" dxfId="4" priority="1" operator="equal">
      <formula>FALSE</formula>
    </cfRule>
  </conditionalFormatting>
  <dataValidations disablePrompts="1" count="2">
    <dataValidation type="list" allowBlank="1" showInputMessage="1" showErrorMessage="1" sqref="E23:E26" xr:uid="{F73BE41C-D5CB-445F-9596-9FE6F774EC65}">
      <formula1>이동수단</formula1>
    </dataValidation>
    <dataValidation type="list" allowBlank="1" showInputMessage="1" showErrorMessage="1" sqref="C4" xr:uid="{3AA8FE12-5347-43F6-AF81-DE59EE6EDE2B}">
      <formula1>유종선택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76BF-3694-4511-8269-10AA6B782F9A}">
  <sheetPr>
    <tabColor rgb="FFFF0000"/>
  </sheetPr>
  <dimension ref="A2:T30"/>
  <sheetViews>
    <sheetView showGridLines="0" workbookViewId="0">
      <pane xSplit="5" ySplit="22" topLeftCell="F23" activePane="bottomRight" state="frozen"/>
      <selection pane="topRight" activeCell="F1" sqref="F1"/>
      <selection pane="bottomLeft" activeCell="A18" sqref="A18"/>
      <selection pane="bottomRight" activeCell="G23" sqref="G23"/>
    </sheetView>
  </sheetViews>
  <sheetFormatPr defaultRowHeight="16.5" x14ac:dyDescent="0.3"/>
  <cols>
    <col min="1" max="1" width="3.5" customWidth="1"/>
    <col min="2" max="2" width="11.875" customWidth="1"/>
    <col min="3" max="7" width="14.125" customWidth="1"/>
    <col min="8" max="16" width="12" customWidth="1"/>
    <col min="17" max="18" width="11.875" customWidth="1"/>
    <col min="19" max="19" width="10.875" customWidth="1"/>
    <col min="20" max="21" width="14.125" customWidth="1"/>
  </cols>
  <sheetData>
    <row r="2" spans="2:10" x14ac:dyDescent="0.3">
      <c r="B2" s="2" t="s">
        <v>32</v>
      </c>
      <c r="H2" s="2"/>
      <c r="I2" s="2"/>
      <c r="J2" s="2" t="s">
        <v>55</v>
      </c>
    </row>
    <row r="4" spans="2:10" x14ac:dyDescent="0.3">
      <c r="B4" s="25" t="s">
        <v>11</v>
      </c>
      <c r="C4" s="42" t="s">
        <v>26</v>
      </c>
      <c r="D4" s="40">
        <f>VLOOKUP(C4,F5:G8,2,0)</f>
        <v>7</v>
      </c>
      <c r="F4" t="s">
        <v>52</v>
      </c>
      <c r="J4" s="41" t="s">
        <v>56</v>
      </c>
    </row>
    <row r="5" spans="2:10" x14ac:dyDescent="0.3">
      <c r="B5" s="25" t="s">
        <v>24</v>
      </c>
      <c r="C5" s="25" t="s">
        <v>65</v>
      </c>
      <c r="D5" s="25" t="s">
        <v>25</v>
      </c>
      <c r="F5" s="38" t="s">
        <v>10</v>
      </c>
      <c r="G5" s="39" t="s">
        <v>54</v>
      </c>
      <c r="J5" s="34" t="s">
        <v>57</v>
      </c>
    </row>
    <row r="6" spans="2:10" x14ac:dyDescent="0.3">
      <c r="B6" s="26"/>
      <c r="C6" s="27"/>
      <c r="D6" s="28"/>
      <c r="F6" s="35" t="s">
        <v>26</v>
      </c>
      <c r="G6" s="36">
        <v>7</v>
      </c>
      <c r="J6" s="15" t="s">
        <v>50</v>
      </c>
    </row>
    <row r="7" spans="2:10" x14ac:dyDescent="0.3">
      <c r="B7" s="26"/>
      <c r="C7" s="27"/>
      <c r="D7" s="28"/>
      <c r="F7" s="35" t="s">
        <v>28</v>
      </c>
      <c r="G7" s="36">
        <v>3.5</v>
      </c>
    </row>
    <row r="8" spans="2:10" x14ac:dyDescent="0.3">
      <c r="B8" s="26"/>
      <c r="C8" s="27"/>
      <c r="D8" s="28"/>
      <c r="F8" s="35" t="s">
        <v>30</v>
      </c>
      <c r="G8" s="36">
        <v>65.8</v>
      </c>
    </row>
    <row r="9" spans="2:10" x14ac:dyDescent="0.3">
      <c r="B9" s="26"/>
      <c r="C9" s="27"/>
      <c r="D9" s="28"/>
      <c r="F9" s="80"/>
      <c r="G9" s="37"/>
    </row>
    <row r="10" spans="2:10" x14ac:dyDescent="0.3">
      <c r="B10" s="26"/>
      <c r="C10" s="27"/>
      <c r="D10" s="28"/>
      <c r="F10" s="80"/>
      <c r="G10" s="37"/>
    </row>
    <row r="11" spans="2:10" x14ac:dyDescent="0.3">
      <c r="B11" s="26"/>
      <c r="C11" s="27"/>
      <c r="D11" s="28"/>
      <c r="F11" s="80"/>
      <c r="G11" s="37"/>
    </row>
    <row r="12" spans="2:10" x14ac:dyDescent="0.3">
      <c r="B12" s="26"/>
      <c r="C12" s="27"/>
      <c r="D12" s="28"/>
      <c r="F12" s="80"/>
      <c r="G12" s="37"/>
    </row>
    <row r="13" spans="2:10" x14ac:dyDescent="0.3">
      <c r="B13" s="26"/>
      <c r="C13" s="27"/>
      <c r="D13" s="28"/>
      <c r="F13" s="80"/>
      <c r="G13" s="37"/>
    </row>
    <row r="14" spans="2:10" x14ac:dyDescent="0.3">
      <c r="B14" s="26"/>
      <c r="C14" s="27"/>
      <c r="D14" s="28"/>
    </row>
    <row r="15" spans="2:10" x14ac:dyDescent="0.3">
      <c r="B15" s="26"/>
      <c r="C15" s="27"/>
      <c r="D15" s="28"/>
    </row>
    <row r="16" spans="2:10" x14ac:dyDescent="0.3">
      <c r="B16" s="26"/>
      <c r="C16" s="27"/>
      <c r="D16" s="28"/>
    </row>
    <row r="17" spans="1:20" x14ac:dyDescent="0.3">
      <c r="B17" s="13" t="s">
        <v>42</v>
      </c>
      <c r="C17" s="29">
        <f>SUM(C6:C16)</f>
        <v>0</v>
      </c>
      <c r="D17" s="30">
        <f>SUM(D6:D16)</f>
        <v>0</v>
      </c>
    </row>
    <row r="18" spans="1:20" x14ac:dyDescent="0.3">
      <c r="B18" s="13" t="s">
        <v>41</v>
      </c>
      <c r="C18" s="4"/>
      <c r="D18" s="30" t="str">
        <f>IFERROR(ROUNDUP(D17/C17,0),"")</f>
        <v/>
      </c>
    </row>
    <row r="20" spans="1:20" x14ac:dyDescent="0.3">
      <c r="B20" s="24" t="s">
        <v>45</v>
      </c>
    </row>
    <row r="21" spans="1:20" ht="17.25" thickBot="1" x14ac:dyDescent="0.35">
      <c r="P21" s="57"/>
      <c r="T21" s="57"/>
    </row>
    <row r="22" spans="1:20" ht="17.25" thickTop="1" x14ac:dyDescent="0.3">
      <c r="B22" s="43" t="s">
        <v>9</v>
      </c>
      <c r="C22" s="43" t="s">
        <v>33</v>
      </c>
      <c r="D22" s="43" t="s">
        <v>34</v>
      </c>
      <c r="E22" s="43" t="s">
        <v>1</v>
      </c>
      <c r="F22" s="43" t="s">
        <v>12</v>
      </c>
      <c r="G22" s="46" t="s">
        <v>13</v>
      </c>
      <c r="H22" s="48" t="s">
        <v>35</v>
      </c>
      <c r="I22" s="81" t="s">
        <v>76</v>
      </c>
      <c r="J22" s="49" t="s">
        <v>36</v>
      </c>
      <c r="K22" s="49" t="s">
        <v>37</v>
      </c>
      <c r="L22" s="49" t="s">
        <v>38</v>
      </c>
      <c r="M22" s="51" t="s">
        <v>66</v>
      </c>
      <c r="N22" s="68" t="s">
        <v>67</v>
      </c>
      <c r="O22" s="72" t="s">
        <v>48</v>
      </c>
      <c r="P22" s="71" t="s">
        <v>39</v>
      </c>
    </row>
    <row r="23" spans="1:20" x14ac:dyDescent="0.3">
      <c r="B23" s="13" t="s">
        <v>20</v>
      </c>
      <c r="C23" s="26">
        <v>46082</v>
      </c>
      <c r="D23" s="26">
        <v>46112</v>
      </c>
      <c r="E23" s="42" t="s">
        <v>78</v>
      </c>
      <c r="F23" s="45" t="s">
        <v>73</v>
      </c>
      <c r="G23" s="47">
        <f>+거리산정기준!Q$8</f>
        <v>2</v>
      </c>
      <c r="H23" s="52" t="str">
        <f>IF(E23="자차",D$18,"")</f>
        <v/>
      </c>
      <c r="I23" s="82"/>
      <c r="J23" s="16">
        <f>IF(E23="자차",거리산정기준!M$11*I23,"")</f>
        <v>0</v>
      </c>
      <c r="K23" s="31" t="e">
        <f>IF(E23="자차",H23*J23/D$4,"")</f>
        <v>#VALUE!</v>
      </c>
      <c r="L23" s="64"/>
      <c r="M23" s="66"/>
      <c r="N23" s="69"/>
      <c r="O23" s="73" t="str">
        <f>IFERROR(SUM(K23:N23),"")</f>
        <v/>
      </c>
      <c r="P23" s="76" t="str">
        <f>+IF(SUM(O23)&gt;P26,P26,O23)</f>
        <v/>
      </c>
    </row>
    <row r="24" spans="1:20" x14ac:dyDescent="0.3">
      <c r="A24" s="56"/>
      <c r="B24" s="57"/>
      <c r="C24" s="57" t="s">
        <v>74</v>
      </c>
      <c r="D24" s="57" t="s">
        <v>75</v>
      </c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Q24" s="57"/>
      <c r="R24" s="57"/>
      <c r="S24" s="57"/>
      <c r="T24" s="58"/>
    </row>
    <row r="25" spans="1:20" x14ac:dyDescent="0.3">
      <c r="N25" s="13" t="s">
        <v>68</v>
      </c>
      <c r="O25" s="50">
        <f>SUM(O23:O23)</f>
        <v>0</v>
      </c>
      <c r="P25" s="50">
        <f>SUM(P23:P23)</f>
        <v>0</v>
      </c>
    </row>
    <row r="26" spans="1:20" x14ac:dyDescent="0.3">
      <c r="N26" s="55" t="s">
        <v>69</v>
      </c>
      <c r="O26" s="50">
        <v>250000</v>
      </c>
      <c r="P26" s="50">
        <v>250000</v>
      </c>
    </row>
    <row r="27" spans="1:20" x14ac:dyDescent="0.3">
      <c r="N27" s="55" t="s">
        <v>70</v>
      </c>
      <c r="O27" s="50">
        <f>+O26-O25</f>
        <v>250000</v>
      </c>
      <c r="P27" s="50">
        <f>+P26-P25</f>
        <v>250000</v>
      </c>
    </row>
    <row r="28" spans="1:20" x14ac:dyDescent="0.3">
      <c r="K28" s="75"/>
      <c r="O28" s="63"/>
      <c r="P28" s="63"/>
    </row>
    <row r="30" spans="1:20" ht="17.25" thickBot="1" x14ac:dyDescent="0.35">
      <c r="B30" s="78" t="s">
        <v>47</v>
      </c>
      <c r="C30" s="79"/>
      <c r="D30" s="79"/>
      <c r="E30" s="79" t="s">
        <v>58</v>
      </c>
      <c r="F30" s="79"/>
      <c r="G30" s="79"/>
      <c r="H30" s="79"/>
      <c r="I30" s="83"/>
      <c r="J30" s="78" t="s">
        <v>46</v>
      </c>
      <c r="K30" s="79"/>
      <c r="L30" s="79"/>
      <c r="M30" s="79"/>
      <c r="N30" s="79"/>
      <c r="O30" s="79"/>
      <c r="P30" s="79"/>
      <c r="Q30" s="79"/>
      <c r="R30" s="79"/>
      <c r="S30" s="79"/>
      <c r="T30" s="79"/>
    </row>
  </sheetData>
  <phoneticPr fontId="1" type="noConversion"/>
  <conditionalFormatting sqref="L23">
    <cfRule type="expression" dxfId="3" priority="3">
      <formula>E23="자차"</formula>
    </cfRule>
  </conditionalFormatting>
  <conditionalFormatting sqref="M23:N23">
    <cfRule type="expression" dxfId="2" priority="2">
      <formula>E23="대중교통"</formula>
    </cfRule>
  </conditionalFormatting>
  <conditionalFormatting sqref="N23">
    <cfRule type="expression" dxfId="1" priority="1">
      <formula>E23="대중교통"</formula>
    </cfRule>
  </conditionalFormatting>
  <conditionalFormatting sqref="P23">
    <cfRule type="expression" dxfId="0" priority="4">
      <formula>#REF!="조정"</formula>
    </cfRule>
  </conditionalFormatting>
  <dataValidations count="2">
    <dataValidation type="list" allowBlank="1" showInputMessage="1" showErrorMessage="1" sqref="C4" xr:uid="{DEE4F12E-A3F9-4131-8795-4ACFFF5DC536}">
      <formula1>유종선택</formula1>
    </dataValidation>
    <dataValidation type="list" allowBlank="1" showInputMessage="1" showErrorMessage="1" sqref="E23" xr:uid="{D55058E7-C7F5-4268-9CC9-E01BE3F7F39C}">
      <formula1>이동수단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74DDF-2A52-43D5-A698-6413F60B2734}">
  <dimension ref="B2:H5"/>
  <sheetViews>
    <sheetView workbookViewId="0">
      <selection activeCell="F25" sqref="F25"/>
    </sheetView>
  </sheetViews>
  <sheetFormatPr defaultRowHeight="16.5" x14ac:dyDescent="0.3"/>
  <cols>
    <col min="3" max="3" width="7.5" customWidth="1"/>
    <col min="8" max="8" width="14.25" bestFit="1" customWidth="1"/>
  </cols>
  <sheetData>
    <row r="2" spans="2:8" x14ac:dyDescent="0.3">
      <c r="B2" t="s">
        <v>1</v>
      </c>
      <c r="D2" t="s">
        <v>11</v>
      </c>
      <c r="F2" t="s">
        <v>49</v>
      </c>
      <c r="H2" t="s">
        <v>53</v>
      </c>
    </row>
    <row r="3" spans="2:8" x14ac:dyDescent="0.3">
      <c r="B3" t="s">
        <v>2</v>
      </c>
      <c r="D3" t="s">
        <v>27</v>
      </c>
      <c r="F3" t="s">
        <v>50</v>
      </c>
      <c r="H3" s="37">
        <v>7</v>
      </c>
    </row>
    <row r="4" spans="2:8" x14ac:dyDescent="0.3">
      <c r="B4" t="s">
        <v>3</v>
      </c>
      <c r="D4" t="s">
        <v>29</v>
      </c>
      <c r="F4" t="s">
        <v>51</v>
      </c>
      <c r="H4" s="37">
        <v>3.5</v>
      </c>
    </row>
    <row r="5" spans="2:8" x14ac:dyDescent="0.3">
      <c r="D5" t="s">
        <v>31</v>
      </c>
      <c r="H5" s="37">
        <v>65.8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d7489c-57ce-4967-b332-b53a94d66806}" enabled="0" method="" siteId="{43d7489c-57ce-4967-b332-b53a94d668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규정요약</vt:lpstr>
      <vt:lpstr>거리산정기준</vt:lpstr>
      <vt:lpstr>회차별신청및증빙</vt:lpstr>
      <vt:lpstr>자택출근자</vt:lpstr>
      <vt:lpstr>항목</vt:lpstr>
      <vt:lpstr>유종별환산연비</vt:lpstr>
      <vt:lpstr>유종선택</vt:lpstr>
      <vt:lpstr>이동수단</vt:lpstr>
      <vt:lpstr>한도조정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장용호(YONGHO CHANG)/RMO_중부/SKecoplant</dc:creator>
  <cp:lastModifiedBy>이득수(Aiden LEE)/용인 Cluster 1기 Ph-1 설계용역/SKecoplant</cp:lastModifiedBy>
  <dcterms:created xsi:type="dcterms:W3CDTF">2019-07-18T01:34:11Z</dcterms:created>
  <dcterms:modified xsi:type="dcterms:W3CDTF">2026-04-07T05:13:30Z</dcterms:modified>
</cp:coreProperties>
</file>