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cf.sharepoint.com/teams/MechatronicsWalk-Aid/Shared Documents/General/Order Forms/"/>
    </mc:Choice>
  </mc:AlternateContent>
  <xr:revisionPtr revIDLastSave="17" documentId="6_{DF99F993-4B95-694E-9EFB-79F17654C870}" xr6:coauthVersionLast="47" xr6:coauthVersionMax="47" xr10:uidLastSave="{46735FD5-3619-4876-81A4-F99BA4BCBE07}"/>
  <bookViews>
    <workbookView xWindow="-96" yWindow="-96" windowWidth="20928" windowHeight="12432" xr2:uid="{15FD666F-4988-43AE-B6B6-B52E93EBE655}"/>
  </bookViews>
  <sheets>
    <sheet name="Sheet1" sheetId="1" r:id="rId1"/>
  </sheets>
  <externalReferences>
    <externalReference r:id="rId2"/>
  </externalReferences>
  <definedNames>
    <definedName name="NameLookup">[1]DropdownInfo!$C$39:$D$67</definedName>
    <definedName name="Orgs">[1]DropdownInfo!$V$2:$V$87</definedName>
    <definedName name="Recoverable">[1]DropdownInfo!$H$39:$H$40</definedName>
    <definedName name="Type">[1]DropdownInfo!$A$1:$A$2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5" i="1" l="1"/>
  <c r="N15" i="1"/>
  <c r="V15" i="1"/>
  <c r="R15" i="1" l="1"/>
  <c r="P15" i="1"/>
  <c r="H27" i="1"/>
  <c r="H14" i="1" l="1"/>
  <c r="H15" i="1"/>
  <c r="H5" i="1"/>
  <c r="H3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INSRV</author>
  </authors>
  <commentList>
    <comment ref="AQ24" authorId="0" shapeId="0" xr:uid="{F5D97881-D698-4507-835B-BADE4EF10BA8}">
      <text>
        <r>
          <rPr>
            <b/>
            <sz val="8"/>
            <color indexed="81"/>
            <rFont val="Tahoma"/>
            <family val="2"/>
          </rPr>
          <t xml:space="preserve">VAT GUIDE:
</t>
        </r>
        <r>
          <rPr>
            <sz val="8"/>
            <color indexed="81"/>
            <rFont val="Tahoma"/>
            <family val="2"/>
          </rPr>
          <t xml:space="preserve">If YES is chose, VAT will be charged to the VAT Control Account.
If NO is chose Vat will be charged to the Project
</t>
        </r>
      </text>
    </comment>
  </commentList>
</comments>
</file>

<file path=xl/sharedStrings.xml><?xml version="1.0" encoding="utf-8"?>
<sst xmlns="http://schemas.openxmlformats.org/spreadsheetml/2006/main" count="103" uniqueCount="73">
  <si>
    <t>Item</t>
  </si>
  <si>
    <t>RGBD Camera</t>
  </si>
  <si>
    <t>Pi 5</t>
  </si>
  <si>
    <t>Arduino Nanos</t>
  </si>
  <si>
    <t>Lattepanda Delta 3</t>
  </si>
  <si>
    <t>IMU motion shield</t>
  </si>
  <si>
    <t>360 Motor (4)</t>
  </si>
  <si>
    <t>180 Linear Motor (4)</t>
  </si>
  <si>
    <t>Micro USB wires</t>
  </si>
  <si>
    <t>Talentcell 12V &amp; 5V Battery</t>
  </si>
  <si>
    <t>DC to USB-C cables</t>
  </si>
  <si>
    <t>Power Bank for Car</t>
  </si>
  <si>
    <t>Webbing Strap</t>
  </si>
  <si>
    <t>Shoulder Straps</t>
  </si>
  <si>
    <t>Breathable Mesh (Green)</t>
  </si>
  <si>
    <t>Belt</t>
  </si>
  <si>
    <t>Felt Pads</t>
  </si>
  <si>
    <t>Pi5 Case</t>
  </si>
  <si>
    <t>5x nanos</t>
  </si>
  <si>
    <t>2x Pressure sensor</t>
  </si>
  <si>
    <t>Ethernet</t>
  </si>
  <si>
    <t>cable ties</t>
  </si>
  <si>
    <t>heat shrink</t>
  </si>
  <si>
    <t>spare motors</t>
  </si>
  <si>
    <t>Total</t>
  </si>
  <si>
    <t>Sensors</t>
  </si>
  <si>
    <t>Electronics</t>
  </si>
  <si>
    <t>Power &amp; Cables</t>
  </si>
  <si>
    <t>Motors &amp; Movement</t>
  </si>
  <si>
    <t>Wearable Components</t>
  </si>
  <si>
    <t>523-MP6A45SNNW002</t>
  </si>
  <si>
    <t>Ethernet Cables / Networking Cables CAT 6A Shielded RJ45 - 2ft</t>
  </si>
  <si>
    <t>6.42 inc VAT</t>
  </si>
  <si>
    <t>358-SC1113</t>
  </si>
  <si>
    <t>Single Board Computers Raspberry Pi 5/16GB</t>
  </si>
  <si>
    <t>94.62 inc VAT</t>
  </si>
  <si>
    <t>426-FIT0991</t>
  </si>
  <si>
    <t>Raspberry Pi Accessories Aluminum Argon NEO 5 BRED Case with Built-in Cooling Fan (Compatible with Raspberry Pi 5)</t>
  </si>
  <si>
    <t>16.4 inc VAT</t>
  </si>
  <si>
    <t>Devices</t>
  </si>
  <si>
    <t>Prices</t>
  </si>
  <si>
    <t>Raspberry Pi 5</t>
  </si>
  <si>
    <t>Pi 5 Heat Sink Case</t>
  </si>
  <si>
    <t>LattePanda Delta 3</t>
  </si>
  <si>
    <t>Pi 5 / 16GB</t>
  </si>
  <si>
    <t>Pi 5 / 8 GB</t>
  </si>
  <si>
    <t>Pi 5 Case</t>
  </si>
  <si>
    <t>9x Arduino Nano 33 BLE</t>
  </si>
  <si>
    <t>IMU Arduino Motion Shield</t>
  </si>
  <si>
    <t>2x Pressure Sensor</t>
  </si>
  <si>
    <t>Talentcell 12V/5V Battery</t>
  </si>
  <si>
    <t>DC to USB-C Cables</t>
  </si>
  <si>
    <t>Micro USB Wires</t>
  </si>
  <si>
    <t>Ethernet Cables</t>
  </si>
  <si>
    <t>USB-C Cables</t>
  </si>
  <si>
    <t>Cable Ties</t>
  </si>
  <si>
    <t>Heat Shrink</t>
  </si>
  <si>
    <t>LattePanda Case (Right &amp; Wrong)</t>
  </si>
  <si>
    <t>360 Motors</t>
  </si>
  <si>
    <t>180 Motors</t>
  </si>
  <si>
    <t>Spare Motors</t>
  </si>
  <si>
    <t>Breathable Mesh</t>
  </si>
  <si>
    <t>Felt Bads</t>
  </si>
  <si>
    <t>Category</t>
  </si>
  <si>
    <t>Power Cables</t>
  </si>
  <si>
    <t>Double shoulder support</t>
  </si>
  <si>
    <t>Posture corrector</t>
  </si>
  <si>
    <t>Action camera harness</t>
  </si>
  <si>
    <t>LattePanda Case</t>
  </si>
  <si>
    <t>Gimble</t>
  </si>
  <si>
    <t>Dynamixel motors</t>
  </si>
  <si>
    <t>USB C cables</t>
  </si>
  <si>
    <t>Lattepanda Case (Wrong size)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</si>
</sst>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sz val="12"/>
      <color rgb="FF393939"/>
      <name val="Aptos Narrow"/>
      <family val="2"/>
      <scheme val="minor"/>
    </font>
    <font>
      <sz val="10"/>
      <color rgb="FF000000"/>
      <name val="Arial"/>
      <family val="2"/>
    </font>
    <font>
      <sz val="12"/>
      <color rgb="FF393939"/>
      <name val="Calibri"/>
      <family val="2"/>
    </font>
    <font>
      <sz val="10"/>
      <name val="Arial"/>
      <family val="2"/>
    </font>
    <font>
      <b/>
      <sz val="11"/>
      <name val="Calibri"/>
      <family val="2"/>
      <charset val="1"/>
    </font>
    <font>
      <sz val="8"/>
      <name val="Arial"/>
      <family val="2"/>
    </font>
    <font>
      <sz val="12"/>
      <color rgb="FF393939"/>
      <name val="Calibri"/>
      <family val="2"/>
    </font>
    <font>
      <sz val="10"/>
      <color rgb="FF00000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5C60"/>
        <bgColor indexed="64"/>
      </patternFill>
    </fill>
    <fill>
      <patternFill patternType="solid">
        <fgColor rgb="FFFF5D6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1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vertical="center"/>
      <protection locked="0"/>
    </xf>
    <xf numFmtId="0" fontId="0" fillId="6" borderId="1" xfId="0" applyFill="1" applyBorder="1"/>
    <xf numFmtId="0" fontId="0" fillId="7" borderId="0" xfId="0" applyFill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2" fillId="0" borderId="2" xfId="0" applyFont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left" vertical="center" wrapText="1"/>
      <protection locked="0"/>
    </xf>
    <xf numFmtId="0" fontId="0" fillId="0" borderId="3" xfId="0" applyBorder="1" applyAlignment="1" applyProtection="1">
      <alignment horizontal="left" vertical="center" wrapText="1"/>
      <protection locked="0"/>
    </xf>
    <xf numFmtId="0" fontId="0" fillId="0" borderId="4" xfId="0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8" fontId="5" fillId="0" borderId="5" xfId="0" applyNumberFormat="1" applyFont="1" applyBorder="1" applyAlignment="1" applyProtection="1">
      <alignment horizontal="center" vertical="center" wrapText="1"/>
      <protection locked="0"/>
    </xf>
    <xf numFmtId="8" fontId="0" fillId="0" borderId="5" xfId="0" applyNumberForma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8" fontId="3" fillId="0" borderId="2" xfId="0" applyNumberFormat="1" applyFont="1" applyBorder="1" applyAlignment="1" applyProtection="1">
      <alignment horizontal="center" vertical="center" wrapText="1"/>
      <protection locked="0"/>
    </xf>
    <xf numFmtId="8" fontId="3" fillId="0" borderId="4" xfId="0" applyNumberFormat="1" applyFont="1" applyBorder="1" applyAlignment="1" applyProtection="1">
      <alignment horizontal="center" vertical="center" wrapText="1"/>
      <protection locked="0"/>
    </xf>
    <xf numFmtId="0" fontId="8" fillId="0" borderId="2" xfId="0" applyFont="1" applyBorder="1" applyAlignment="1" applyProtection="1">
      <alignment horizontal="center" vertical="center" wrapText="1"/>
      <protection locked="0"/>
    </xf>
    <xf numFmtId="0" fontId="8" fillId="0" borderId="3" xfId="0" applyFont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 applyProtection="1">
      <alignment horizontal="left" vertical="center" wrapText="1"/>
      <protection locked="0"/>
    </xf>
    <xf numFmtId="0" fontId="0" fillId="4" borderId="1" xfId="0" applyFill="1" applyBorder="1" applyAlignment="1">
      <alignment horizontal="center"/>
    </xf>
    <xf numFmtId="8" fontId="0" fillId="0" borderId="2" xfId="0" applyNumberFormat="1" applyBorder="1" applyAlignment="1">
      <alignment horizontal="right" vertical="center"/>
    </xf>
    <xf numFmtId="8" fontId="0" fillId="0" borderId="4" xfId="0" applyNumberFormat="1" applyBorder="1" applyAlignment="1">
      <alignment horizontal="right" vertical="center"/>
    </xf>
    <xf numFmtId="8" fontId="9" fillId="0" borderId="5" xfId="0" applyNumberFormat="1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10" fillId="5" borderId="0" xfId="0" applyFont="1" applyFill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719"/>
      <color rgb="FFFF5D63"/>
      <color rgb="FFFF5C60"/>
      <color rgb="FFE708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13755723313503"/>
          <c:y val="1.3212102660848761E-2"/>
          <c:w val="0.68030186204262633"/>
          <c:h val="0.89212671156386869"/>
        </c:manualLayout>
      </c:layout>
      <c:doughnutChart>
        <c:varyColors val="1"/>
        <c:ser>
          <c:idx val="0"/>
          <c:order val="0"/>
          <c:tx>
            <c:strRef>
              <c:f>Sheet1!$AD$4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B4-4E6E-A994-26D1544446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B4-4E6E-A994-26D1544446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7B4-4E6E-A994-26D15444464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7B4-4E6E-A994-26D15444464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7B4-4E6E-A994-26D15444464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6D5-4FD4-B59D-426683D9D18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6D5-4FD4-B59D-426683D9D185}"/>
              </c:ext>
            </c:extLst>
          </c:dPt>
          <c:cat>
            <c:strRef>
              <c:f>Sheet1!$AC$5:$AC$11</c:f>
              <c:strCache>
                <c:ptCount val="7"/>
                <c:pt idx="0">
                  <c:v>Electronics</c:v>
                </c:pt>
                <c:pt idx="1">
                  <c:v>Sensors</c:v>
                </c:pt>
                <c:pt idx="4">
                  <c:v>Power Cables</c:v>
                </c:pt>
                <c:pt idx="5">
                  <c:v>Motors &amp; Movement</c:v>
                </c:pt>
                <c:pt idx="6">
                  <c:v>Wearable Components</c:v>
                </c:pt>
              </c:strCache>
            </c:strRef>
          </c:cat>
          <c:val>
            <c:numRef>
              <c:f>Sheet1!$AD$5:$AD$11</c:f>
              <c:numCache>
                <c:formatCode>General</c:formatCode>
                <c:ptCount val="7"/>
                <c:pt idx="0">
                  <c:v>1032.29</c:v>
                </c:pt>
                <c:pt idx="1">
                  <c:v>377.85</c:v>
                </c:pt>
                <c:pt idx="4">
                  <c:v>196.77</c:v>
                </c:pt>
                <c:pt idx="5">
                  <c:v>71.5</c:v>
                </c:pt>
                <c:pt idx="6">
                  <c:v>267.78999999999996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BA-465F-BE02-7248B7906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614958</xdr:colOff>
      <xdr:row>8</xdr:row>
      <xdr:rowOff>57126</xdr:rowOff>
    </xdr:from>
    <xdr:to>
      <xdr:col>40</xdr:col>
      <xdr:colOff>452033</xdr:colOff>
      <xdr:row>42</xdr:row>
      <xdr:rowOff>21524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8F889B-9608-06E6-B4B6-1249ABC36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ryst\AppData\Local\Microsoft\Windows\INetCache\Content.Outlook\EEXX3ZL1\Mechatronics%20Order%20Form%2021Nov.xlsx" TargetMode="External"/><Relationship Id="rId1" Type="http://schemas.openxmlformats.org/officeDocument/2006/relationships/externalLinkPath" Target="file:///C:\Users\Tryst\AppData\Local\Microsoft\Windows\INetCache\Content.Outlook\EEXX3ZL1\Mechatronics%20Order%20Form%2021No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quisition"/>
      <sheetName val="VAT Guidelines"/>
      <sheetName val="DropdownInfo"/>
      <sheetName val="Form History"/>
    </sheetNames>
    <sheetDataSet>
      <sheetData sheetId="0"/>
      <sheetData sheetId="1"/>
      <sheetData sheetId="2">
        <row r="1">
          <cell r="A1" t="str">
            <v>Yes</v>
          </cell>
        </row>
        <row r="2">
          <cell r="A2" t="str">
            <v>No</v>
          </cell>
          <cell r="V2" t="str">
            <v>ACSSS - ULS</v>
          </cell>
        </row>
        <row r="3">
          <cell r="V3" t="str">
            <v>ARCHI - Architecture</v>
          </cell>
        </row>
        <row r="4">
          <cell r="V4" t="str">
            <v>ARCHI - Welsh School of Architecture (LCRI)</v>
          </cell>
        </row>
        <row r="5">
          <cell r="V5" t="str">
            <v>BIOSI - Biosciences</v>
          </cell>
        </row>
        <row r="6">
          <cell r="V6" t="str">
            <v>BIOSI - Common Cold Centre</v>
          </cell>
        </row>
        <row r="7">
          <cell r="V7" t="str">
            <v>BIOSI - Translational Drug Discovery Centre</v>
          </cell>
        </row>
        <row r="8">
          <cell r="V8" t="str">
            <v>CARBS - AIM TCB</v>
          </cell>
        </row>
        <row r="9">
          <cell r="V9" t="str">
            <v>CARBS - BRASS</v>
          </cell>
        </row>
        <row r="10">
          <cell r="V10" t="str">
            <v>CARBS - Cardiff Business School</v>
          </cell>
        </row>
        <row r="11">
          <cell r="V11" t="str">
            <v>CARBS - CLRGR</v>
          </cell>
        </row>
        <row r="12">
          <cell r="V12" t="str">
            <v>CARBS - CUIMRC</v>
          </cell>
        </row>
        <row r="13">
          <cell r="V13" t="str">
            <v>CARBS - Faculty Externally Funded</v>
          </cell>
        </row>
        <row r="14">
          <cell r="V14" t="str">
            <v>CARBS - FPIU</v>
          </cell>
        </row>
        <row r="15">
          <cell r="V15" t="str">
            <v>CARBS - JHIAM</v>
          </cell>
        </row>
        <row r="16">
          <cell r="V16" t="str">
            <v>CARBS - LEED</v>
          </cell>
        </row>
        <row r="17">
          <cell r="V17" t="str">
            <v>CARBS - LERC</v>
          </cell>
        </row>
        <row r="18">
          <cell r="V18" t="str">
            <v>CARBS - LSDG</v>
          </cell>
        </row>
        <row r="19">
          <cell r="V19" t="str">
            <v>CARBS - OBSERV</v>
          </cell>
        </row>
        <row r="20">
          <cell r="V20" t="str">
            <v>CARBS - WERU</v>
          </cell>
        </row>
        <row r="21">
          <cell r="V21" t="str">
            <v>CG Operating Unit</v>
          </cell>
        </row>
        <row r="22">
          <cell r="V22" t="str">
            <v>CHEMY - Chemistry</v>
          </cell>
        </row>
        <row r="23">
          <cell r="V23" t="str">
            <v>COMSC - Computer Science</v>
          </cell>
        </row>
        <row r="24">
          <cell r="V24" t="str">
            <v>DENTL - Applied Clinical Research &amp; Applied Public Health</v>
          </cell>
        </row>
        <row r="25">
          <cell r="V25" t="str">
            <v>DENTL - Dentistry</v>
          </cell>
        </row>
        <row r="26">
          <cell r="V26" t="str">
            <v>DENTL - Learning &amp; Scholarship</v>
          </cell>
        </row>
        <row r="27">
          <cell r="V27" t="str">
            <v>DENTL - Tissue Engineering &amp; Public Health</v>
          </cell>
        </row>
        <row r="28">
          <cell r="V28" t="str">
            <v>EARTH - Earth Sciences</v>
          </cell>
        </row>
        <row r="29">
          <cell r="V29" t="str">
            <v>ENCAP - English Communication &amp; Philosophy</v>
          </cell>
        </row>
        <row r="30">
          <cell r="V30" t="str">
            <v>ENGIN - Engineering</v>
          </cell>
        </row>
        <row r="31">
          <cell r="V31" t="str">
            <v>ENGIN - Engineering (Civil)</v>
          </cell>
        </row>
        <row r="32">
          <cell r="V32" t="str">
            <v>ENGIN - Engineering (Electrical)</v>
          </cell>
        </row>
        <row r="33">
          <cell r="V33" t="str">
            <v>ENGIN - Engineering (Mechanical)</v>
          </cell>
        </row>
        <row r="34">
          <cell r="V34" t="str">
            <v xml:space="preserve">GEOPL – Geography and Planning </v>
          </cell>
        </row>
        <row r="35">
          <cell r="V35" t="str">
            <v>HCARE - CHILD</v>
          </cell>
        </row>
        <row r="36">
          <cell r="V36" t="str">
            <v>HCARE - Healthcare Sciences</v>
          </cell>
        </row>
        <row r="37">
          <cell r="V37" t="str">
            <v>HCARE - INNOV</v>
          </cell>
        </row>
        <row r="38">
          <cell r="V38" t="str">
            <v>HCARE - PALLC</v>
          </cell>
        </row>
        <row r="39">
          <cell r="C39" t="str">
            <v>CS-Other Direct Costs - (FP7 C&amp;S RTD)</v>
          </cell>
          <cell r="D39" t="str">
            <v>CSOtherDirectCosts</v>
          </cell>
          <cell r="H39" t="str">
            <v>Yes</v>
          </cell>
          <cell r="V39" t="str">
            <v>HCARE - REHAB</v>
          </cell>
        </row>
        <row r="40">
          <cell r="C40" t="str">
            <v>CS-Subcontracting - (FP7 C&amp;S RTD)</v>
          </cell>
          <cell r="D40" t="str">
            <v>CSSubcontracting</v>
          </cell>
          <cell r="H40" t="str">
            <v>No</v>
          </cell>
          <cell r="V40" t="str">
            <v>HRSHE - HR, Safety, Health and Environment</v>
          </cell>
        </row>
        <row r="41">
          <cell r="C41" t="str">
            <v>DM-Other Direct Costs - (FP7 C&amp;S RTD)</v>
          </cell>
          <cell r="D41" t="str">
            <v>DMOtherDirectCosts</v>
          </cell>
          <cell r="V41" t="str">
            <v>HRSHE - Occupational Safety, Health &amp; Environment Unit</v>
          </cell>
        </row>
        <row r="42">
          <cell r="C42" t="str">
            <v>DM-Subcontracting - (FP7 C&amp;S RTD)</v>
          </cell>
          <cell r="D42" t="str">
            <v>DMSubcontracting</v>
          </cell>
          <cell r="V42" t="str">
            <v>JOMEC - Journalism, Media &amp; Cultural Studies</v>
          </cell>
        </row>
        <row r="43">
          <cell r="C43" t="str">
            <v>MGT-Audit - (FP7 C&amp;S RTD)</v>
          </cell>
          <cell r="D43" t="str">
            <v>MGTAudit</v>
          </cell>
          <cell r="V43" t="str">
            <v>LAWPL - Cardiff Law School</v>
          </cell>
        </row>
        <row r="44">
          <cell r="C44" t="str">
            <v>MGT-Other Direct Costs - (FP7 C&amp;S RTD)</v>
          </cell>
          <cell r="D44" t="str">
            <v>MGTOtherDirectCosts</v>
          </cell>
          <cell r="V44" t="str">
            <v>LAWPL - Politics &amp; IR</v>
          </cell>
        </row>
        <row r="45">
          <cell r="C45" t="str">
            <v>MGT-Subcontracting - (FP7 C&amp;S RTD)</v>
          </cell>
          <cell r="D45" t="str">
            <v>MGTSubcontracting</v>
          </cell>
          <cell r="V45" t="str">
            <v>MATHS - Mathematics</v>
          </cell>
        </row>
        <row r="46">
          <cell r="C46" t="str">
            <v>ICT - (Leonardo)</v>
          </cell>
          <cell r="D46" t="str">
            <v>ICT</v>
          </cell>
          <cell r="V46" t="str">
            <v>MEC01 - Manufacturing Engineering Centre</v>
          </cell>
        </row>
        <row r="47">
          <cell r="C47" t="str">
            <v>Other - (Leonardo)</v>
          </cell>
          <cell r="D47" t="str">
            <v>Other</v>
          </cell>
          <cell r="V47" t="str">
            <v>MEDIC - Anaesthetics</v>
          </cell>
        </row>
        <row r="48">
          <cell r="C48" t="str">
            <v>Production - (Leonardo)</v>
          </cell>
          <cell r="D48" t="str">
            <v>Production</v>
          </cell>
          <cell r="V48" t="str">
            <v>MEDIC - Cardiff China Medical Research</v>
          </cell>
        </row>
        <row r="49">
          <cell r="C49" t="str">
            <v>Travel &amp; Subsistence - (Leonardo)</v>
          </cell>
          <cell r="D49" t="str">
            <v>TravelSubsistence</v>
          </cell>
          <cell r="V49" t="str">
            <v>MEDIC - Cardio Respiratory</v>
          </cell>
        </row>
        <row r="50">
          <cell r="C50" t="str">
            <v>Other-Other Direct Costs (FP7 C&amp;S RTD)</v>
          </cell>
          <cell r="D50" t="str">
            <v>OtherOtherDirectCosts</v>
          </cell>
          <cell r="V50" t="str">
            <v>MEDIC – Clinical Innovation Hub</v>
          </cell>
        </row>
        <row r="51">
          <cell r="C51" t="str">
            <v>Other-Subcontracting - (FP7 C&amp;S RTD)</v>
          </cell>
          <cell r="D51" t="str">
            <v>OtherSubcontracting</v>
          </cell>
          <cell r="V51" t="str">
            <v>MEDIC – Clinical Trials Research</v>
          </cell>
        </row>
        <row r="52">
          <cell r="C52" t="str">
            <v>Career Allowance - (FP7 Marie Curie)</v>
          </cell>
          <cell r="D52" t="str">
            <v>CareerAllowance</v>
          </cell>
          <cell r="V52" t="str">
            <v>MEDIC - Dementia Research Institute</v>
          </cell>
        </row>
        <row r="53">
          <cell r="C53" t="str">
            <v>Participation Expenses - (FP7 Marie Curie)</v>
          </cell>
          <cell r="D53" t="str">
            <v>ParticipationExpenses</v>
          </cell>
          <cell r="V53" t="str">
            <v>MEDIC - Genetic &amp; Genomic Medicine</v>
          </cell>
        </row>
        <row r="54">
          <cell r="C54" t="str">
            <v>Travel Allowance - (FP7 Marie Curie)</v>
          </cell>
          <cell r="D54" t="str">
            <v>TravelAllowance</v>
          </cell>
          <cell r="V54" t="str">
            <v>MEDIC - Gynaecology Oncology</v>
          </cell>
        </row>
        <row r="55">
          <cell r="C55" t="str">
            <v>RTD-Other Direct Costs - (FP7 C&amp;S RTD)</v>
          </cell>
          <cell r="D55" t="str">
            <v>RTDOtherDirectCosts</v>
          </cell>
          <cell r="V55" t="str">
            <v>MEDIC - Haematology</v>
          </cell>
        </row>
        <row r="56">
          <cell r="C56" t="str">
            <v>RTD-Subcontracting - (FP7 C&amp;S RTD)</v>
          </cell>
          <cell r="D56" t="str">
            <v>RTDSubcontracting</v>
          </cell>
          <cell r="V56" t="str">
            <v>MEDIC - Immunology</v>
          </cell>
        </row>
        <row r="57">
          <cell r="C57" t="str">
            <v>Audit - (FP6, FP7, EC Asia)</v>
          </cell>
          <cell r="D57" t="str">
            <v>Audit</v>
          </cell>
          <cell r="V57" t="str">
            <v>MEDIC - Infection</v>
          </cell>
        </row>
        <row r="58">
          <cell r="C58" t="str">
            <v>Contrib Org of Confs - (FP7 Marie Curie)</v>
          </cell>
          <cell r="D58" t="str">
            <v>ContribOrgofConfs</v>
          </cell>
          <cell r="V58" t="str">
            <v>MEDIC - Inflammation</v>
          </cell>
        </row>
        <row r="59">
          <cell r="C59" t="str">
            <v>DA</v>
          </cell>
          <cell r="D59" t="str">
            <v>DA</v>
          </cell>
          <cell r="V59" t="str">
            <v>MEDIC - Innate Immunity, Critical Care and Pediatric Immunology</v>
          </cell>
        </row>
        <row r="60">
          <cell r="C60" t="str">
            <v>DA - (ERDF)</v>
          </cell>
          <cell r="D60" t="str">
            <v>DA</v>
          </cell>
          <cell r="V60" t="str">
            <v>MEDIC - Innovation and Impact</v>
          </cell>
        </row>
        <row r="61">
          <cell r="C61" t="str">
            <v>DI</v>
          </cell>
          <cell r="D61" t="str">
            <v>DI</v>
          </cell>
          <cell r="V61" t="str">
            <v>MEDIC - Medical Education</v>
          </cell>
        </row>
        <row r="62">
          <cell r="C62" t="str">
            <v>DI - (ERDF)</v>
          </cell>
          <cell r="D62" t="str">
            <v>DI</v>
          </cell>
          <cell r="V62" t="str">
            <v>MEDIC - Medicine</v>
          </cell>
        </row>
        <row r="63">
          <cell r="C63" t="str">
            <v>Exceptions</v>
          </cell>
          <cell r="D63" t="str">
            <v>Exceptions</v>
          </cell>
          <cell r="V63" t="str">
            <v xml:space="preserve">MEDIC - NeuroSciences and Mental Health </v>
          </cell>
        </row>
        <row r="64">
          <cell r="C64" t="str">
            <v>Exceptions - (ERDF)</v>
          </cell>
          <cell r="D64" t="str">
            <v>Exceptions</v>
          </cell>
          <cell r="V64" t="str">
            <v>MEDIC - Prevention</v>
          </cell>
        </row>
        <row r="65">
          <cell r="C65" t="str">
            <v>Other Direct Costs - (FP6, FP7, EC Asia, FP7 C&amp;S RTD)</v>
          </cell>
          <cell r="D65" t="str">
            <v>OtherDirectCosts</v>
          </cell>
          <cell r="V65" t="str">
            <v>MEDIC - Psychological Medicine &amp; Clinical Neurosciences</v>
          </cell>
        </row>
        <row r="66">
          <cell r="C66" t="str">
            <v>Research/Transfer Know - (FP7 Marie Curie)</v>
          </cell>
          <cell r="D66" t="str">
            <v>ResearchTransferKnow</v>
          </cell>
          <cell r="V66" t="str">
            <v>MEDIC - Redesigning Healthcare Services</v>
          </cell>
        </row>
        <row r="67">
          <cell r="C67" t="str">
            <v>Subcontracting - (FP6, FP7, Leonardo, EC Asia)</v>
          </cell>
          <cell r="D67" t="str">
            <v>Subcontracting</v>
          </cell>
          <cell r="V67" t="str">
            <v>MEDIC - Ryanodine Receptors</v>
          </cell>
        </row>
        <row r="68">
          <cell r="V68" t="str">
            <v>MEDIC - Solid Cancers</v>
          </cell>
        </row>
        <row r="69">
          <cell r="V69" t="str">
            <v>MEDIC - South East Wales Trials Unit</v>
          </cell>
        </row>
        <row r="70">
          <cell r="V70" t="str">
            <v>MEDIC - Wales Cancer Trials Unit</v>
          </cell>
        </row>
        <row r="71">
          <cell r="V71" t="str">
            <v>MLANG - School of Modern Languages</v>
          </cell>
        </row>
        <row r="72">
          <cell r="V72" t="str">
            <v>MUSIC - Music</v>
          </cell>
        </row>
        <row r="73">
          <cell r="V73" t="str">
            <v>OPTOM - Optometry &amp; Vision Sciences</v>
          </cell>
        </row>
        <row r="74">
          <cell r="V74" t="str">
            <v>PGMDE - Dental Postgraduate Education</v>
          </cell>
        </row>
        <row r="75">
          <cell r="V75" t="str">
            <v>PGMDE - Postgraduate Education Medical Education</v>
          </cell>
        </row>
        <row r="76">
          <cell r="V76" t="str">
            <v>PHRMY - Pharmacy &amp; Pharmaceutical Sciences</v>
          </cell>
        </row>
        <row r="77">
          <cell r="V77" t="str">
            <v>PHYSX - Physics &amp; Astronomy</v>
          </cell>
        </row>
        <row r="78">
          <cell r="V78" t="str">
            <v>PSYCH - Psychology</v>
          </cell>
        </row>
        <row r="79">
          <cell r="V79" t="str">
            <v>REGOS - Graduate Centre</v>
          </cell>
        </row>
        <row r="80">
          <cell r="V80" t="str">
            <v>RESIS - Research &amp; Innovation Support</v>
          </cell>
        </row>
        <row r="81">
          <cell r="V81" t="str">
            <v>SHARE - Ancient History</v>
          </cell>
        </row>
        <row r="82">
          <cell r="V82" t="str">
            <v>SHARE - Archaeology</v>
          </cell>
        </row>
        <row r="83">
          <cell r="V83" t="str">
            <v>SHARE - History</v>
          </cell>
        </row>
        <row r="84">
          <cell r="V84" t="str">
            <v>SHARE - History, Archaeology &amp; Religion</v>
          </cell>
        </row>
        <row r="85">
          <cell r="V85" t="str">
            <v>SHARE - Religious Studies</v>
          </cell>
        </row>
        <row r="86">
          <cell r="V86" t="str">
            <v>SOCSI - Decipher (AMDECP)</v>
          </cell>
        </row>
        <row r="87">
          <cell r="V87" t="str">
            <v>SOCSI - Seafarers International Research Centre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51369-D5DD-45EF-82F9-608B2CC359FB}">
  <dimension ref="B2:AS37"/>
  <sheetViews>
    <sheetView tabSelected="1" topLeftCell="I1" zoomScale="66" workbookViewId="0">
      <selection activeCell="N15" sqref="N15"/>
    </sheetView>
  </sheetViews>
  <sheetFormatPr defaultColWidth="8.83984375" defaultRowHeight="14.4" x14ac:dyDescent="0.55000000000000004"/>
  <cols>
    <col min="2" max="2" width="27.47265625" bestFit="1" customWidth="1"/>
    <col min="3" max="3" width="14.47265625" customWidth="1"/>
    <col min="7" max="7" width="27.47265625" customWidth="1"/>
    <col min="8" max="8" width="14.3125" customWidth="1"/>
    <col min="13" max="13" width="26.68359375" bestFit="1" customWidth="1"/>
    <col min="14" max="14" width="20.15625" customWidth="1"/>
    <col min="15" max="15" width="21.68359375" bestFit="1" customWidth="1"/>
    <col min="17" max="17" width="20.3125" bestFit="1" customWidth="1"/>
    <col min="19" max="19" width="14.734375" bestFit="1" customWidth="1"/>
    <col min="20" max="20" width="9.734375" customWidth="1"/>
    <col min="21" max="21" width="20" bestFit="1" customWidth="1"/>
    <col min="29" max="29" width="18.83984375" bestFit="1" customWidth="1"/>
  </cols>
  <sheetData>
    <row r="2" spans="2:30" x14ac:dyDescent="0.55000000000000004">
      <c r="B2" s="4"/>
      <c r="C2" s="4"/>
      <c r="G2" s="3" t="s">
        <v>0</v>
      </c>
      <c r="H2" s="3">
        <v>29</v>
      </c>
    </row>
    <row r="3" spans="2:30" x14ac:dyDescent="0.55000000000000004">
      <c r="G3" s="2" t="s">
        <v>1</v>
      </c>
      <c r="H3" s="2">
        <v>319.81</v>
      </c>
      <c r="W3" s="29"/>
      <c r="X3" s="29"/>
    </row>
    <row r="4" spans="2:30" x14ac:dyDescent="0.55000000000000004">
      <c r="G4" s="2" t="s">
        <v>2</v>
      </c>
      <c r="H4" s="2">
        <v>75.7</v>
      </c>
      <c r="M4" s="32" t="s">
        <v>26</v>
      </c>
      <c r="N4" s="32"/>
      <c r="O4" s="32" t="s">
        <v>25</v>
      </c>
      <c r="P4" s="32"/>
      <c r="Q4" s="32" t="s">
        <v>27</v>
      </c>
      <c r="R4" s="32"/>
      <c r="S4" s="32" t="s">
        <v>28</v>
      </c>
      <c r="T4" s="32"/>
      <c r="U4" s="32" t="s">
        <v>29</v>
      </c>
      <c r="V4" s="32"/>
      <c r="W4" s="29"/>
      <c r="X4" s="29"/>
      <c r="AC4" t="s">
        <v>63</v>
      </c>
      <c r="AD4" t="s">
        <v>24</v>
      </c>
    </row>
    <row r="5" spans="2:30" x14ac:dyDescent="0.55000000000000004">
      <c r="G5" s="2" t="s">
        <v>3</v>
      </c>
      <c r="H5" s="2">
        <f>4*22.2</f>
        <v>88.8</v>
      </c>
      <c r="M5" s="7" t="s">
        <v>39</v>
      </c>
      <c r="N5" s="7" t="s">
        <v>40</v>
      </c>
      <c r="O5" s="10" t="s">
        <v>39</v>
      </c>
      <c r="P5" s="10" t="s">
        <v>40</v>
      </c>
      <c r="Q5" s="2" t="s">
        <v>39</v>
      </c>
      <c r="R5" s="2" t="s">
        <v>40</v>
      </c>
      <c r="S5" s="11" t="s">
        <v>39</v>
      </c>
      <c r="T5" s="11" t="s">
        <v>40</v>
      </c>
      <c r="U5" s="9" t="s">
        <v>39</v>
      </c>
      <c r="V5" s="9" t="s">
        <v>40</v>
      </c>
      <c r="AC5" t="s">
        <v>26</v>
      </c>
      <c r="AD5">
        <v>1032.29</v>
      </c>
    </row>
    <row r="6" spans="2:30" x14ac:dyDescent="0.55000000000000004">
      <c r="G6" s="2" t="s">
        <v>4</v>
      </c>
      <c r="H6" s="2">
        <v>366</v>
      </c>
      <c r="M6" s="7" t="s">
        <v>43</v>
      </c>
      <c r="N6" s="7">
        <v>366</v>
      </c>
      <c r="O6" s="10" t="s">
        <v>1</v>
      </c>
      <c r="P6" s="10">
        <v>319.81</v>
      </c>
      <c r="Q6" s="2" t="s">
        <v>50</v>
      </c>
      <c r="R6" s="2">
        <v>47.69</v>
      </c>
      <c r="S6" s="11" t="s">
        <v>58</v>
      </c>
      <c r="T6" s="11">
        <v>13.86</v>
      </c>
      <c r="U6" s="9" t="s">
        <v>13</v>
      </c>
      <c r="V6" s="9">
        <v>29.99</v>
      </c>
      <c r="AC6" t="s">
        <v>25</v>
      </c>
      <c r="AD6" s="1">
        <v>377.85</v>
      </c>
    </row>
    <row r="7" spans="2:30" x14ac:dyDescent="0.55000000000000004">
      <c r="G7" s="2" t="s">
        <v>71</v>
      </c>
      <c r="H7" s="2">
        <v>42.78</v>
      </c>
      <c r="M7" s="7" t="s">
        <v>45</v>
      </c>
      <c r="N7" s="7">
        <v>75.7</v>
      </c>
      <c r="O7" s="10" t="s">
        <v>48</v>
      </c>
      <c r="P7" s="10">
        <v>25.8</v>
      </c>
      <c r="Q7" s="2" t="s">
        <v>11</v>
      </c>
      <c r="R7" s="2">
        <v>33.99</v>
      </c>
      <c r="S7" s="11" t="s">
        <v>59</v>
      </c>
      <c r="T7" s="11">
        <v>29.52</v>
      </c>
      <c r="U7" s="9" t="s">
        <v>12</v>
      </c>
      <c r="V7" s="9">
        <v>5.99</v>
      </c>
    </row>
    <row r="8" spans="2:30" x14ac:dyDescent="0.55000000000000004">
      <c r="G8" s="2" t="s">
        <v>72</v>
      </c>
      <c r="H8" s="2">
        <v>19.14</v>
      </c>
      <c r="M8" s="7" t="s">
        <v>44</v>
      </c>
      <c r="N8" s="7">
        <v>94.62</v>
      </c>
      <c r="O8" s="10" t="s">
        <v>49</v>
      </c>
      <c r="P8" s="10">
        <v>32.24</v>
      </c>
      <c r="Q8" s="2" t="s">
        <v>51</v>
      </c>
      <c r="R8" s="2">
        <v>8.69</v>
      </c>
      <c r="S8" s="11" t="s">
        <v>60</v>
      </c>
      <c r="T8" s="11">
        <v>28.12</v>
      </c>
      <c r="U8" s="9" t="s">
        <v>61</v>
      </c>
      <c r="V8" s="9">
        <v>10.87</v>
      </c>
    </row>
    <row r="9" spans="2:30" x14ac:dyDescent="0.55000000000000004">
      <c r="G9" s="2" t="s">
        <v>68</v>
      </c>
      <c r="H9" s="2">
        <v>22.2</v>
      </c>
      <c r="M9" s="7" t="s">
        <v>46</v>
      </c>
      <c r="N9" s="7">
        <v>9.66</v>
      </c>
      <c r="O9" s="10"/>
      <c r="P9" s="10"/>
      <c r="Q9" s="2" t="s">
        <v>52</v>
      </c>
      <c r="R9" s="2">
        <v>10.89</v>
      </c>
      <c r="S9" s="11" t="s">
        <v>70</v>
      </c>
      <c r="T9" s="11">
        <v>222.77</v>
      </c>
      <c r="U9" s="9" t="s">
        <v>15</v>
      </c>
      <c r="V9" s="9">
        <v>16.989999999999998</v>
      </c>
      <c r="AC9" t="s">
        <v>64</v>
      </c>
      <c r="AD9">
        <v>196.77</v>
      </c>
    </row>
    <row r="10" spans="2:30" x14ac:dyDescent="0.55000000000000004">
      <c r="G10" s="2" t="s">
        <v>5</v>
      </c>
      <c r="H10" s="2">
        <v>25.8</v>
      </c>
      <c r="M10" s="7" t="s">
        <v>42</v>
      </c>
      <c r="N10" s="7">
        <v>16.399999999999999</v>
      </c>
      <c r="O10" s="10"/>
      <c r="P10" s="10"/>
      <c r="Q10" s="2" t="s">
        <v>53</v>
      </c>
      <c r="R10" s="2">
        <v>15.42</v>
      </c>
      <c r="S10" s="11"/>
      <c r="T10" s="11"/>
      <c r="U10" s="9" t="s">
        <v>62</v>
      </c>
      <c r="V10" s="9">
        <v>5.99</v>
      </c>
      <c r="AC10" t="s">
        <v>28</v>
      </c>
      <c r="AD10">
        <v>71.5</v>
      </c>
    </row>
    <row r="11" spans="2:30" x14ac:dyDescent="0.55000000000000004">
      <c r="G11" s="2" t="s">
        <v>65</v>
      </c>
      <c r="H11" s="2">
        <v>32.99</v>
      </c>
      <c r="M11" s="7" t="s">
        <v>47</v>
      </c>
      <c r="N11" s="7">
        <v>205.8</v>
      </c>
      <c r="O11" s="10"/>
      <c r="P11" s="10"/>
      <c r="Q11" s="2" t="s">
        <v>54</v>
      </c>
      <c r="R11" s="2">
        <v>42.78</v>
      </c>
      <c r="S11" s="11"/>
      <c r="T11" s="11"/>
      <c r="U11" s="9" t="s">
        <v>65</v>
      </c>
      <c r="V11" s="9">
        <v>32.99</v>
      </c>
      <c r="AC11" t="s">
        <v>29</v>
      </c>
      <c r="AD11">
        <v>267.78999999999996</v>
      </c>
    </row>
    <row r="12" spans="2:30" x14ac:dyDescent="0.55000000000000004">
      <c r="G12" s="2" t="s">
        <v>66</v>
      </c>
      <c r="H12" s="2">
        <v>17.989999999999998</v>
      </c>
      <c r="M12" s="7" t="s">
        <v>57</v>
      </c>
      <c r="N12" s="7">
        <v>41.34</v>
      </c>
      <c r="O12" s="10"/>
      <c r="P12" s="10"/>
      <c r="Q12" s="2" t="s">
        <v>55</v>
      </c>
      <c r="R12" s="2">
        <v>16.149999999999999</v>
      </c>
      <c r="S12" s="11"/>
      <c r="T12" s="11"/>
      <c r="U12" s="9" t="s">
        <v>66</v>
      </c>
      <c r="V12" s="9">
        <v>17.989999999999998</v>
      </c>
    </row>
    <row r="13" spans="2:30" x14ac:dyDescent="0.55000000000000004">
      <c r="G13" s="2" t="s">
        <v>67</v>
      </c>
      <c r="H13" s="2">
        <v>16.989999999999998</v>
      </c>
      <c r="M13" s="7"/>
      <c r="N13" s="7"/>
      <c r="O13" s="10"/>
      <c r="P13" s="10"/>
      <c r="Q13" s="2" t="s">
        <v>56</v>
      </c>
      <c r="R13" s="2">
        <v>21.16</v>
      </c>
      <c r="S13" s="11"/>
      <c r="T13" s="11"/>
      <c r="U13" s="9" t="s">
        <v>67</v>
      </c>
      <c r="V13" s="9">
        <v>16.989999999999998</v>
      </c>
    </row>
    <row r="14" spans="2:30" x14ac:dyDescent="0.55000000000000004">
      <c r="G14" s="2" t="s">
        <v>6</v>
      </c>
      <c r="H14" s="2">
        <f>4.62 * 3</f>
        <v>13.86</v>
      </c>
      <c r="M14" s="7"/>
      <c r="N14" s="7"/>
      <c r="O14" s="10"/>
      <c r="P14" s="10"/>
      <c r="Q14" s="2"/>
      <c r="R14" s="2"/>
      <c r="S14" s="11"/>
      <c r="T14" s="11"/>
      <c r="U14" s="9" t="s">
        <v>69</v>
      </c>
      <c r="V14" s="9">
        <v>129.99</v>
      </c>
    </row>
    <row r="15" spans="2:30" x14ac:dyDescent="0.55000000000000004">
      <c r="G15" s="2" t="s">
        <v>7</v>
      </c>
      <c r="H15" s="2">
        <f>7.38 *4</f>
        <v>29.52</v>
      </c>
      <c r="M15" s="7" t="s">
        <v>24</v>
      </c>
      <c r="N15" s="7">
        <f>SUM(N6:N13)</f>
        <v>809.51999999999987</v>
      </c>
      <c r="O15" s="10" t="s">
        <v>24</v>
      </c>
      <c r="P15" s="10">
        <f>SUM(P6:P8)</f>
        <v>377.85</v>
      </c>
      <c r="Q15" s="2" t="s">
        <v>24</v>
      </c>
      <c r="R15" s="2">
        <f>SUM(R6:R13)</f>
        <v>196.77</v>
      </c>
      <c r="S15" s="11" t="s">
        <v>24</v>
      </c>
      <c r="T15" s="11">
        <f>SUM(T6:T9)</f>
        <v>294.27</v>
      </c>
      <c r="U15" s="9" t="s">
        <v>24</v>
      </c>
      <c r="V15" s="9">
        <f>SUM(V6:V14)</f>
        <v>267.78999999999996</v>
      </c>
    </row>
    <row r="16" spans="2:30" x14ac:dyDescent="0.55000000000000004">
      <c r="G16" s="2" t="s">
        <v>8</v>
      </c>
      <c r="H16" s="2">
        <v>10.89</v>
      </c>
    </row>
    <row r="17" spans="2:45" x14ac:dyDescent="0.55000000000000004">
      <c r="G17" s="1" t="s">
        <v>9</v>
      </c>
      <c r="H17" s="1">
        <v>47.69</v>
      </c>
    </row>
    <row r="18" spans="2:45" x14ac:dyDescent="0.55000000000000004">
      <c r="G18" s="1" t="s">
        <v>10</v>
      </c>
      <c r="H18" s="1">
        <v>8.69</v>
      </c>
    </row>
    <row r="19" spans="2:45" x14ac:dyDescent="0.55000000000000004">
      <c r="G19" s="1" t="s">
        <v>11</v>
      </c>
      <c r="H19" s="1">
        <v>33.99</v>
      </c>
    </row>
    <row r="20" spans="2:45" x14ac:dyDescent="0.55000000000000004">
      <c r="G20" s="1" t="s">
        <v>12</v>
      </c>
      <c r="H20" s="1">
        <v>5.99</v>
      </c>
      <c r="Q20" s="8"/>
    </row>
    <row r="21" spans="2:45" x14ac:dyDescent="0.55000000000000004">
      <c r="G21" s="1" t="s">
        <v>13</v>
      </c>
      <c r="H21" s="1">
        <v>29.99</v>
      </c>
    </row>
    <row r="22" spans="2:45" x14ac:dyDescent="0.55000000000000004">
      <c r="G22" s="1" t="s">
        <v>14</v>
      </c>
      <c r="H22" s="1">
        <v>10.87</v>
      </c>
    </row>
    <row r="23" spans="2:45" x14ac:dyDescent="0.55000000000000004">
      <c r="G23" s="1" t="s">
        <v>15</v>
      </c>
      <c r="H23" s="1">
        <v>16.989999999999998</v>
      </c>
    </row>
    <row r="24" spans="2:45" ht="15.6" x14ac:dyDescent="0.55000000000000004">
      <c r="G24" s="1" t="s">
        <v>16</v>
      </c>
      <c r="H24" s="1">
        <v>5.99</v>
      </c>
      <c r="K24" s="30"/>
      <c r="L24" s="18"/>
      <c r="M24" s="18"/>
      <c r="N24" s="31"/>
      <c r="O24" s="16"/>
      <c r="P24" s="16"/>
      <c r="Q24" s="16"/>
      <c r="R24" s="16"/>
      <c r="S24" s="17"/>
      <c r="T24" s="18"/>
      <c r="U24" s="18"/>
      <c r="V24" s="23"/>
      <c r="W24" s="14"/>
      <c r="X24" s="24"/>
      <c r="Y24" s="25"/>
      <c r="Z24" s="36"/>
      <c r="AA24" s="37"/>
      <c r="AB24" s="37"/>
      <c r="AC24" s="37"/>
      <c r="AD24" s="37"/>
      <c r="AE24" s="38"/>
      <c r="AF24" s="37"/>
      <c r="AG24" s="37"/>
      <c r="AH24" s="39"/>
      <c r="AI24" s="13"/>
      <c r="AJ24" s="14"/>
      <c r="AK24" s="39"/>
      <c r="AL24" s="13"/>
      <c r="AM24" s="14"/>
      <c r="AN24" s="26"/>
      <c r="AO24" s="27"/>
      <c r="AP24" s="28"/>
      <c r="AQ24" s="6"/>
      <c r="AR24" s="33"/>
      <c r="AS24" s="34"/>
    </row>
    <row r="25" spans="2:45" ht="15.6" x14ac:dyDescent="0.55000000000000004">
      <c r="G25" s="1" t="s">
        <v>17</v>
      </c>
      <c r="H25" s="1">
        <v>9.66</v>
      </c>
      <c r="K25" s="30"/>
      <c r="L25" s="18"/>
      <c r="M25" s="18"/>
      <c r="N25" s="31"/>
      <c r="O25" s="16"/>
      <c r="P25" s="16"/>
      <c r="Q25" s="16"/>
      <c r="R25" s="16"/>
      <c r="S25" s="17"/>
      <c r="T25" s="18"/>
      <c r="U25" s="18"/>
      <c r="V25" s="18"/>
      <c r="W25" s="18"/>
      <c r="X25" s="35"/>
      <c r="Y25" s="20"/>
      <c r="Z25" s="36"/>
      <c r="AA25" s="37"/>
      <c r="AB25" s="37"/>
      <c r="AC25" s="37"/>
      <c r="AD25" s="37"/>
      <c r="AE25" s="38"/>
      <c r="AF25" s="37"/>
      <c r="AG25" s="37"/>
      <c r="AH25" s="39"/>
      <c r="AI25" s="13"/>
      <c r="AJ25" s="14"/>
      <c r="AK25" s="39"/>
      <c r="AL25" s="13"/>
      <c r="AM25" s="14"/>
      <c r="AN25" s="26"/>
      <c r="AO25" s="27"/>
      <c r="AP25" s="28"/>
      <c r="AQ25" s="6"/>
      <c r="AR25" s="33"/>
      <c r="AS25" s="34"/>
    </row>
    <row r="26" spans="2:45" ht="15.6" x14ac:dyDescent="0.55000000000000004">
      <c r="G26" s="1" t="s">
        <v>18</v>
      </c>
      <c r="H26" s="1">
        <v>117</v>
      </c>
      <c r="K26" s="30"/>
      <c r="L26" s="18"/>
      <c r="M26" s="18"/>
      <c r="N26" s="40"/>
      <c r="O26" s="16"/>
      <c r="P26" s="16"/>
      <c r="Q26" s="16"/>
      <c r="R26" s="16"/>
      <c r="S26" s="17"/>
      <c r="T26" s="18"/>
      <c r="U26" s="18"/>
      <c r="V26" s="18"/>
      <c r="W26" s="18"/>
      <c r="X26" s="35"/>
      <c r="Y26" s="20"/>
      <c r="Z26" s="36"/>
      <c r="AA26" s="37"/>
      <c r="AB26" s="37"/>
      <c r="AC26" s="37"/>
      <c r="AD26" s="37"/>
      <c r="AE26" s="38"/>
      <c r="AF26" s="37"/>
      <c r="AG26" s="37"/>
      <c r="AH26" s="39"/>
      <c r="AI26" s="13"/>
      <c r="AJ26" s="14"/>
      <c r="AK26" s="39"/>
      <c r="AL26" s="13"/>
      <c r="AM26" s="14"/>
      <c r="AN26" s="26"/>
      <c r="AO26" s="27"/>
      <c r="AP26" s="28"/>
      <c r="AQ26" s="6"/>
      <c r="AR26" s="33"/>
      <c r="AS26" s="34"/>
    </row>
    <row r="27" spans="2:45" x14ac:dyDescent="0.55000000000000004">
      <c r="G27" s="1" t="s">
        <v>19</v>
      </c>
      <c r="H27" s="1">
        <f>16.12*2</f>
        <v>32.24</v>
      </c>
    </row>
    <row r="28" spans="2:45" x14ac:dyDescent="0.55000000000000004">
      <c r="B28" s="4"/>
      <c r="C28" s="4"/>
      <c r="G28" s="1" t="s">
        <v>20</v>
      </c>
      <c r="H28" s="1">
        <v>8.82</v>
      </c>
    </row>
    <row r="29" spans="2:45" x14ac:dyDescent="0.55000000000000004">
      <c r="G29" s="1" t="s">
        <v>21</v>
      </c>
      <c r="H29" s="1">
        <v>16.149999999999999</v>
      </c>
    </row>
    <row r="30" spans="2:45" x14ac:dyDescent="0.55000000000000004">
      <c r="G30" s="1" t="s">
        <v>22</v>
      </c>
      <c r="H30" s="1">
        <v>21.16</v>
      </c>
    </row>
    <row r="31" spans="2:45" x14ac:dyDescent="0.55000000000000004">
      <c r="G31" s="5" t="s">
        <v>23</v>
      </c>
      <c r="H31" s="1">
        <v>28.12</v>
      </c>
    </row>
    <row r="32" spans="2:45" ht="28.8" x14ac:dyDescent="0.55000000000000004">
      <c r="G32" s="5" t="s">
        <v>31</v>
      </c>
      <c r="H32" s="1">
        <v>6.42</v>
      </c>
    </row>
    <row r="33" spans="7:25" ht="15.6" x14ac:dyDescent="0.55000000000000004">
      <c r="G33" s="5" t="s">
        <v>41</v>
      </c>
      <c r="H33" s="1">
        <v>94.62</v>
      </c>
      <c r="K33" s="21" t="s">
        <v>30</v>
      </c>
      <c r="L33" s="18"/>
      <c r="M33" s="18"/>
      <c r="N33" s="22" t="s">
        <v>31</v>
      </c>
      <c r="O33" s="16"/>
      <c r="P33" s="16"/>
      <c r="Q33" s="16"/>
      <c r="R33" s="16"/>
      <c r="S33" s="17"/>
      <c r="T33" s="18">
        <v>1</v>
      </c>
      <c r="U33" s="18"/>
      <c r="V33" s="23">
        <v>1</v>
      </c>
      <c r="W33" s="14"/>
      <c r="X33" s="24" t="s">
        <v>32</v>
      </c>
      <c r="Y33" s="25"/>
    </row>
    <row r="34" spans="7:25" ht="14.5" customHeight="1" x14ac:dyDescent="0.55000000000000004">
      <c r="G34" s="5" t="s">
        <v>42</v>
      </c>
      <c r="H34" s="1">
        <v>16.399999999999999</v>
      </c>
      <c r="K34" s="12" t="s">
        <v>33</v>
      </c>
      <c r="L34" s="13"/>
      <c r="M34" s="14"/>
      <c r="N34" s="15" t="s">
        <v>34</v>
      </c>
      <c r="O34" s="16"/>
      <c r="P34" s="16"/>
      <c r="Q34" s="16"/>
      <c r="R34" s="16"/>
      <c r="S34" s="17"/>
      <c r="T34" s="18">
        <v>1</v>
      </c>
      <c r="U34" s="18"/>
      <c r="V34" s="18">
        <v>1</v>
      </c>
      <c r="W34" s="18"/>
      <c r="X34" s="19" t="s">
        <v>35</v>
      </c>
      <c r="Y34" s="20"/>
    </row>
    <row r="35" spans="7:25" ht="14.5" customHeight="1" x14ac:dyDescent="0.55000000000000004">
      <c r="G35" s="5" t="s">
        <v>69</v>
      </c>
      <c r="H35" s="1">
        <v>129.99</v>
      </c>
      <c r="K35" s="21" t="s">
        <v>36</v>
      </c>
      <c r="L35" s="18"/>
      <c r="M35" s="18"/>
      <c r="N35" s="22" t="s">
        <v>37</v>
      </c>
      <c r="O35" s="16"/>
      <c r="P35" s="16"/>
      <c r="Q35" s="16"/>
      <c r="R35" s="16"/>
      <c r="S35" s="17"/>
      <c r="T35" s="18">
        <v>1</v>
      </c>
      <c r="U35" s="18"/>
      <c r="V35" s="18">
        <v>1</v>
      </c>
      <c r="W35" s="18"/>
      <c r="X35" s="19" t="s">
        <v>38</v>
      </c>
      <c r="Y35" s="20"/>
    </row>
    <row r="36" spans="7:25" x14ac:dyDescent="0.55000000000000004">
      <c r="G36" s="1" t="s">
        <v>70</v>
      </c>
      <c r="H36" s="1">
        <v>222.77</v>
      </c>
    </row>
    <row r="37" spans="7:25" x14ac:dyDescent="0.55000000000000004">
      <c r="G37" s="3" t="s">
        <v>24</v>
      </c>
      <c r="H37" s="3">
        <f xml:space="preserve"> SUM(H3:H36)</f>
        <v>1946.0200000000002</v>
      </c>
    </row>
  </sheetData>
  <mergeCells count="55">
    <mergeCell ref="AR26:AS26"/>
    <mergeCell ref="Z26:AD26"/>
    <mergeCell ref="AE26:AG26"/>
    <mergeCell ref="AH26:AJ26"/>
    <mergeCell ref="AK26:AM26"/>
    <mergeCell ref="AN26:AP26"/>
    <mergeCell ref="K26:M26"/>
    <mergeCell ref="N26:S26"/>
    <mergeCell ref="T26:U26"/>
    <mergeCell ref="V26:W26"/>
    <mergeCell ref="X26:Y26"/>
    <mergeCell ref="AR24:AS24"/>
    <mergeCell ref="K25:M25"/>
    <mergeCell ref="N25:S25"/>
    <mergeCell ref="T25:U25"/>
    <mergeCell ref="V25:W25"/>
    <mergeCell ref="X25:Y25"/>
    <mergeCell ref="Z25:AD25"/>
    <mergeCell ref="AE25:AG25"/>
    <mergeCell ref="AH25:AJ25"/>
    <mergeCell ref="AK25:AM25"/>
    <mergeCell ref="AN25:AP25"/>
    <mergeCell ref="AR25:AS25"/>
    <mergeCell ref="Z24:AD24"/>
    <mergeCell ref="AE24:AG24"/>
    <mergeCell ref="AH24:AJ24"/>
    <mergeCell ref="AK24:AM24"/>
    <mergeCell ref="AN24:AP24"/>
    <mergeCell ref="W3:X3"/>
    <mergeCell ref="K24:M24"/>
    <mergeCell ref="N24:S24"/>
    <mergeCell ref="T24:U24"/>
    <mergeCell ref="V24:W24"/>
    <mergeCell ref="X24:Y24"/>
    <mergeCell ref="M4:N4"/>
    <mergeCell ref="O4:P4"/>
    <mergeCell ref="Q4:R4"/>
    <mergeCell ref="S4:T4"/>
    <mergeCell ref="U4:V4"/>
    <mergeCell ref="W4:X4"/>
    <mergeCell ref="K35:M35"/>
    <mergeCell ref="N35:S35"/>
    <mergeCell ref="T35:U35"/>
    <mergeCell ref="V35:W35"/>
    <mergeCell ref="X35:Y35"/>
    <mergeCell ref="K33:M33"/>
    <mergeCell ref="N33:S33"/>
    <mergeCell ref="T33:U33"/>
    <mergeCell ref="V33:W33"/>
    <mergeCell ref="X33:Y33"/>
    <mergeCell ref="K34:M34"/>
    <mergeCell ref="N34:S34"/>
    <mergeCell ref="T34:U34"/>
    <mergeCell ref="V34:W34"/>
    <mergeCell ref="X34:Y34"/>
  </mergeCells>
  <dataValidations count="5">
    <dataValidation type="list" allowBlank="1" showInputMessage="1" showErrorMessage="1" sqref="AQ24:AQ26" xr:uid="{007C37E5-3862-4633-B5C0-D7589337DCF3}">
      <formula1>Recoverable</formula1>
    </dataValidation>
    <dataValidation type="list" allowBlank="1" showErrorMessage="1" promptTitle="Exp Types" prompt="Available Expenditure Types for Task No you have chosen." sqref="AN24:AP26" xr:uid="{E113FBE0-B855-4BB8-867A-D7C6F26FC0B1}">
      <formula1>Orgs</formula1>
    </dataValidation>
    <dataValidation type="list" allowBlank="1" showInputMessage="1" showErrorMessage="1" sqref="AE24:AG26" xr:uid="{875617D0-AAEC-43F5-81B0-1BE6FF3CFDA7}">
      <formula1>Type</formula1>
    </dataValidation>
    <dataValidation type="list" allowBlank="1" showErrorMessage="1" promptTitle="Exp Types" prompt="Available Expenditure Types for Task No you have chosen." sqref="AK24:AM26" xr:uid="{B4198A08-92D3-424C-B378-1CBD8D87A617}">
      <formula1>INDIRECT(VLOOKUP($X24,NameLookup,2,0))</formula1>
    </dataValidation>
    <dataValidation type="list" allowBlank="1" showErrorMessage="1" promptTitle="Task Guide" prompt="Please refer to the Task Guide for purchase made for Projects or Services." sqref="AH24:AJ26" xr:uid="{F2690A74-D634-48EA-929A-21A5F18FE9C6}">
      <formula1>INDIRECT($U24)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B9D7BEA3A93748B606BF719B5C13AC" ma:contentTypeVersion="12" ma:contentTypeDescription="Create a new document." ma:contentTypeScope="" ma:versionID="163859f41a706c5705b5c4b87dccd93a">
  <xsd:schema xmlns:xsd="http://www.w3.org/2001/XMLSchema" xmlns:xs="http://www.w3.org/2001/XMLSchema" xmlns:p="http://schemas.microsoft.com/office/2006/metadata/properties" xmlns:ns2="3339f107-1f48-40ac-aa44-229117a3e765" xmlns:ns3="be6e4176-013a-4ff7-8a7f-ead5e82f0708" targetNamespace="http://schemas.microsoft.com/office/2006/metadata/properties" ma:root="true" ma:fieldsID="71511366feea096df49b583c7c987c1a" ns2:_="" ns3:_="">
    <xsd:import namespace="3339f107-1f48-40ac-aa44-229117a3e765"/>
    <xsd:import namespace="be6e4176-013a-4ff7-8a7f-ead5e82f07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39f107-1f48-40ac-aa44-229117a3e7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7354608c-5633-40c1-be57-7b60b5f02ae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6e4176-013a-4ff7-8a7f-ead5e82f070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3121da63-ec26-43a3-a8f4-06141b1a3185}" ma:internalName="TaxCatchAll" ma:showField="CatchAllData" ma:web="be6e4176-013a-4ff7-8a7f-ead5e82f07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6e4176-013a-4ff7-8a7f-ead5e82f0708" xsi:nil="true"/>
    <lcf76f155ced4ddcb4097134ff3c332f xmlns="3339f107-1f48-40ac-aa44-229117a3e76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B0F3F12-0749-4088-A614-E344B9528C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39f107-1f48-40ac-aa44-229117a3e765"/>
    <ds:schemaRef ds:uri="be6e4176-013a-4ff7-8a7f-ead5e82f07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400A924-CCAE-4EFB-8FA8-EA6A5F2D7C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E14412-8D0A-4495-A694-3C9D53FD8DC4}">
  <ds:schemaRefs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be6e4176-013a-4ff7-8a7f-ead5e82f0708"/>
    <ds:schemaRef ds:uri="3339f107-1f48-40ac-aa44-229117a3e765"/>
  </ds:schemaRefs>
</ds:datastoreItem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Trystan Barnett</dc:creator>
  <cp:keywords/>
  <dc:description/>
  <cp:lastModifiedBy>Trystan Barnett</cp:lastModifiedBy>
  <cp:revision/>
  <dcterms:created xsi:type="dcterms:W3CDTF">2025-02-10T14:45:18Z</dcterms:created>
  <dcterms:modified xsi:type="dcterms:W3CDTF">2025-03-30T18:40:01Z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0x010100E3B9D7BEA3A93748B606BF719B5C13AC</vt:lpwstr>
  </property>
  <property fmtid="{D5CDD505-2E9C-101B-9397-08002B2CF9AE}" pid="3" name="MediaServiceImageTags">
    <vt:lpwstr/>
  </property>
</Properties>
</file>