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yee\Documents\UCSD Data Science\Module 1\Starter_Files\"/>
    </mc:Choice>
  </mc:AlternateContent>
  <xr:revisionPtr revIDLastSave="0" documentId="8_{77C651A8-F79F-46D7-9E8D-9A26CBBEE6FB}" xr6:coauthVersionLast="47" xr6:coauthVersionMax="47" xr10:uidLastSave="{00000000-0000-0000-0000-000000000000}"/>
  <bookViews>
    <workbookView xWindow="-90" yWindow="0" windowWidth="12980" windowHeight="13770" activeTab="1" xr2:uid="{00000000-000D-0000-FFFF-FFFF00000000}"/>
  </bookViews>
  <sheets>
    <sheet name="Kickstarter" sheetId="1" r:id="rId1"/>
    <sheet name="Sheet1" sheetId="2" r:id="rId2"/>
    <sheet name="Outcomes Based on Goals" sheetId="3" r:id="rId3"/>
  </sheets>
  <definedNames>
    <definedName name="_xlnm._FilterDatabase" localSheetId="0" hidden="1">Kickstarter!$A$1:$R$4115</definedName>
    <definedName name="_xlchart.v1.0" hidden="1">'Outcomes Based on Goals'!$A$2:$A$13</definedName>
    <definedName name="_xlchart.v1.1" hidden="1">'Outcomes Based on Goals'!$F$1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B13" i="3"/>
  <c r="E13" i="3" s="1"/>
  <c r="B12" i="3"/>
  <c r="B11" i="3"/>
  <c r="B10" i="3"/>
  <c r="E10" i="3" s="1"/>
  <c r="F10" i="3" s="1"/>
  <c r="B9" i="3"/>
  <c r="B8" i="3"/>
  <c r="B7" i="3"/>
  <c r="B6" i="3"/>
  <c r="B5" i="3"/>
  <c r="B4" i="3"/>
  <c r="E4" i="3" s="1"/>
  <c r="F4" i="3" s="1"/>
  <c r="B3" i="3"/>
  <c r="B2" i="3"/>
  <c r="E2" i="3" s="1"/>
  <c r="Q3915" i="1"/>
  <c r="P3915" i="1"/>
  <c r="O3915" i="1"/>
  <c r="R3915" i="1" s="1"/>
  <c r="Q3207" i="1"/>
  <c r="P3207" i="1"/>
  <c r="O3207" i="1"/>
  <c r="R3207" i="1" s="1"/>
  <c r="Q3083" i="1"/>
  <c r="P3083" i="1"/>
  <c r="O3083" i="1"/>
  <c r="R3083" i="1" s="1"/>
  <c r="Q4093" i="1"/>
  <c r="P4093" i="1"/>
  <c r="O4093" i="1"/>
  <c r="R4093" i="1" s="1"/>
  <c r="Q4081" i="1"/>
  <c r="P4081" i="1"/>
  <c r="O4081" i="1"/>
  <c r="R4081" i="1" s="1"/>
  <c r="Q3082" i="1"/>
  <c r="P3082" i="1"/>
  <c r="O3082" i="1"/>
  <c r="R3082" i="1" s="1"/>
  <c r="Q3847" i="1"/>
  <c r="P3847" i="1"/>
  <c r="O3847" i="1"/>
  <c r="R3847" i="1" s="1"/>
  <c r="Q2702" i="1"/>
  <c r="P2702" i="1"/>
  <c r="O2702" i="1"/>
  <c r="R2702" i="1" s="1"/>
  <c r="Q771" i="1"/>
  <c r="P771" i="1"/>
  <c r="O771" i="1"/>
  <c r="R771" i="1" s="1"/>
  <c r="Q3081" i="1"/>
  <c r="P3081" i="1"/>
  <c r="O3081" i="1"/>
  <c r="R3081" i="1" s="1"/>
  <c r="Q4002" i="1"/>
  <c r="P4002" i="1"/>
  <c r="O4002" i="1"/>
  <c r="R4002" i="1" s="1"/>
  <c r="Q4080" i="1"/>
  <c r="P4080" i="1"/>
  <c r="O4080" i="1"/>
  <c r="R4080" i="1" s="1"/>
  <c r="Q4039" i="1"/>
  <c r="P4039" i="1"/>
  <c r="O4039" i="1"/>
  <c r="R4039" i="1" s="1"/>
  <c r="Q4095" i="1"/>
  <c r="P4095" i="1"/>
  <c r="O4095" i="1"/>
  <c r="R4095" i="1" s="1"/>
  <c r="Q2752" i="1"/>
  <c r="P2752" i="1"/>
  <c r="O2752" i="1"/>
  <c r="R2752" i="1" s="1"/>
  <c r="Q502" i="1"/>
  <c r="P502" i="1"/>
  <c r="O502" i="1"/>
  <c r="R502" i="1" s="1"/>
  <c r="Q1729" i="1"/>
  <c r="P1729" i="1"/>
  <c r="O1729" i="1"/>
  <c r="R1729" i="1" s="1"/>
  <c r="Q2880" i="1"/>
  <c r="P2880" i="1"/>
  <c r="O2880" i="1"/>
  <c r="R2880" i="1" s="1"/>
  <c r="Q885" i="1"/>
  <c r="P885" i="1"/>
  <c r="O885" i="1"/>
  <c r="R885" i="1" s="1"/>
  <c r="Q3846" i="1"/>
  <c r="P3846" i="1"/>
  <c r="O3846" i="1"/>
  <c r="R3846" i="1" s="1"/>
  <c r="Q3206" i="1"/>
  <c r="P3206" i="1"/>
  <c r="O3206" i="1"/>
  <c r="R3206" i="1" s="1"/>
  <c r="Q431" i="1"/>
  <c r="P431" i="1"/>
  <c r="O431" i="1"/>
  <c r="R431" i="1" s="1"/>
  <c r="Q3859" i="1"/>
  <c r="P3859" i="1"/>
  <c r="O3859" i="1"/>
  <c r="R3859" i="1" s="1"/>
  <c r="Q4001" i="1"/>
  <c r="P4001" i="1"/>
  <c r="O4001" i="1"/>
  <c r="R4001" i="1" s="1"/>
  <c r="Q2701" i="1"/>
  <c r="P2701" i="1"/>
  <c r="O2701" i="1"/>
  <c r="R2701" i="1" s="1"/>
  <c r="Q3845" i="1"/>
  <c r="P3845" i="1"/>
  <c r="O3845" i="1"/>
  <c r="R3845" i="1" s="1"/>
  <c r="Q1733" i="1"/>
  <c r="P1733" i="1"/>
  <c r="O1733" i="1"/>
  <c r="R1733" i="1" s="1"/>
  <c r="Q4000" i="1"/>
  <c r="P4000" i="1"/>
  <c r="O4000" i="1"/>
  <c r="R4000" i="1" s="1"/>
  <c r="Q2879" i="1"/>
  <c r="P2879" i="1"/>
  <c r="O2879" i="1"/>
  <c r="R2879" i="1" s="1"/>
  <c r="Q3080" i="1"/>
  <c r="P3080" i="1"/>
  <c r="O3080" i="1"/>
  <c r="R3080" i="1" s="1"/>
  <c r="Q2878" i="1"/>
  <c r="P2878" i="1"/>
  <c r="O2878" i="1"/>
  <c r="R2878" i="1" s="1"/>
  <c r="Q4107" i="1"/>
  <c r="P4107" i="1"/>
  <c r="O4107" i="1"/>
  <c r="R4107" i="1" s="1"/>
  <c r="Q3631" i="1"/>
  <c r="P3631" i="1"/>
  <c r="O3631" i="1"/>
  <c r="R3631" i="1" s="1"/>
  <c r="Q3079" i="1"/>
  <c r="P3079" i="1"/>
  <c r="O3079" i="1"/>
  <c r="R3079" i="1" s="1"/>
  <c r="Q3078" i="1"/>
  <c r="P3078" i="1"/>
  <c r="O3078" i="1"/>
  <c r="R3078" i="1" s="1"/>
  <c r="Q4099" i="1"/>
  <c r="P4099" i="1"/>
  <c r="O4099" i="1"/>
  <c r="R4099" i="1" s="1"/>
  <c r="Q1175" i="1"/>
  <c r="P1175" i="1"/>
  <c r="O1175" i="1"/>
  <c r="R1175" i="1" s="1"/>
  <c r="Q4029" i="1"/>
  <c r="P4029" i="1"/>
  <c r="O4029" i="1"/>
  <c r="R4029" i="1" s="1"/>
  <c r="Q3844" i="1"/>
  <c r="P3844" i="1"/>
  <c r="O3844" i="1"/>
  <c r="R3844" i="1" s="1"/>
  <c r="Q3093" i="1"/>
  <c r="P3093" i="1"/>
  <c r="O3093" i="1"/>
  <c r="R3093" i="1" s="1"/>
  <c r="Q2877" i="1"/>
  <c r="P2877" i="1"/>
  <c r="O2877" i="1"/>
  <c r="R2877" i="1" s="1"/>
  <c r="Q3999" i="1"/>
  <c r="P3999" i="1"/>
  <c r="O3999" i="1"/>
  <c r="R3999" i="1" s="1"/>
  <c r="Q1085" i="1"/>
  <c r="P1085" i="1"/>
  <c r="O1085" i="1"/>
  <c r="R1085" i="1" s="1"/>
  <c r="Q3998" i="1"/>
  <c r="P3998" i="1"/>
  <c r="O3998" i="1"/>
  <c r="R3998" i="1" s="1"/>
  <c r="Q3922" i="1"/>
  <c r="P3922" i="1"/>
  <c r="O3922" i="1"/>
  <c r="R3922" i="1" s="1"/>
  <c r="Q2881" i="1"/>
  <c r="P2881" i="1"/>
  <c r="O2881" i="1"/>
  <c r="R2881" i="1" s="1"/>
  <c r="Q2700" i="1"/>
  <c r="P2700" i="1"/>
  <c r="O2700" i="1"/>
  <c r="R2700" i="1" s="1"/>
  <c r="Q1174" i="1"/>
  <c r="P1174" i="1"/>
  <c r="O1174" i="1"/>
  <c r="R1174" i="1" s="1"/>
  <c r="Q2847" i="1"/>
  <c r="P2847" i="1"/>
  <c r="O2847" i="1"/>
  <c r="R2847" i="1" s="1"/>
  <c r="Q3843" i="1"/>
  <c r="P3843" i="1"/>
  <c r="O3843" i="1"/>
  <c r="R3843" i="1" s="1"/>
  <c r="Q1736" i="1"/>
  <c r="P1736" i="1"/>
  <c r="O1736" i="1"/>
  <c r="R1736" i="1" s="1"/>
  <c r="Q1084" i="1"/>
  <c r="P1084" i="1"/>
  <c r="O1084" i="1"/>
  <c r="R1084" i="1" s="1"/>
  <c r="Q4046" i="1"/>
  <c r="P4046" i="1"/>
  <c r="O4046" i="1"/>
  <c r="R4046" i="1" s="1"/>
  <c r="R1728" i="1"/>
  <c r="Q1728" i="1"/>
  <c r="P1728" i="1"/>
  <c r="O1728" i="1"/>
  <c r="Q1727" i="1"/>
  <c r="P1727" i="1"/>
  <c r="O1727" i="1"/>
  <c r="R1727" i="1" s="1"/>
  <c r="Q2854" i="1"/>
  <c r="P2854" i="1"/>
  <c r="O2854" i="1"/>
  <c r="R2854" i="1" s="1"/>
  <c r="Q2876" i="1"/>
  <c r="P2876" i="1"/>
  <c r="O2876" i="1"/>
  <c r="R2876" i="1" s="1"/>
  <c r="Q3914" i="1"/>
  <c r="P3914" i="1"/>
  <c r="O3914" i="1"/>
  <c r="R3914" i="1" s="1"/>
  <c r="Q2699" i="1"/>
  <c r="P2699" i="1"/>
  <c r="O2699" i="1"/>
  <c r="R2699" i="1" s="1"/>
  <c r="Q1772" i="1"/>
  <c r="P1772" i="1"/>
  <c r="O1772" i="1"/>
  <c r="R1772" i="1" s="1"/>
  <c r="Q4079" i="1"/>
  <c r="P4079" i="1"/>
  <c r="O4079" i="1"/>
  <c r="R4079" i="1" s="1"/>
  <c r="Q3077" i="1"/>
  <c r="P3077" i="1"/>
  <c r="O3077" i="1"/>
  <c r="R3077" i="1" s="1"/>
  <c r="Q4078" i="1"/>
  <c r="P4078" i="1"/>
  <c r="O4078" i="1"/>
  <c r="R4078" i="1" s="1"/>
  <c r="Q3913" i="1"/>
  <c r="P3913" i="1"/>
  <c r="O3913" i="1"/>
  <c r="R3913" i="1" s="1"/>
  <c r="Q1083" i="1"/>
  <c r="P1083" i="1"/>
  <c r="O1083" i="1"/>
  <c r="R1083" i="1" s="1"/>
  <c r="Q1109" i="1"/>
  <c r="P1109" i="1"/>
  <c r="O1109" i="1"/>
  <c r="R1109" i="1" s="1"/>
  <c r="Q2698" i="1"/>
  <c r="P2698" i="1"/>
  <c r="O2698" i="1"/>
  <c r="R2698" i="1" s="1"/>
  <c r="Q2136" i="1"/>
  <c r="P2136" i="1"/>
  <c r="O2136" i="1"/>
  <c r="R2136" i="1" s="1"/>
  <c r="Q2697" i="1"/>
  <c r="P2697" i="1"/>
  <c r="O2697" i="1"/>
  <c r="R2697" i="1" s="1"/>
  <c r="Q4038" i="1"/>
  <c r="P4038" i="1"/>
  <c r="O4038" i="1"/>
  <c r="R4038" i="1" s="1"/>
  <c r="Q4092" i="1"/>
  <c r="P4092" i="1"/>
  <c r="O4092" i="1"/>
  <c r="R4092" i="1" s="1"/>
  <c r="Q1726" i="1"/>
  <c r="P1726" i="1"/>
  <c r="O1726" i="1"/>
  <c r="R1726" i="1" s="1"/>
  <c r="Q2696" i="1"/>
  <c r="P2696" i="1"/>
  <c r="O2696" i="1"/>
  <c r="R2696" i="1" s="1"/>
  <c r="Q1809" i="1"/>
  <c r="P1809" i="1"/>
  <c r="O1809" i="1"/>
  <c r="R1809" i="1" s="1"/>
  <c r="Q4077" i="1"/>
  <c r="P4077" i="1"/>
  <c r="O4077" i="1"/>
  <c r="R4077" i="1" s="1"/>
  <c r="Q3205" i="1"/>
  <c r="P3205" i="1"/>
  <c r="O3205" i="1"/>
  <c r="R3205" i="1" s="1"/>
  <c r="Q4028" i="1"/>
  <c r="P4028" i="1"/>
  <c r="O4028" i="1"/>
  <c r="R4028" i="1" s="1"/>
  <c r="Q2133" i="1"/>
  <c r="P2133" i="1"/>
  <c r="O2133" i="1"/>
  <c r="R2133" i="1" s="1"/>
  <c r="Q1725" i="1"/>
  <c r="P1725" i="1"/>
  <c r="O1725" i="1"/>
  <c r="R1725" i="1" s="1"/>
  <c r="Q1406" i="1"/>
  <c r="P1406" i="1"/>
  <c r="O1406" i="1"/>
  <c r="R1406" i="1" s="1"/>
  <c r="Q954" i="1"/>
  <c r="P954" i="1"/>
  <c r="O954" i="1"/>
  <c r="R954" i="1" s="1"/>
  <c r="Q1984" i="1"/>
  <c r="P1984" i="1"/>
  <c r="O1984" i="1"/>
  <c r="R1984" i="1" s="1"/>
  <c r="Q2695" i="1"/>
  <c r="P2695" i="1"/>
  <c r="O2695" i="1"/>
  <c r="R2695" i="1" s="1"/>
  <c r="Q3204" i="1"/>
  <c r="P3204" i="1"/>
  <c r="O3204" i="1"/>
  <c r="R3204" i="1" s="1"/>
  <c r="Q1082" i="1"/>
  <c r="P1082" i="1"/>
  <c r="O1082" i="1"/>
  <c r="R1082" i="1" s="1"/>
  <c r="Q3809" i="1"/>
  <c r="P3809" i="1"/>
  <c r="O3809" i="1"/>
  <c r="R3809" i="1" s="1"/>
  <c r="Q3076" i="1"/>
  <c r="P3076" i="1"/>
  <c r="O3076" i="1"/>
  <c r="R3076" i="1" s="1"/>
  <c r="Q2846" i="1"/>
  <c r="P2846" i="1"/>
  <c r="O2846" i="1"/>
  <c r="R2846" i="1" s="1"/>
  <c r="Q2694" i="1"/>
  <c r="P2694" i="1"/>
  <c r="O2694" i="1"/>
  <c r="R2694" i="1" s="1"/>
  <c r="Q4012" i="1"/>
  <c r="P4012" i="1"/>
  <c r="O4012" i="1"/>
  <c r="R4012" i="1" s="1"/>
  <c r="Q1906" i="1"/>
  <c r="P1906" i="1"/>
  <c r="O1906" i="1"/>
  <c r="R1906" i="1" s="1"/>
  <c r="Q1099" i="1"/>
  <c r="P1099" i="1"/>
  <c r="O1099" i="1"/>
  <c r="R1099" i="1" s="1"/>
  <c r="Q1173" i="1"/>
  <c r="P1173" i="1"/>
  <c r="O1173" i="1"/>
  <c r="R1173" i="1" s="1"/>
  <c r="Q4037" i="1"/>
  <c r="P4037" i="1"/>
  <c r="O4037" i="1"/>
  <c r="R4037" i="1" s="1"/>
  <c r="Q2875" i="1"/>
  <c r="P2875" i="1"/>
  <c r="O2875" i="1"/>
  <c r="R2875" i="1" s="1"/>
  <c r="Q3912" i="1"/>
  <c r="P3912" i="1"/>
  <c r="O3912" i="1"/>
  <c r="R3912" i="1" s="1"/>
  <c r="Q1724" i="1"/>
  <c r="P1724" i="1"/>
  <c r="O1724" i="1"/>
  <c r="R1724" i="1" s="1"/>
  <c r="Q4076" i="1"/>
  <c r="P4076" i="1"/>
  <c r="O4076" i="1"/>
  <c r="R4076" i="1" s="1"/>
  <c r="Q1905" i="1"/>
  <c r="P1905" i="1"/>
  <c r="O1905" i="1"/>
  <c r="R1905" i="1" s="1"/>
  <c r="Q1769" i="1"/>
  <c r="P1769" i="1"/>
  <c r="O1769" i="1"/>
  <c r="R1769" i="1" s="1"/>
  <c r="Q3808" i="1"/>
  <c r="P3808" i="1"/>
  <c r="O3808" i="1"/>
  <c r="R3808" i="1" s="1"/>
  <c r="Q4040" i="1"/>
  <c r="P4040" i="1"/>
  <c r="O4040" i="1"/>
  <c r="R4040" i="1" s="1"/>
  <c r="Q4098" i="1"/>
  <c r="P4098" i="1"/>
  <c r="O4098" i="1"/>
  <c r="R4098" i="1" s="1"/>
  <c r="Q1867" i="1"/>
  <c r="P1867" i="1"/>
  <c r="O1867" i="1"/>
  <c r="R1867" i="1" s="1"/>
  <c r="Q3849" i="1"/>
  <c r="P3849" i="1"/>
  <c r="O3849" i="1"/>
  <c r="R3849" i="1" s="1"/>
  <c r="Q3997" i="1"/>
  <c r="P3997" i="1"/>
  <c r="O3997" i="1"/>
  <c r="R3997" i="1" s="1"/>
  <c r="Q3807" i="1"/>
  <c r="P3807" i="1"/>
  <c r="O3807" i="1"/>
  <c r="R3807" i="1" s="1"/>
  <c r="Q884" i="1"/>
  <c r="P884" i="1"/>
  <c r="O884" i="1"/>
  <c r="R884" i="1" s="1"/>
  <c r="Q3075" i="1"/>
  <c r="P3075" i="1"/>
  <c r="O3075" i="1"/>
  <c r="R3075" i="1" s="1"/>
  <c r="Q4075" i="1"/>
  <c r="P4075" i="1"/>
  <c r="O4075" i="1"/>
  <c r="R4075" i="1" s="1"/>
  <c r="Q3806" i="1"/>
  <c r="P3806" i="1"/>
  <c r="O3806" i="1"/>
  <c r="R3806" i="1" s="1"/>
  <c r="Q3921" i="1"/>
  <c r="P3921" i="1"/>
  <c r="O3921" i="1"/>
  <c r="R3921" i="1" s="1"/>
  <c r="Q3934" i="1"/>
  <c r="P3934" i="1"/>
  <c r="O3934" i="1"/>
  <c r="R3934" i="1" s="1"/>
  <c r="Q1808" i="1"/>
  <c r="P1808" i="1"/>
  <c r="O1808" i="1"/>
  <c r="R1808" i="1" s="1"/>
  <c r="Q1904" i="1"/>
  <c r="P1904" i="1"/>
  <c r="O1904" i="1"/>
  <c r="R1904" i="1" s="1"/>
  <c r="Q3920" i="1"/>
  <c r="P3920" i="1"/>
  <c r="O3920" i="1"/>
  <c r="R3920" i="1" s="1"/>
  <c r="Q3074" i="1"/>
  <c r="P3074" i="1"/>
  <c r="O3074" i="1"/>
  <c r="R3074" i="1" s="1"/>
  <c r="Q3073" i="1"/>
  <c r="P3073" i="1"/>
  <c r="O3073" i="1"/>
  <c r="R3073" i="1" s="1"/>
  <c r="Q4104" i="1"/>
  <c r="P4104" i="1"/>
  <c r="O4104" i="1"/>
  <c r="R4104" i="1" s="1"/>
  <c r="Q3805" i="1"/>
  <c r="P3805" i="1"/>
  <c r="O3805" i="1"/>
  <c r="R3805" i="1" s="1"/>
  <c r="Q679" i="1"/>
  <c r="P679" i="1"/>
  <c r="O679" i="1"/>
  <c r="R679" i="1" s="1"/>
  <c r="Q1723" i="1"/>
  <c r="P1723" i="1"/>
  <c r="O1723" i="1"/>
  <c r="R1723" i="1" s="1"/>
  <c r="Q4074" i="1"/>
  <c r="P4074" i="1"/>
  <c r="O4074" i="1"/>
  <c r="R4074" i="1" s="1"/>
  <c r="Q3856" i="1"/>
  <c r="P3856" i="1"/>
  <c r="O3856" i="1"/>
  <c r="R3856" i="1" s="1"/>
  <c r="Q3072" i="1"/>
  <c r="P3072" i="1"/>
  <c r="O3072" i="1"/>
  <c r="R3072" i="1" s="1"/>
  <c r="Q3911" i="1"/>
  <c r="P3911" i="1"/>
  <c r="O3911" i="1"/>
  <c r="R3911" i="1" s="1"/>
  <c r="Q4089" i="1"/>
  <c r="P4089" i="1"/>
  <c r="O4089" i="1"/>
  <c r="R4089" i="1" s="1"/>
  <c r="Q2693" i="1"/>
  <c r="P2693" i="1"/>
  <c r="O2693" i="1"/>
  <c r="R2693" i="1" s="1"/>
  <c r="Q3804" i="1"/>
  <c r="P3804" i="1"/>
  <c r="O3804" i="1"/>
  <c r="R3804" i="1" s="1"/>
  <c r="Q3910" i="1"/>
  <c r="P3910" i="1"/>
  <c r="O3910" i="1"/>
  <c r="R3910" i="1" s="1"/>
  <c r="Q1445" i="1"/>
  <c r="P1445" i="1"/>
  <c r="O1445" i="1"/>
  <c r="R1445" i="1" s="1"/>
  <c r="Q4007" i="1"/>
  <c r="P4007" i="1"/>
  <c r="O4007" i="1"/>
  <c r="R4007" i="1" s="1"/>
  <c r="Q883" i="1"/>
  <c r="P883" i="1"/>
  <c r="O883" i="1"/>
  <c r="R883" i="1" s="1"/>
  <c r="Q3203" i="1"/>
  <c r="P3203" i="1"/>
  <c r="O3203" i="1"/>
  <c r="R3203" i="1" s="1"/>
  <c r="Q2132" i="1"/>
  <c r="P2132" i="1"/>
  <c r="O2132" i="1"/>
  <c r="R2132" i="1" s="1"/>
  <c r="Q3803" i="1"/>
  <c r="P3803" i="1"/>
  <c r="O3803" i="1"/>
  <c r="R3803" i="1" s="1"/>
  <c r="Q477" i="1"/>
  <c r="P477" i="1"/>
  <c r="O477" i="1"/>
  <c r="R477" i="1" s="1"/>
  <c r="Q3918" i="1"/>
  <c r="P3918" i="1"/>
  <c r="O3918" i="1"/>
  <c r="R3918" i="1" s="1"/>
  <c r="Q4030" i="1"/>
  <c r="P4030" i="1"/>
  <c r="O4030" i="1"/>
  <c r="R4030" i="1" s="1"/>
  <c r="Q3996" i="1"/>
  <c r="P3996" i="1"/>
  <c r="O3996" i="1"/>
  <c r="R3996" i="1" s="1"/>
  <c r="Q2692" i="1"/>
  <c r="P2692" i="1"/>
  <c r="O2692" i="1"/>
  <c r="R2692" i="1" s="1"/>
  <c r="Q3995" i="1"/>
  <c r="P3995" i="1"/>
  <c r="O3995" i="1"/>
  <c r="R3995" i="1" s="1"/>
  <c r="Q1185" i="1"/>
  <c r="P1185" i="1"/>
  <c r="O1185" i="1"/>
  <c r="R1185" i="1" s="1"/>
  <c r="Q1172" i="1"/>
  <c r="P1172" i="1"/>
  <c r="O1172" i="1"/>
  <c r="R1172" i="1" s="1"/>
  <c r="Q3089" i="1"/>
  <c r="P3089" i="1"/>
  <c r="O3089" i="1"/>
  <c r="R3089" i="1" s="1"/>
  <c r="Q2691" i="1"/>
  <c r="P2691" i="1"/>
  <c r="O2691" i="1"/>
  <c r="R2691" i="1" s="1"/>
  <c r="Q3855" i="1"/>
  <c r="P3855" i="1"/>
  <c r="O3855" i="1"/>
  <c r="R3855" i="1" s="1"/>
  <c r="Q1866" i="1"/>
  <c r="P1866" i="1"/>
  <c r="O1866" i="1"/>
  <c r="R1866" i="1" s="1"/>
  <c r="Q3802" i="1"/>
  <c r="P3802" i="1"/>
  <c r="O3802" i="1"/>
  <c r="R3802" i="1" s="1"/>
  <c r="Q3801" i="1"/>
  <c r="P3801" i="1"/>
  <c r="O3801" i="1"/>
  <c r="R3801" i="1" s="1"/>
  <c r="Q1722" i="1"/>
  <c r="P1722" i="1"/>
  <c r="O1722" i="1"/>
  <c r="R1722" i="1" s="1"/>
  <c r="Q3917" i="1"/>
  <c r="P3917" i="1"/>
  <c r="O3917" i="1"/>
  <c r="R3917" i="1" s="1"/>
  <c r="Q2690" i="1"/>
  <c r="P2690" i="1"/>
  <c r="O2690" i="1"/>
  <c r="R2690" i="1" s="1"/>
  <c r="Q3071" i="1"/>
  <c r="P3071" i="1"/>
  <c r="O3071" i="1"/>
  <c r="R3071" i="1" s="1"/>
  <c r="Q3933" i="1"/>
  <c r="P3933" i="1"/>
  <c r="O3933" i="1"/>
  <c r="R3933" i="1" s="1"/>
  <c r="Q3800" i="1"/>
  <c r="P3800" i="1"/>
  <c r="O3800" i="1"/>
  <c r="R3800" i="1" s="1"/>
  <c r="Q893" i="1"/>
  <c r="P893" i="1"/>
  <c r="O893" i="1"/>
  <c r="R893" i="1" s="1"/>
  <c r="Q2151" i="1"/>
  <c r="P2151" i="1"/>
  <c r="O2151" i="1"/>
  <c r="R2151" i="1" s="1"/>
  <c r="Q3854" i="1"/>
  <c r="P3854" i="1"/>
  <c r="O3854" i="1"/>
  <c r="R3854" i="1" s="1"/>
  <c r="Q949" i="1"/>
  <c r="P949" i="1"/>
  <c r="O949" i="1"/>
  <c r="R949" i="1" s="1"/>
  <c r="Q1100" i="1"/>
  <c r="P1100" i="1"/>
  <c r="O1100" i="1"/>
  <c r="R1100" i="1" s="1"/>
  <c r="Q900" i="1"/>
  <c r="P900" i="1"/>
  <c r="O900" i="1"/>
  <c r="R900" i="1" s="1"/>
  <c r="Q218" i="1"/>
  <c r="P218" i="1"/>
  <c r="O218" i="1"/>
  <c r="R218" i="1" s="1"/>
  <c r="Q2845" i="1"/>
  <c r="P2845" i="1"/>
  <c r="O2845" i="1"/>
  <c r="R2845" i="1" s="1"/>
  <c r="Q1721" i="1"/>
  <c r="P1721" i="1"/>
  <c r="O1721" i="1"/>
  <c r="R1721" i="1" s="1"/>
  <c r="Q882" i="1"/>
  <c r="P882" i="1"/>
  <c r="O882" i="1"/>
  <c r="R882" i="1" s="1"/>
  <c r="Q3070" i="1"/>
  <c r="P3070" i="1"/>
  <c r="O3070" i="1"/>
  <c r="R3070" i="1" s="1"/>
  <c r="Q2131" i="1"/>
  <c r="P2131" i="1"/>
  <c r="O2131" i="1"/>
  <c r="R2131" i="1" s="1"/>
  <c r="Q3799" i="1"/>
  <c r="P3799" i="1"/>
  <c r="O3799" i="1"/>
  <c r="R3799" i="1" s="1"/>
  <c r="Q2689" i="1"/>
  <c r="P2689" i="1"/>
  <c r="O2689" i="1"/>
  <c r="R2689" i="1" s="1"/>
  <c r="Q2688" i="1"/>
  <c r="P2688" i="1"/>
  <c r="O2688" i="1"/>
  <c r="R2688" i="1" s="1"/>
  <c r="Q3932" i="1"/>
  <c r="P3932" i="1"/>
  <c r="O3932" i="1"/>
  <c r="R3932" i="1" s="1"/>
  <c r="Q2150" i="1"/>
  <c r="P2150" i="1"/>
  <c r="O2150" i="1"/>
  <c r="R2150" i="1" s="1"/>
  <c r="Q2687" i="1"/>
  <c r="P2687" i="1"/>
  <c r="O2687" i="1"/>
  <c r="R2687" i="1" s="1"/>
  <c r="R2686" i="1"/>
  <c r="Q2686" i="1"/>
  <c r="P2686" i="1"/>
  <c r="O2686" i="1"/>
  <c r="Q2889" i="1"/>
  <c r="P2889" i="1"/>
  <c r="O2889" i="1"/>
  <c r="R2889" i="1" s="1"/>
  <c r="Q3087" i="1"/>
  <c r="P3087" i="1"/>
  <c r="O3087" i="1"/>
  <c r="R3087" i="1" s="1"/>
  <c r="Q1081" i="1"/>
  <c r="P1081" i="1"/>
  <c r="O1081" i="1"/>
  <c r="R1081" i="1" s="1"/>
  <c r="Q3069" i="1"/>
  <c r="P3069" i="1"/>
  <c r="O3069" i="1"/>
  <c r="R3069" i="1" s="1"/>
  <c r="Q2685" i="1"/>
  <c r="P2685" i="1"/>
  <c r="O2685" i="1"/>
  <c r="R2685" i="1" s="1"/>
  <c r="Q1903" i="1"/>
  <c r="P1903" i="1"/>
  <c r="O1903" i="1"/>
  <c r="R1903" i="1" s="1"/>
  <c r="Q1441" i="1"/>
  <c r="P1441" i="1"/>
  <c r="O1441" i="1"/>
  <c r="R1441" i="1" s="1"/>
  <c r="Q1807" i="1"/>
  <c r="P1807" i="1"/>
  <c r="O1807" i="1"/>
  <c r="R1807" i="1" s="1"/>
  <c r="Q1720" i="1"/>
  <c r="P1720" i="1"/>
  <c r="O1720" i="1"/>
  <c r="R1720" i="1" s="1"/>
  <c r="Q1080" i="1"/>
  <c r="P1080" i="1"/>
  <c r="O1080" i="1"/>
  <c r="R1080" i="1" s="1"/>
  <c r="Q2684" i="1"/>
  <c r="P2684" i="1"/>
  <c r="O2684" i="1"/>
  <c r="R2684" i="1" s="1"/>
  <c r="Q3202" i="1"/>
  <c r="P3202" i="1"/>
  <c r="O3202" i="1"/>
  <c r="R3202" i="1" s="1"/>
  <c r="Q2683" i="1"/>
  <c r="P2683" i="1"/>
  <c r="O2683" i="1"/>
  <c r="R2683" i="1" s="1"/>
  <c r="Q4106" i="1"/>
  <c r="P4106" i="1"/>
  <c r="O4106" i="1"/>
  <c r="R4106" i="1" s="1"/>
  <c r="Q1171" i="1"/>
  <c r="P1171" i="1"/>
  <c r="O1171" i="1"/>
  <c r="R1171" i="1" s="1"/>
  <c r="Q1442" i="1"/>
  <c r="P1442" i="1"/>
  <c r="O1442" i="1"/>
  <c r="R1442" i="1" s="1"/>
  <c r="Q4024" i="1"/>
  <c r="P4024" i="1"/>
  <c r="O4024" i="1"/>
  <c r="R4024" i="1" s="1"/>
  <c r="Q3068" i="1"/>
  <c r="P3068" i="1"/>
  <c r="O3068" i="1"/>
  <c r="R3068" i="1" s="1"/>
  <c r="Q3201" i="1"/>
  <c r="P3201" i="1"/>
  <c r="O3201" i="1"/>
  <c r="R3201" i="1" s="1"/>
  <c r="Q2682" i="1"/>
  <c r="P2682" i="1"/>
  <c r="O2682" i="1"/>
  <c r="R2682" i="1" s="1"/>
  <c r="Q550" i="1"/>
  <c r="P550" i="1"/>
  <c r="O550" i="1"/>
  <c r="R550" i="1" s="1"/>
  <c r="Q2874" i="1"/>
  <c r="P2874" i="1"/>
  <c r="O2874" i="1"/>
  <c r="R2874" i="1" s="1"/>
  <c r="Q3798" i="1"/>
  <c r="P3798" i="1"/>
  <c r="O3798" i="1"/>
  <c r="R3798" i="1" s="1"/>
  <c r="Q3909" i="1"/>
  <c r="P3909" i="1"/>
  <c r="O3909" i="1"/>
  <c r="R3909" i="1" s="1"/>
  <c r="Q3200" i="1"/>
  <c r="P3200" i="1"/>
  <c r="O3200" i="1"/>
  <c r="R3200" i="1" s="1"/>
  <c r="Q1719" i="1"/>
  <c r="P1719" i="1"/>
  <c r="O1719" i="1"/>
  <c r="R1719" i="1" s="1"/>
  <c r="Q1170" i="1"/>
  <c r="P1170" i="1"/>
  <c r="O1170" i="1"/>
  <c r="R1170" i="1" s="1"/>
  <c r="Q1806" i="1"/>
  <c r="P1806" i="1"/>
  <c r="O1806" i="1"/>
  <c r="R1806" i="1" s="1"/>
  <c r="Q2130" i="1"/>
  <c r="P2130" i="1"/>
  <c r="O2130" i="1"/>
  <c r="R2130" i="1" s="1"/>
  <c r="Q549" i="1"/>
  <c r="P549" i="1"/>
  <c r="O549" i="1"/>
  <c r="R549" i="1" s="1"/>
  <c r="Q4023" i="1"/>
  <c r="P4023" i="1"/>
  <c r="O4023" i="1"/>
  <c r="R4023" i="1" s="1"/>
  <c r="Q3994" i="1"/>
  <c r="P3994" i="1"/>
  <c r="O3994" i="1"/>
  <c r="R3994" i="1" s="1"/>
  <c r="Q3908" i="1"/>
  <c r="P3908" i="1"/>
  <c r="O3908" i="1"/>
  <c r="R3908" i="1" s="1"/>
  <c r="Q3907" i="1"/>
  <c r="P3907" i="1"/>
  <c r="O3907" i="1"/>
  <c r="R3907" i="1" s="1"/>
  <c r="Q1718" i="1"/>
  <c r="P1718" i="1"/>
  <c r="O1718" i="1"/>
  <c r="R1718" i="1" s="1"/>
  <c r="Q3906" i="1"/>
  <c r="P3906" i="1"/>
  <c r="O3906" i="1"/>
  <c r="R3906" i="1" s="1"/>
  <c r="Q3067" i="1"/>
  <c r="P3067" i="1"/>
  <c r="O3067" i="1"/>
  <c r="R3067" i="1" s="1"/>
  <c r="Q3066" i="1"/>
  <c r="P3066" i="1"/>
  <c r="O3066" i="1"/>
  <c r="R3066" i="1" s="1"/>
  <c r="Q3199" i="1"/>
  <c r="P3199" i="1"/>
  <c r="O3199" i="1"/>
  <c r="R3199" i="1" s="1"/>
  <c r="Q1717" i="1"/>
  <c r="P1717" i="1"/>
  <c r="O1717" i="1"/>
  <c r="R1717" i="1" s="1"/>
  <c r="Q3198" i="1"/>
  <c r="P3198" i="1"/>
  <c r="O3198" i="1"/>
  <c r="R3198" i="1" s="1"/>
  <c r="Q3197" i="1"/>
  <c r="P3197" i="1"/>
  <c r="O3197" i="1"/>
  <c r="R3197" i="1" s="1"/>
  <c r="Q3858" i="1"/>
  <c r="P3858" i="1"/>
  <c r="O3858" i="1"/>
  <c r="R3858" i="1" s="1"/>
  <c r="Q3993" i="1"/>
  <c r="P3993" i="1"/>
  <c r="O3993" i="1"/>
  <c r="R3993" i="1" s="1"/>
  <c r="Q1169" i="1"/>
  <c r="P1169" i="1"/>
  <c r="O1169" i="1"/>
  <c r="R1169" i="1" s="1"/>
  <c r="Q678" i="1"/>
  <c r="P678" i="1"/>
  <c r="O678" i="1"/>
  <c r="R678" i="1" s="1"/>
  <c r="Q3992" i="1"/>
  <c r="P3992" i="1"/>
  <c r="O3992" i="1"/>
  <c r="R3992" i="1" s="1"/>
  <c r="Q4011" i="1"/>
  <c r="P4011" i="1"/>
  <c r="O4011" i="1"/>
  <c r="R4011" i="1" s="1"/>
  <c r="Q1168" i="1"/>
  <c r="P1168" i="1"/>
  <c r="O1168" i="1"/>
  <c r="R1168" i="1" s="1"/>
  <c r="Q1805" i="1"/>
  <c r="P1805" i="1"/>
  <c r="O1805" i="1"/>
  <c r="R1805" i="1" s="1"/>
  <c r="Q3797" i="1"/>
  <c r="P3797" i="1"/>
  <c r="O3797" i="1"/>
  <c r="R3797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796" i="1"/>
  <c r="P3796" i="1"/>
  <c r="O3796" i="1"/>
  <c r="R3796" i="1" s="1"/>
  <c r="Q3795" i="1"/>
  <c r="P3795" i="1"/>
  <c r="O3795" i="1"/>
  <c r="R3795" i="1" s="1"/>
  <c r="Q3208" i="1"/>
  <c r="P3208" i="1"/>
  <c r="O3208" i="1"/>
  <c r="R3208" i="1" s="1"/>
  <c r="Q2681" i="1"/>
  <c r="P2681" i="1"/>
  <c r="O2681" i="1"/>
  <c r="R2681" i="1" s="1"/>
  <c r="Q2129" i="1"/>
  <c r="P2129" i="1"/>
  <c r="O2129" i="1"/>
  <c r="R2129" i="1" s="1"/>
  <c r="Q1865" i="1"/>
  <c r="P1865" i="1"/>
  <c r="O1865" i="1"/>
  <c r="R1865" i="1" s="1"/>
  <c r="Q3794" i="1"/>
  <c r="P3794" i="1"/>
  <c r="O3794" i="1"/>
  <c r="R3794" i="1" s="1"/>
  <c r="Q2128" i="1"/>
  <c r="P2128" i="1"/>
  <c r="O2128" i="1"/>
  <c r="R2128" i="1" s="1"/>
  <c r="Q3196" i="1"/>
  <c r="P3196" i="1"/>
  <c r="O3196" i="1"/>
  <c r="R3196" i="1" s="1"/>
  <c r="Q4073" i="1"/>
  <c r="P4073" i="1"/>
  <c r="O4073" i="1"/>
  <c r="R4073" i="1" s="1"/>
  <c r="Q2680" i="1"/>
  <c r="P2680" i="1"/>
  <c r="O2680" i="1"/>
  <c r="R2680" i="1" s="1"/>
  <c r="Q2679" i="1"/>
  <c r="P2679" i="1"/>
  <c r="O2679" i="1"/>
  <c r="R2679" i="1" s="1"/>
  <c r="Q3991" i="1"/>
  <c r="P3991" i="1"/>
  <c r="O3991" i="1"/>
  <c r="R3991" i="1" s="1"/>
  <c r="Q1451" i="1"/>
  <c r="P1451" i="1"/>
  <c r="O1451" i="1"/>
  <c r="R1451" i="1" s="1"/>
  <c r="Q466" i="1"/>
  <c r="P466" i="1"/>
  <c r="O466" i="1"/>
  <c r="R466" i="1" s="1"/>
  <c r="Q1716" i="1"/>
  <c r="P1716" i="1"/>
  <c r="O1716" i="1"/>
  <c r="R1716" i="1" s="1"/>
  <c r="Q3195" i="1"/>
  <c r="P3195" i="1"/>
  <c r="O3195" i="1"/>
  <c r="R3195" i="1" s="1"/>
  <c r="Q3990" i="1"/>
  <c r="P3990" i="1"/>
  <c r="O3990" i="1"/>
  <c r="R3990" i="1" s="1"/>
  <c r="Q881" i="1"/>
  <c r="P881" i="1"/>
  <c r="O881" i="1"/>
  <c r="R881" i="1" s="1"/>
  <c r="Q1410" i="1"/>
  <c r="P1410" i="1"/>
  <c r="O1410" i="1"/>
  <c r="R1410" i="1" s="1"/>
  <c r="Q1484" i="1"/>
  <c r="P1484" i="1"/>
  <c r="O1484" i="1"/>
  <c r="R1484" i="1" s="1"/>
  <c r="Q1882" i="1"/>
  <c r="P1882" i="1"/>
  <c r="O1882" i="1"/>
  <c r="R1882" i="1" s="1"/>
  <c r="Q706" i="1"/>
  <c r="P706" i="1"/>
  <c r="O706" i="1"/>
  <c r="R706" i="1" s="1"/>
  <c r="Q1731" i="1"/>
  <c r="P1731" i="1"/>
  <c r="O1731" i="1"/>
  <c r="R1731" i="1" s="1"/>
  <c r="Q2678" i="1"/>
  <c r="P2678" i="1"/>
  <c r="O2678" i="1"/>
  <c r="R2678" i="1" s="1"/>
  <c r="Q2677" i="1"/>
  <c r="P2677" i="1"/>
  <c r="O2677" i="1"/>
  <c r="R2677" i="1" s="1"/>
  <c r="Q1715" i="1"/>
  <c r="P1715" i="1"/>
  <c r="O1715" i="1"/>
  <c r="R1715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905" i="1"/>
  <c r="P3905" i="1"/>
  <c r="O3905" i="1"/>
  <c r="R3905" i="1" s="1"/>
  <c r="Q1864" i="1"/>
  <c r="P1864" i="1"/>
  <c r="O1864" i="1"/>
  <c r="R1864" i="1" s="1"/>
  <c r="Q237" i="1"/>
  <c r="P237" i="1"/>
  <c r="O237" i="1"/>
  <c r="R237" i="1" s="1"/>
  <c r="Q1804" i="1"/>
  <c r="P1804" i="1"/>
  <c r="O1804" i="1"/>
  <c r="R1804" i="1" s="1"/>
  <c r="Q1440" i="1"/>
  <c r="P1440" i="1"/>
  <c r="O1440" i="1"/>
  <c r="R1440" i="1" s="1"/>
  <c r="Q3065" i="1"/>
  <c r="P3065" i="1"/>
  <c r="O3065" i="1"/>
  <c r="R3065" i="1" s="1"/>
  <c r="Q2676" i="1"/>
  <c r="P2676" i="1"/>
  <c r="O2676" i="1"/>
  <c r="R2676" i="1" s="1"/>
  <c r="Q964" i="1"/>
  <c r="P964" i="1"/>
  <c r="O964" i="1"/>
  <c r="R964" i="1" s="1"/>
  <c r="Q1714" i="1"/>
  <c r="P1714" i="1"/>
  <c r="O1714" i="1"/>
  <c r="R1714" i="1" s="1"/>
  <c r="Q506" i="1"/>
  <c r="P506" i="1"/>
  <c r="O506" i="1"/>
  <c r="R506" i="1" s="1"/>
  <c r="Q2127" i="1"/>
  <c r="P2127" i="1"/>
  <c r="O2127" i="1"/>
  <c r="R2127" i="1" s="1"/>
  <c r="Q958" i="1"/>
  <c r="P958" i="1"/>
  <c r="O958" i="1"/>
  <c r="R958" i="1" s="1"/>
  <c r="Q4036" i="1"/>
  <c r="P4036" i="1"/>
  <c r="O4036" i="1"/>
  <c r="R4036" i="1" s="1"/>
  <c r="Q2675" i="1"/>
  <c r="P2675" i="1"/>
  <c r="O2675" i="1"/>
  <c r="R2675" i="1" s="1"/>
  <c r="Q1881" i="1"/>
  <c r="P1881" i="1"/>
  <c r="O1881" i="1"/>
  <c r="R1881" i="1" s="1"/>
  <c r="Q1417" i="1"/>
  <c r="P1417" i="1"/>
  <c r="O1417" i="1"/>
  <c r="R1417" i="1" s="1"/>
  <c r="Q3904" i="1"/>
  <c r="P3904" i="1"/>
  <c r="O3904" i="1"/>
  <c r="R3904" i="1" s="1"/>
  <c r="Q1167" i="1"/>
  <c r="P1167" i="1"/>
  <c r="O1167" i="1"/>
  <c r="R1167" i="1" s="1"/>
  <c r="Q2856" i="1"/>
  <c r="P2856" i="1"/>
  <c r="O2856" i="1"/>
  <c r="R2856" i="1" s="1"/>
  <c r="Q501" i="1"/>
  <c r="P501" i="1"/>
  <c r="O501" i="1"/>
  <c r="R501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194" i="1"/>
  <c r="P3194" i="1"/>
  <c r="O3194" i="1"/>
  <c r="R3194" i="1" s="1"/>
  <c r="Q1776" i="1"/>
  <c r="P1776" i="1"/>
  <c r="O1776" i="1"/>
  <c r="R1776" i="1" s="1"/>
  <c r="Q4111" i="1"/>
  <c r="P4111" i="1"/>
  <c r="O4111" i="1"/>
  <c r="R4111" i="1" s="1"/>
  <c r="Q3931" i="1"/>
  <c r="P3931" i="1"/>
  <c r="O3931" i="1"/>
  <c r="R3931" i="1" s="1"/>
  <c r="Q3635" i="1"/>
  <c r="P3635" i="1"/>
  <c r="O3635" i="1"/>
  <c r="R3635" i="1" s="1"/>
  <c r="Q2674" i="1"/>
  <c r="P2674" i="1"/>
  <c r="O2674" i="1"/>
  <c r="R2674" i="1" s="1"/>
  <c r="Q1079" i="1"/>
  <c r="P1079" i="1"/>
  <c r="O1079" i="1"/>
  <c r="R1079" i="1" s="1"/>
  <c r="Q3793" i="1"/>
  <c r="P3793" i="1"/>
  <c r="O3793" i="1"/>
  <c r="R3793" i="1" s="1"/>
  <c r="Q2844" i="1"/>
  <c r="P2844" i="1"/>
  <c r="O2844" i="1"/>
  <c r="R2844" i="1" s="1"/>
  <c r="Q3903" i="1"/>
  <c r="P3903" i="1"/>
  <c r="O3903" i="1"/>
  <c r="R3903" i="1" s="1"/>
  <c r="Q4027" i="1"/>
  <c r="P4027" i="1"/>
  <c r="O4027" i="1"/>
  <c r="R4027" i="1" s="1"/>
  <c r="Q3902" i="1"/>
  <c r="P3902" i="1"/>
  <c r="O3902" i="1"/>
  <c r="R3902" i="1" s="1"/>
  <c r="Q4105" i="1"/>
  <c r="P4105" i="1"/>
  <c r="O4105" i="1"/>
  <c r="R4105" i="1" s="1"/>
  <c r="Q3901" i="1"/>
  <c r="P3901" i="1"/>
  <c r="O3901" i="1"/>
  <c r="R3901" i="1" s="1"/>
  <c r="Q3900" i="1"/>
  <c r="P3900" i="1"/>
  <c r="O3900" i="1"/>
  <c r="R3900" i="1" s="1"/>
  <c r="Q4006" i="1"/>
  <c r="P4006" i="1"/>
  <c r="O4006" i="1"/>
  <c r="R4006" i="1" s="1"/>
  <c r="Q2149" i="1"/>
  <c r="P2149" i="1"/>
  <c r="O2149" i="1"/>
  <c r="R2149" i="1" s="1"/>
  <c r="Q3989" i="1"/>
  <c r="P3989" i="1"/>
  <c r="O3989" i="1"/>
  <c r="R3989" i="1" s="1"/>
  <c r="Q2673" i="1"/>
  <c r="P2673" i="1"/>
  <c r="O2673" i="1"/>
  <c r="R2673" i="1" s="1"/>
  <c r="Q1078" i="1"/>
  <c r="P1078" i="1"/>
  <c r="O1078" i="1"/>
  <c r="R1078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4072" i="1"/>
  <c r="P4072" i="1"/>
  <c r="O4072" i="1"/>
  <c r="R4072" i="1" s="1"/>
  <c r="Q1713" i="1"/>
  <c r="P1713" i="1"/>
  <c r="O1713" i="1"/>
  <c r="R1713" i="1" s="1"/>
  <c r="Q3988" i="1"/>
  <c r="P3988" i="1"/>
  <c r="O3988" i="1"/>
  <c r="R3988" i="1" s="1"/>
  <c r="Q2672" i="1"/>
  <c r="P2672" i="1"/>
  <c r="O2672" i="1"/>
  <c r="R2672" i="1" s="1"/>
  <c r="Q948" i="1"/>
  <c r="P948" i="1"/>
  <c r="O948" i="1"/>
  <c r="R948" i="1" s="1"/>
  <c r="Q4026" i="1"/>
  <c r="P4026" i="1"/>
  <c r="O4026" i="1"/>
  <c r="R4026" i="1" s="1"/>
  <c r="Q3064" i="1"/>
  <c r="P3064" i="1"/>
  <c r="O3064" i="1"/>
  <c r="R3064" i="1" s="1"/>
  <c r="Q3987" i="1"/>
  <c r="P3987" i="1"/>
  <c r="O3987" i="1"/>
  <c r="R3987" i="1" s="1"/>
  <c r="Q947" i="1"/>
  <c r="P947" i="1"/>
  <c r="O947" i="1"/>
  <c r="R947" i="1" s="1"/>
  <c r="Q2886" i="1"/>
  <c r="P2886" i="1"/>
  <c r="O2886" i="1"/>
  <c r="R2886" i="1" s="1"/>
  <c r="Q3063" i="1"/>
  <c r="P3063" i="1"/>
  <c r="O3063" i="1"/>
  <c r="R3063" i="1" s="1"/>
  <c r="Q236" i="1"/>
  <c r="P236" i="1"/>
  <c r="O236" i="1"/>
  <c r="R236" i="1" s="1"/>
  <c r="Q2873" i="1"/>
  <c r="P2873" i="1"/>
  <c r="O2873" i="1"/>
  <c r="R2873" i="1" s="1"/>
  <c r="Q500" i="1"/>
  <c r="P500" i="1"/>
  <c r="O500" i="1"/>
  <c r="R500" i="1" s="1"/>
  <c r="Q2644" i="1"/>
  <c r="P2644" i="1"/>
  <c r="O2644" i="1"/>
  <c r="R2644" i="1" s="1"/>
  <c r="Q4071" i="1"/>
  <c r="P4071" i="1"/>
  <c r="O4071" i="1"/>
  <c r="R4071" i="1" s="1"/>
  <c r="Q1104" i="1"/>
  <c r="P1104" i="1"/>
  <c r="O1104" i="1"/>
  <c r="R1104" i="1" s="1"/>
  <c r="Q3062" i="1"/>
  <c r="P3062" i="1"/>
  <c r="O3062" i="1"/>
  <c r="R3062" i="1" s="1"/>
  <c r="Q178" i="1"/>
  <c r="P178" i="1"/>
  <c r="O178" i="1"/>
  <c r="R178" i="1" s="1"/>
  <c r="Q465" i="1"/>
  <c r="P465" i="1"/>
  <c r="O465" i="1"/>
  <c r="R465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2148" i="1"/>
  <c r="P2148" i="1"/>
  <c r="O2148" i="1"/>
  <c r="R2148" i="1" s="1"/>
  <c r="Q2643" i="1"/>
  <c r="P2643" i="1"/>
  <c r="O2643" i="1"/>
  <c r="R2643" i="1" s="1"/>
  <c r="Q1803" i="1"/>
  <c r="P1803" i="1"/>
  <c r="O1803" i="1"/>
  <c r="R1803" i="1" s="1"/>
  <c r="Q4070" i="1"/>
  <c r="P4070" i="1"/>
  <c r="O4070" i="1"/>
  <c r="R4070" i="1" s="1"/>
  <c r="Q3986" i="1"/>
  <c r="P3986" i="1"/>
  <c r="O3986" i="1"/>
  <c r="R3986" i="1" s="1"/>
  <c r="Q2602" i="1"/>
  <c r="P2602" i="1"/>
  <c r="O2602" i="1"/>
  <c r="R2602" i="1" s="1"/>
  <c r="Q3792" i="1"/>
  <c r="P3792" i="1"/>
  <c r="O3792" i="1"/>
  <c r="R3792" i="1" s="1"/>
  <c r="Q677" i="1"/>
  <c r="P677" i="1"/>
  <c r="O677" i="1"/>
  <c r="R677" i="1" s="1"/>
  <c r="Q2601" i="1"/>
  <c r="P2601" i="1"/>
  <c r="O2601" i="1"/>
  <c r="R2601" i="1" s="1"/>
  <c r="Q880" i="1"/>
  <c r="P880" i="1"/>
  <c r="O880" i="1"/>
  <c r="R880" i="1" s="1"/>
  <c r="Q1712" i="1"/>
  <c r="P1712" i="1"/>
  <c r="O1712" i="1"/>
  <c r="R1712" i="1" s="1"/>
  <c r="Q166" i="1"/>
  <c r="P166" i="1"/>
  <c r="O166" i="1"/>
  <c r="R166" i="1" s="1"/>
  <c r="Q2872" i="1"/>
  <c r="P2872" i="1"/>
  <c r="O2872" i="1"/>
  <c r="R2872" i="1" s="1"/>
  <c r="Q1450" i="1"/>
  <c r="P1450" i="1"/>
  <c r="O1450" i="1"/>
  <c r="R1450" i="1" s="1"/>
  <c r="Q2600" i="1"/>
  <c r="P2600" i="1"/>
  <c r="O2600" i="1"/>
  <c r="R2600" i="1" s="1"/>
  <c r="Q1711" i="1"/>
  <c r="P1711" i="1"/>
  <c r="O1711" i="1"/>
  <c r="R1711" i="1" s="1"/>
  <c r="Q2853" i="1"/>
  <c r="P2853" i="1"/>
  <c r="O2853" i="1"/>
  <c r="R2853" i="1" s="1"/>
  <c r="Q2843" i="1"/>
  <c r="P2843" i="1"/>
  <c r="O2843" i="1"/>
  <c r="R2843" i="1" s="1"/>
  <c r="Q557" i="1"/>
  <c r="P557" i="1"/>
  <c r="O557" i="1"/>
  <c r="R557" i="1" s="1"/>
  <c r="Q4103" i="1"/>
  <c r="P4103" i="1"/>
  <c r="O4103" i="1"/>
  <c r="R4103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174" i="1"/>
  <c r="P174" i="1"/>
  <c r="O174" i="1"/>
  <c r="R174" i="1" s="1"/>
  <c r="Q1710" i="1"/>
  <c r="P1710" i="1"/>
  <c r="O1710" i="1"/>
  <c r="R1710" i="1" s="1"/>
  <c r="Q190" i="1"/>
  <c r="P190" i="1"/>
  <c r="O190" i="1"/>
  <c r="R190" i="1" s="1"/>
  <c r="Q3985" i="1"/>
  <c r="P3985" i="1"/>
  <c r="O3985" i="1"/>
  <c r="R3985" i="1" s="1"/>
  <c r="Q4022" i="1"/>
  <c r="P4022" i="1"/>
  <c r="O4022" i="1"/>
  <c r="R4022" i="1" s="1"/>
  <c r="Q1709" i="1"/>
  <c r="P1709" i="1"/>
  <c r="O1709" i="1"/>
  <c r="R1709" i="1" s="1"/>
  <c r="Q499" i="1"/>
  <c r="P499" i="1"/>
  <c r="O499" i="1"/>
  <c r="R499" i="1" s="1"/>
  <c r="Q432" i="1"/>
  <c r="P432" i="1"/>
  <c r="O432" i="1"/>
  <c r="R432" i="1" s="1"/>
  <c r="Q1449" i="1"/>
  <c r="P1449" i="1"/>
  <c r="O1449" i="1"/>
  <c r="R1449" i="1" s="1"/>
  <c r="Q1077" i="1"/>
  <c r="P1077" i="1"/>
  <c r="O1077" i="1"/>
  <c r="R1077" i="1" s="1"/>
  <c r="Q946" i="1"/>
  <c r="P946" i="1"/>
  <c r="O946" i="1"/>
  <c r="R946" i="1" s="1"/>
  <c r="Q896" i="1"/>
  <c r="P896" i="1"/>
  <c r="O896" i="1"/>
  <c r="R896" i="1" s="1"/>
  <c r="Q676" i="1"/>
  <c r="P676" i="1"/>
  <c r="O676" i="1"/>
  <c r="R676" i="1" s="1"/>
  <c r="Q705" i="1"/>
  <c r="P705" i="1"/>
  <c r="O705" i="1"/>
  <c r="R705" i="1" s="1"/>
  <c r="Q3984" i="1"/>
  <c r="P3984" i="1"/>
  <c r="O3984" i="1"/>
  <c r="R3984" i="1" s="1"/>
  <c r="Q2135" i="1"/>
  <c r="P2135" i="1"/>
  <c r="O2135" i="1"/>
  <c r="R2135" i="1" s="1"/>
  <c r="Q2782" i="1"/>
  <c r="P2782" i="1"/>
  <c r="O2782" i="1"/>
  <c r="R2782" i="1" s="1"/>
  <c r="Q2760" i="1"/>
  <c r="P2760" i="1"/>
  <c r="O2760" i="1"/>
  <c r="R2760" i="1" s="1"/>
  <c r="Q1116" i="1"/>
  <c r="P1116" i="1"/>
  <c r="O1116" i="1"/>
  <c r="R1116" i="1" s="1"/>
  <c r="Q3193" i="1"/>
  <c r="P3193" i="1"/>
  <c r="O3193" i="1"/>
  <c r="R3193" i="1" s="1"/>
  <c r="Q1439" i="1"/>
  <c r="P1439" i="1"/>
  <c r="O1439" i="1"/>
  <c r="R1439" i="1" s="1"/>
  <c r="Q3791" i="1"/>
  <c r="P3791" i="1"/>
  <c r="O3791" i="1"/>
  <c r="R3791" i="1" s="1"/>
  <c r="Q681" i="1"/>
  <c r="P681" i="1"/>
  <c r="O681" i="1"/>
  <c r="R681" i="1" s="1"/>
  <c r="Q1708" i="1"/>
  <c r="P1708" i="1"/>
  <c r="O1708" i="1"/>
  <c r="R1708" i="1" s="1"/>
  <c r="Q1076" i="1"/>
  <c r="P1076" i="1"/>
  <c r="O1076" i="1"/>
  <c r="R1076" i="1" s="1"/>
  <c r="Q1176" i="1"/>
  <c r="P1176" i="1"/>
  <c r="O1176" i="1"/>
  <c r="R1176" i="1" s="1"/>
  <c r="Q464" i="1"/>
  <c r="P464" i="1"/>
  <c r="O464" i="1"/>
  <c r="R464" i="1" s="1"/>
  <c r="Q2781" i="1"/>
  <c r="P2781" i="1"/>
  <c r="O2781" i="1"/>
  <c r="R2781" i="1" s="1"/>
  <c r="Q463" i="1"/>
  <c r="P463" i="1"/>
  <c r="O463" i="1"/>
  <c r="R463" i="1" s="1"/>
  <c r="Q2599" i="1"/>
  <c r="P2599" i="1"/>
  <c r="O2599" i="1"/>
  <c r="R2599" i="1" s="1"/>
  <c r="Q206" i="1"/>
  <c r="P206" i="1"/>
  <c r="O206" i="1"/>
  <c r="R206" i="1" s="1"/>
  <c r="Q945" i="1"/>
  <c r="P945" i="1"/>
  <c r="O945" i="1"/>
  <c r="R945" i="1" s="1"/>
  <c r="Q512" i="1"/>
  <c r="P512" i="1"/>
  <c r="O512" i="1"/>
  <c r="R512" i="1" s="1"/>
  <c r="Q1075" i="1"/>
  <c r="P1075" i="1"/>
  <c r="O1075" i="1"/>
  <c r="R1075" i="1" s="1"/>
  <c r="Q1074" i="1"/>
  <c r="P1074" i="1"/>
  <c r="O1074" i="1"/>
  <c r="R1074" i="1" s="1"/>
  <c r="Q944" i="1"/>
  <c r="P944" i="1"/>
  <c r="O944" i="1"/>
  <c r="R944" i="1" s="1"/>
  <c r="Q2761" i="1"/>
  <c r="P2761" i="1"/>
  <c r="O2761" i="1"/>
  <c r="R2761" i="1" s="1"/>
  <c r="Q1073" i="1"/>
  <c r="P1073" i="1"/>
  <c r="O1073" i="1"/>
  <c r="R1073" i="1" s="1"/>
  <c r="Q1768" i="1"/>
  <c r="P1768" i="1"/>
  <c r="O1768" i="1"/>
  <c r="R1768" i="1" s="1"/>
  <c r="Q177" i="1"/>
  <c r="P177" i="1"/>
  <c r="O177" i="1"/>
  <c r="R177" i="1" s="1"/>
  <c r="Q170" i="1"/>
  <c r="P170" i="1"/>
  <c r="O170" i="1"/>
  <c r="R170" i="1" s="1"/>
  <c r="Q173" i="1"/>
  <c r="P173" i="1"/>
  <c r="O173" i="1"/>
  <c r="R173" i="1" s="1"/>
  <c r="Q548" i="1"/>
  <c r="P548" i="1"/>
  <c r="O548" i="1"/>
  <c r="R548" i="1" s="1"/>
  <c r="Q963" i="1"/>
  <c r="P963" i="1"/>
  <c r="O963" i="1"/>
  <c r="R963" i="1" s="1"/>
  <c r="Q1707" i="1"/>
  <c r="P1707" i="1"/>
  <c r="O1707" i="1"/>
  <c r="R1707" i="1" s="1"/>
  <c r="Q1166" i="1"/>
  <c r="P1166" i="1"/>
  <c r="O1166" i="1"/>
  <c r="R1166" i="1" s="1"/>
  <c r="Q943" i="1"/>
  <c r="P943" i="1"/>
  <c r="O943" i="1"/>
  <c r="R943" i="1" s="1"/>
  <c r="Q167" i="1"/>
  <c r="P167" i="1"/>
  <c r="O167" i="1"/>
  <c r="R167" i="1" s="1"/>
  <c r="Q1438" i="1"/>
  <c r="P1438" i="1"/>
  <c r="O1438" i="1"/>
  <c r="R1438" i="1" s="1"/>
  <c r="Q1437" i="1"/>
  <c r="P1437" i="1"/>
  <c r="O1437" i="1"/>
  <c r="R1437" i="1" s="1"/>
  <c r="Q1706" i="1"/>
  <c r="P1706" i="1"/>
  <c r="O1706" i="1"/>
  <c r="R1706" i="1" s="1"/>
  <c r="Q3983" i="1"/>
  <c r="P3983" i="1"/>
  <c r="O3983" i="1"/>
  <c r="R3983" i="1" s="1"/>
  <c r="Q204" i="1"/>
  <c r="P204" i="1"/>
  <c r="O204" i="1"/>
  <c r="R204" i="1" s="1"/>
  <c r="Q1802" i="1"/>
  <c r="P1802" i="1"/>
  <c r="O1802" i="1"/>
  <c r="R1802" i="1" s="1"/>
  <c r="Q195" i="1"/>
  <c r="P195" i="1"/>
  <c r="O195" i="1"/>
  <c r="R195" i="1" s="1"/>
  <c r="Q942" i="1"/>
  <c r="P942" i="1"/>
  <c r="O942" i="1"/>
  <c r="R942" i="1" s="1"/>
  <c r="Q498" i="1"/>
  <c r="P498" i="1"/>
  <c r="O498" i="1"/>
  <c r="R498" i="1" s="1"/>
  <c r="Q3061" i="1"/>
  <c r="P3061" i="1"/>
  <c r="O3061" i="1"/>
  <c r="R3061" i="1" s="1"/>
  <c r="Q1705" i="1"/>
  <c r="P1705" i="1"/>
  <c r="O1705" i="1"/>
  <c r="R1705" i="1" s="1"/>
  <c r="Q176" i="1"/>
  <c r="P176" i="1"/>
  <c r="O176" i="1"/>
  <c r="R176" i="1" s="1"/>
  <c r="Q208" i="1"/>
  <c r="P208" i="1"/>
  <c r="O208" i="1"/>
  <c r="R208" i="1" s="1"/>
  <c r="Q1165" i="1"/>
  <c r="P1165" i="1"/>
  <c r="O1165" i="1"/>
  <c r="R1165" i="1" s="1"/>
  <c r="Q1098" i="1"/>
  <c r="P1098" i="1"/>
  <c r="O1098" i="1"/>
  <c r="R1098" i="1" s="1"/>
  <c r="Q675" i="1"/>
  <c r="P675" i="1"/>
  <c r="O675" i="1"/>
  <c r="R675" i="1" s="1"/>
  <c r="Q941" i="1"/>
  <c r="P941" i="1"/>
  <c r="O941" i="1"/>
  <c r="R941" i="1" s="1"/>
  <c r="Q1072" i="1"/>
  <c r="P1072" i="1"/>
  <c r="O1072" i="1"/>
  <c r="R1072" i="1" s="1"/>
  <c r="Q4091" i="1"/>
  <c r="P4091" i="1"/>
  <c r="O4091" i="1"/>
  <c r="R4091" i="1" s="1"/>
  <c r="Q1704" i="1"/>
  <c r="P1704" i="1"/>
  <c r="O1704" i="1"/>
  <c r="R1704" i="1" s="1"/>
  <c r="Q674" i="1"/>
  <c r="P674" i="1"/>
  <c r="O674" i="1"/>
  <c r="R674" i="1" s="1"/>
  <c r="Q2871" i="1"/>
  <c r="P2871" i="1"/>
  <c r="O2871" i="1"/>
  <c r="R2871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165" i="1"/>
  <c r="P165" i="1"/>
  <c r="O165" i="1"/>
  <c r="R165" i="1" s="1"/>
  <c r="Q3982" i="1"/>
  <c r="P3982" i="1"/>
  <c r="O3982" i="1"/>
  <c r="R3982" i="1" s="1"/>
  <c r="Q189" i="1"/>
  <c r="P189" i="1"/>
  <c r="O189" i="1"/>
  <c r="R189" i="1" s="1"/>
  <c r="Q940" i="1"/>
  <c r="P940" i="1"/>
  <c r="O940" i="1"/>
  <c r="R940" i="1" s="1"/>
  <c r="Q3790" i="1"/>
  <c r="P3790" i="1"/>
  <c r="O3790" i="1"/>
  <c r="R3790" i="1" s="1"/>
  <c r="Q673" i="1"/>
  <c r="P673" i="1"/>
  <c r="O673" i="1"/>
  <c r="R673" i="1" s="1"/>
  <c r="Q1703" i="1"/>
  <c r="P1703" i="1"/>
  <c r="O1703" i="1"/>
  <c r="R1703" i="1" s="1"/>
  <c r="Q3060" i="1"/>
  <c r="P3060" i="1"/>
  <c r="O3060" i="1"/>
  <c r="R3060" i="1" s="1"/>
  <c r="Q217" i="1"/>
  <c r="P217" i="1"/>
  <c r="O217" i="1"/>
  <c r="R217" i="1" s="1"/>
  <c r="Q939" i="1"/>
  <c r="P939" i="1"/>
  <c r="O939" i="1"/>
  <c r="R939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3192" i="1"/>
  <c r="P3192" i="1"/>
  <c r="O3192" i="1"/>
  <c r="R3192" i="1" s="1"/>
  <c r="Q4035" i="1"/>
  <c r="P4035" i="1"/>
  <c r="O4035" i="1"/>
  <c r="R4035" i="1" s="1"/>
  <c r="Q2598" i="1"/>
  <c r="P2598" i="1"/>
  <c r="O2598" i="1"/>
  <c r="R2598" i="1" s="1"/>
  <c r="Q3749" i="1"/>
  <c r="P3749" i="1"/>
  <c r="O3749" i="1"/>
  <c r="R3749" i="1" s="1"/>
  <c r="Q3851" i="1"/>
  <c r="P3851" i="1"/>
  <c r="O3851" i="1"/>
  <c r="R3851" i="1" s="1"/>
  <c r="Q3981" i="1"/>
  <c r="P3981" i="1"/>
  <c r="O3981" i="1"/>
  <c r="R3981" i="1" s="1"/>
  <c r="Q938" i="1"/>
  <c r="P938" i="1"/>
  <c r="O938" i="1"/>
  <c r="R938" i="1" s="1"/>
  <c r="Q1602" i="1"/>
  <c r="P1602" i="1"/>
  <c r="O1602" i="1"/>
  <c r="R1602" i="1" s="1"/>
  <c r="Q1179" i="1"/>
  <c r="P1179" i="1"/>
  <c r="O1179" i="1"/>
  <c r="R1179" i="1" s="1"/>
  <c r="Q3852" i="1"/>
  <c r="P3852" i="1"/>
  <c r="O3852" i="1"/>
  <c r="R3852" i="1" s="1"/>
  <c r="Q879" i="1"/>
  <c r="P879" i="1"/>
  <c r="O879" i="1"/>
  <c r="R879" i="1" s="1"/>
  <c r="Q222" i="1"/>
  <c r="P222" i="1"/>
  <c r="O222" i="1"/>
  <c r="R222" i="1" s="1"/>
  <c r="Q1732" i="1"/>
  <c r="P1732" i="1"/>
  <c r="O1732" i="1"/>
  <c r="R1732" i="1" s="1"/>
  <c r="Q3191" i="1"/>
  <c r="P3191" i="1"/>
  <c r="O3191" i="1"/>
  <c r="R3191" i="1" s="1"/>
  <c r="Q2126" i="1"/>
  <c r="P2126" i="1"/>
  <c r="O2126" i="1"/>
  <c r="R2126" i="1" s="1"/>
  <c r="Q2870" i="1"/>
  <c r="P2870" i="1"/>
  <c r="O2870" i="1"/>
  <c r="R2870" i="1" s="1"/>
  <c r="Q3899" i="1"/>
  <c r="P3899" i="1"/>
  <c r="O3899" i="1"/>
  <c r="R3899" i="1" s="1"/>
  <c r="Q2597" i="1"/>
  <c r="P2597" i="1"/>
  <c r="O2597" i="1"/>
  <c r="R2597" i="1" s="1"/>
  <c r="Q235" i="1"/>
  <c r="P235" i="1"/>
  <c r="O235" i="1"/>
  <c r="R235" i="1" s="1"/>
  <c r="Q4021" i="1"/>
  <c r="P4021" i="1"/>
  <c r="O4021" i="1"/>
  <c r="R4021" i="1" s="1"/>
  <c r="Q2147" i="1"/>
  <c r="P2147" i="1"/>
  <c r="O2147" i="1"/>
  <c r="R2147" i="1" s="1"/>
  <c r="Q1601" i="1"/>
  <c r="P1601" i="1"/>
  <c r="O1601" i="1"/>
  <c r="R1601" i="1" s="1"/>
  <c r="Q1863" i="1"/>
  <c r="P1863" i="1"/>
  <c r="O1863" i="1"/>
  <c r="R1863" i="1" s="1"/>
  <c r="Q1436" i="1"/>
  <c r="P1436" i="1"/>
  <c r="O1436" i="1"/>
  <c r="R1436" i="1" s="1"/>
  <c r="Q3059" i="1"/>
  <c r="P3059" i="1"/>
  <c r="O3059" i="1"/>
  <c r="R3059" i="1" s="1"/>
  <c r="Q4069" i="1"/>
  <c r="P4069" i="1"/>
  <c r="O4069" i="1"/>
  <c r="R4069" i="1" s="1"/>
  <c r="Q672" i="1"/>
  <c r="P672" i="1"/>
  <c r="O672" i="1"/>
  <c r="R672" i="1" s="1"/>
  <c r="Q2596" i="1"/>
  <c r="P2596" i="1"/>
  <c r="O2596" i="1"/>
  <c r="R2596" i="1" s="1"/>
  <c r="Q2146" i="1"/>
  <c r="P2146" i="1"/>
  <c r="O2146" i="1"/>
  <c r="R2146" i="1" s="1"/>
  <c r="Q1600" i="1"/>
  <c r="P1600" i="1"/>
  <c r="O1600" i="1"/>
  <c r="R1600" i="1" s="1"/>
  <c r="Q3748" i="1"/>
  <c r="P3748" i="1"/>
  <c r="O3748" i="1"/>
  <c r="R3748" i="1" s="1"/>
  <c r="Q3058" i="1"/>
  <c r="P3058" i="1"/>
  <c r="O3058" i="1"/>
  <c r="R3058" i="1" s="1"/>
  <c r="Q878" i="1"/>
  <c r="P878" i="1"/>
  <c r="O878" i="1"/>
  <c r="R878" i="1" s="1"/>
  <c r="Q3057" i="1"/>
  <c r="P3057" i="1"/>
  <c r="O3057" i="1"/>
  <c r="R3057" i="1" s="1"/>
  <c r="Q4102" i="1"/>
  <c r="P4102" i="1"/>
  <c r="O4102" i="1"/>
  <c r="R4102" i="1" s="1"/>
  <c r="Q4088" i="1"/>
  <c r="P4088" i="1"/>
  <c r="O4088" i="1"/>
  <c r="R4088" i="1" s="1"/>
  <c r="Q690" i="1"/>
  <c r="P690" i="1"/>
  <c r="O690" i="1"/>
  <c r="R690" i="1" s="1"/>
  <c r="Q1599" i="1"/>
  <c r="P1599" i="1"/>
  <c r="O1599" i="1"/>
  <c r="R1599" i="1" s="1"/>
  <c r="Q4020" i="1"/>
  <c r="P4020" i="1"/>
  <c r="O4020" i="1"/>
  <c r="R4020" i="1" s="1"/>
  <c r="Q2145" i="1"/>
  <c r="P2145" i="1"/>
  <c r="O2145" i="1"/>
  <c r="R2145" i="1" s="1"/>
  <c r="Q1435" i="1"/>
  <c r="P1435" i="1"/>
  <c r="O1435" i="1"/>
  <c r="R1435" i="1" s="1"/>
  <c r="Q1443" i="1"/>
  <c r="P1443" i="1"/>
  <c r="O1443" i="1"/>
  <c r="R1443" i="1" s="1"/>
  <c r="Q3056" i="1"/>
  <c r="P3056" i="1"/>
  <c r="O3056" i="1"/>
  <c r="R3056" i="1" s="1"/>
  <c r="Q2125" i="1"/>
  <c r="P2125" i="1"/>
  <c r="O2125" i="1"/>
  <c r="R2125" i="1" s="1"/>
  <c r="Q234" i="1"/>
  <c r="P234" i="1"/>
  <c r="O234" i="1"/>
  <c r="R234" i="1" s="1"/>
  <c r="Q1071" i="1"/>
  <c r="P1071" i="1"/>
  <c r="O1071" i="1"/>
  <c r="R1071" i="1" s="1"/>
  <c r="Q2595" i="1"/>
  <c r="P2595" i="1"/>
  <c r="O2595" i="1"/>
  <c r="R2595" i="1" s="1"/>
  <c r="Q3190" i="1"/>
  <c r="P3190" i="1"/>
  <c r="O3190" i="1"/>
  <c r="R3190" i="1" s="1"/>
  <c r="Q3055" i="1"/>
  <c r="P3055" i="1"/>
  <c r="O3055" i="1"/>
  <c r="R3055" i="1" s="1"/>
  <c r="Q1598" i="1"/>
  <c r="P1598" i="1"/>
  <c r="O1598" i="1"/>
  <c r="R1598" i="1" s="1"/>
  <c r="Q2594" i="1"/>
  <c r="P2594" i="1"/>
  <c r="O2594" i="1"/>
  <c r="R2594" i="1" s="1"/>
  <c r="Q1070" i="1"/>
  <c r="P1070" i="1"/>
  <c r="O1070" i="1"/>
  <c r="R1070" i="1" s="1"/>
  <c r="Q1164" i="1"/>
  <c r="P1164" i="1"/>
  <c r="O1164" i="1"/>
  <c r="R1164" i="1" s="1"/>
  <c r="Q3122" i="1"/>
  <c r="P3122" i="1"/>
  <c r="O3122" i="1"/>
  <c r="R3122" i="1" s="1"/>
  <c r="Q2593" i="1"/>
  <c r="P2593" i="1"/>
  <c r="O2593" i="1"/>
  <c r="R2593" i="1" s="1"/>
  <c r="Q3086" i="1"/>
  <c r="P3086" i="1"/>
  <c r="O3086" i="1"/>
  <c r="R3086" i="1" s="1"/>
  <c r="Q3121" i="1"/>
  <c r="P3121" i="1"/>
  <c r="O3121" i="1"/>
  <c r="R3121" i="1" s="1"/>
  <c r="Q671" i="1"/>
  <c r="P671" i="1"/>
  <c r="O671" i="1"/>
  <c r="R671" i="1" s="1"/>
  <c r="Q1413" i="1"/>
  <c r="P1413" i="1"/>
  <c r="O1413" i="1"/>
  <c r="R1413" i="1" s="1"/>
  <c r="Q4097" i="1"/>
  <c r="P4097" i="1"/>
  <c r="O4097" i="1"/>
  <c r="R4097" i="1" s="1"/>
  <c r="Q2780" i="1"/>
  <c r="P2780" i="1"/>
  <c r="O2780" i="1"/>
  <c r="R2780" i="1" s="1"/>
  <c r="Q3747" i="1"/>
  <c r="P3747" i="1"/>
  <c r="O3747" i="1"/>
  <c r="R3747" i="1" s="1"/>
  <c r="Q3980" i="1"/>
  <c r="P3980" i="1"/>
  <c r="O3980" i="1"/>
  <c r="R3980" i="1" s="1"/>
  <c r="Q712" i="1"/>
  <c r="P712" i="1"/>
  <c r="O712" i="1"/>
  <c r="R712" i="1" s="1"/>
  <c r="Q3054" i="1"/>
  <c r="P3054" i="1"/>
  <c r="O3054" i="1"/>
  <c r="R3054" i="1" s="1"/>
  <c r="Q4034" i="1"/>
  <c r="P4034" i="1"/>
  <c r="O4034" i="1"/>
  <c r="R4034" i="1" s="1"/>
  <c r="Q3979" i="1"/>
  <c r="P3979" i="1"/>
  <c r="O3979" i="1"/>
  <c r="R3979" i="1" s="1"/>
  <c r="Q1735" i="1"/>
  <c r="P1735" i="1"/>
  <c r="O1735" i="1"/>
  <c r="R1735" i="1" s="1"/>
  <c r="Q2592" i="1"/>
  <c r="P2592" i="1"/>
  <c r="O2592" i="1"/>
  <c r="R2592" i="1" s="1"/>
  <c r="Q2751" i="1"/>
  <c r="P2751" i="1"/>
  <c r="O2751" i="1"/>
  <c r="R2751" i="1" s="1"/>
  <c r="Q1801" i="1"/>
  <c r="P1801" i="1"/>
  <c r="O1801" i="1"/>
  <c r="R1801" i="1" s="1"/>
  <c r="Q4068" i="1"/>
  <c r="P4068" i="1"/>
  <c r="O4068" i="1"/>
  <c r="R4068" i="1" s="1"/>
  <c r="Q768" i="1"/>
  <c r="P768" i="1"/>
  <c r="O768" i="1"/>
  <c r="R768" i="1" s="1"/>
  <c r="Q3746" i="1"/>
  <c r="P3746" i="1"/>
  <c r="O3746" i="1"/>
  <c r="R3746" i="1" s="1"/>
  <c r="Q1800" i="1"/>
  <c r="P1800" i="1"/>
  <c r="O1800" i="1"/>
  <c r="R1800" i="1" s="1"/>
  <c r="Q1822" i="1"/>
  <c r="P1822" i="1"/>
  <c r="O1822" i="1"/>
  <c r="R1822" i="1" s="1"/>
  <c r="Q4044" i="1"/>
  <c r="P4044" i="1"/>
  <c r="O4044" i="1"/>
  <c r="R4044" i="1" s="1"/>
  <c r="Q3930" i="1"/>
  <c r="P3930" i="1"/>
  <c r="O3930" i="1"/>
  <c r="R3930" i="1" s="1"/>
  <c r="Q3898" i="1"/>
  <c r="P3898" i="1"/>
  <c r="O3898" i="1"/>
  <c r="R3898" i="1" s="1"/>
  <c r="Q3978" i="1"/>
  <c r="P3978" i="1"/>
  <c r="O3978" i="1"/>
  <c r="R3978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462" i="1"/>
  <c r="P462" i="1"/>
  <c r="O462" i="1"/>
  <c r="R462" i="1" s="1"/>
  <c r="Q3120" i="1"/>
  <c r="P3120" i="1"/>
  <c r="O3120" i="1"/>
  <c r="R3120" i="1" s="1"/>
  <c r="Q2144" i="1"/>
  <c r="P2144" i="1"/>
  <c r="O2144" i="1"/>
  <c r="R2144" i="1" s="1"/>
  <c r="R3053" i="1"/>
  <c r="Q3053" i="1"/>
  <c r="P3053" i="1"/>
  <c r="O3053" i="1"/>
  <c r="Q965" i="1"/>
  <c r="P965" i="1"/>
  <c r="O965" i="1"/>
  <c r="R965" i="1" s="1"/>
  <c r="Q2591" i="1"/>
  <c r="P2591" i="1"/>
  <c r="O2591" i="1"/>
  <c r="R2591" i="1" s="1"/>
  <c r="Q2779" i="1"/>
  <c r="P2779" i="1"/>
  <c r="O2779" i="1"/>
  <c r="R2779" i="1" s="1"/>
  <c r="Q4045" i="1"/>
  <c r="P4045" i="1"/>
  <c r="O4045" i="1"/>
  <c r="R4045" i="1" s="1"/>
  <c r="Q1799" i="1"/>
  <c r="P1799" i="1"/>
  <c r="O1799" i="1"/>
  <c r="R1799" i="1" s="1"/>
  <c r="Q1086" i="1"/>
  <c r="P1086" i="1"/>
  <c r="O1086" i="1"/>
  <c r="R1086" i="1" s="1"/>
  <c r="Q1069" i="1"/>
  <c r="P1069" i="1"/>
  <c r="O1069" i="1"/>
  <c r="R1069" i="1" s="1"/>
  <c r="Q4010" i="1"/>
  <c r="P4010" i="1"/>
  <c r="O4010" i="1"/>
  <c r="R4010" i="1" s="1"/>
  <c r="Q1880" i="1"/>
  <c r="P1880" i="1"/>
  <c r="O1880" i="1"/>
  <c r="R1880" i="1" s="1"/>
  <c r="Q2778" i="1"/>
  <c r="P2778" i="1"/>
  <c r="O2778" i="1"/>
  <c r="R2778" i="1" s="1"/>
  <c r="Q2590" i="1"/>
  <c r="P2590" i="1"/>
  <c r="O2590" i="1"/>
  <c r="R2590" i="1" s="1"/>
  <c r="Q2777" i="1"/>
  <c r="P2777" i="1"/>
  <c r="O2777" i="1"/>
  <c r="R2777" i="1" s="1"/>
  <c r="Q2776" i="1"/>
  <c r="P2776" i="1"/>
  <c r="O2776" i="1"/>
  <c r="R2776" i="1" s="1"/>
  <c r="Q707" i="1"/>
  <c r="P707" i="1"/>
  <c r="O707" i="1"/>
  <c r="R707" i="1" s="1"/>
  <c r="Q2892" i="1"/>
  <c r="P2892" i="1"/>
  <c r="O2892" i="1"/>
  <c r="R2892" i="1" s="1"/>
  <c r="Q2589" i="1"/>
  <c r="P2589" i="1"/>
  <c r="O2589" i="1"/>
  <c r="R2589" i="1" s="1"/>
  <c r="Q2588" i="1"/>
  <c r="P2588" i="1"/>
  <c r="O2588" i="1"/>
  <c r="R2588" i="1" s="1"/>
  <c r="Q3977" i="1"/>
  <c r="P3977" i="1"/>
  <c r="O3977" i="1"/>
  <c r="R3977" i="1" s="1"/>
  <c r="Q3745" i="1"/>
  <c r="P3745" i="1"/>
  <c r="O3745" i="1"/>
  <c r="R3745" i="1" s="1"/>
  <c r="Q3897" i="1"/>
  <c r="P3897" i="1"/>
  <c r="O3897" i="1"/>
  <c r="R3897" i="1" s="1"/>
  <c r="Q1597" i="1"/>
  <c r="P1597" i="1"/>
  <c r="O1597" i="1"/>
  <c r="R1597" i="1" s="1"/>
  <c r="Q4067" i="1"/>
  <c r="P4067" i="1"/>
  <c r="O4067" i="1"/>
  <c r="R4067" i="1" s="1"/>
  <c r="Q1596" i="1"/>
  <c r="P1596" i="1"/>
  <c r="O1596" i="1"/>
  <c r="R1596" i="1" s="1"/>
  <c r="Q3744" i="1"/>
  <c r="P3744" i="1"/>
  <c r="O3744" i="1"/>
  <c r="R3744" i="1" s="1"/>
  <c r="Q2745" i="1"/>
  <c r="P2745" i="1"/>
  <c r="O2745" i="1"/>
  <c r="R2745" i="1" s="1"/>
  <c r="Q2887" i="1"/>
  <c r="P2887" i="1"/>
  <c r="O2887" i="1"/>
  <c r="R2887" i="1" s="1"/>
  <c r="Q3848" i="1"/>
  <c r="P3848" i="1"/>
  <c r="O3848" i="1"/>
  <c r="R3848" i="1" s="1"/>
  <c r="Q1595" i="1"/>
  <c r="P1595" i="1"/>
  <c r="O1595" i="1"/>
  <c r="R1595" i="1" s="1"/>
  <c r="Q2587" i="1"/>
  <c r="P2587" i="1"/>
  <c r="O2587" i="1"/>
  <c r="R2587" i="1" s="1"/>
  <c r="Q4066" i="1"/>
  <c r="P4066" i="1"/>
  <c r="O4066" i="1"/>
  <c r="R4066" i="1" s="1"/>
  <c r="Q2952" i="1"/>
  <c r="P2952" i="1"/>
  <c r="O2952" i="1"/>
  <c r="R2952" i="1" s="1"/>
  <c r="Q1798" i="1"/>
  <c r="P1798" i="1"/>
  <c r="O1798" i="1"/>
  <c r="R1798" i="1" s="1"/>
  <c r="Q1115" i="1"/>
  <c r="P1115" i="1"/>
  <c r="O1115" i="1"/>
  <c r="R1115" i="1" s="1"/>
  <c r="Q2134" i="1"/>
  <c r="P2134" i="1"/>
  <c r="O2134" i="1"/>
  <c r="R2134" i="1" s="1"/>
  <c r="Q3119" i="1"/>
  <c r="P3119" i="1"/>
  <c r="O3119" i="1"/>
  <c r="R3119" i="1" s="1"/>
  <c r="Q1797" i="1"/>
  <c r="P1797" i="1"/>
  <c r="O1797" i="1"/>
  <c r="R1797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1730" i="1"/>
  <c r="P1730" i="1"/>
  <c r="O1730" i="1"/>
  <c r="R1730" i="1" s="1"/>
  <c r="Q4115" i="1"/>
  <c r="P4115" i="1"/>
  <c r="O4115" i="1"/>
  <c r="R4115" i="1" s="1"/>
  <c r="Q1796" i="1"/>
  <c r="P1796" i="1"/>
  <c r="O1796" i="1"/>
  <c r="R1796" i="1" s="1"/>
  <c r="Q956" i="1"/>
  <c r="P956" i="1"/>
  <c r="O956" i="1"/>
  <c r="R956" i="1" s="1"/>
  <c r="Q547" i="1"/>
  <c r="P547" i="1"/>
  <c r="O547" i="1"/>
  <c r="R547" i="1" s="1"/>
  <c r="Q1163" i="1"/>
  <c r="P1163" i="1"/>
  <c r="O1163" i="1"/>
  <c r="R1163" i="1" s="1"/>
  <c r="Q877" i="1"/>
  <c r="P877" i="1"/>
  <c r="O877" i="1"/>
  <c r="R877" i="1" s="1"/>
  <c r="Q2586" i="1"/>
  <c r="P2586" i="1"/>
  <c r="O2586" i="1"/>
  <c r="R2586" i="1" s="1"/>
  <c r="Q2869" i="1"/>
  <c r="P2869" i="1"/>
  <c r="O2869" i="1"/>
  <c r="R2869" i="1" s="1"/>
  <c r="Q511" i="1"/>
  <c r="P511" i="1"/>
  <c r="O511" i="1"/>
  <c r="R511" i="1" s="1"/>
  <c r="Q490" i="1"/>
  <c r="P490" i="1"/>
  <c r="O490" i="1"/>
  <c r="R490" i="1" s="1"/>
  <c r="Q767" i="1"/>
  <c r="P767" i="1"/>
  <c r="O767" i="1"/>
  <c r="R767" i="1" s="1"/>
  <c r="Q670" i="1"/>
  <c r="P670" i="1"/>
  <c r="O670" i="1"/>
  <c r="R670" i="1" s="1"/>
  <c r="Q1162" i="1"/>
  <c r="P1162" i="1"/>
  <c r="O1162" i="1"/>
  <c r="R1162" i="1" s="1"/>
  <c r="Q876" i="1"/>
  <c r="P876" i="1"/>
  <c r="O876" i="1"/>
  <c r="R876" i="1" s="1"/>
  <c r="Q669" i="1"/>
  <c r="P669" i="1"/>
  <c r="O669" i="1"/>
  <c r="R669" i="1" s="1"/>
  <c r="Q505" i="1"/>
  <c r="P505" i="1"/>
  <c r="O505" i="1"/>
  <c r="R505" i="1" s="1"/>
  <c r="Q1161" i="1"/>
  <c r="P1161" i="1"/>
  <c r="O1161" i="1"/>
  <c r="R1161" i="1" s="1"/>
  <c r="Q2124" i="1"/>
  <c r="P2124" i="1"/>
  <c r="O2124" i="1"/>
  <c r="R2124" i="1" s="1"/>
  <c r="Q1795" i="1"/>
  <c r="P1795" i="1"/>
  <c r="O1795" i="1"/>
  <c r="R1795" i="1" s="1"/>
  <c r="Q773" i="1"/>
  <c r="P773" i="1"/>
  <c r="O773" i="1"/>
  <c r="R773" i="1" s="1"/>
  <c r="Q704" i="1"/>
  <c r="P704" i="1"/>
  <c r="O704" i="1"/>
  <c r="R704" i="1" s="1"/>
  <c r="Q163" i="1"/>
  <c r="P163" i="1"/>
  <c r="O163" i="1"/>
  <c r="R163" i="1" s="1"/>
  <c r="Q1087" i="1"/>
  <c r="P1087" i="1"/>
  <c r="O1087" i="1"/>
  <c r="R1087" i="1" s="1"/>
  <c r="Q3638" i="1"/>
  <c r="P3638" i="1"/>
  <c r="O3638" i="1"/>
  <c r="R3638" i="1" s="1"/>
  <c r="Q937" i="1"/>
  <c r="P937" i="1"/>
  <c r="O937" i="1"/>
  <c r="R937" i="1" s="1"/>
  <c r="Q766" i="1"/>
  <c r="P766" i="1"/>
  <c r="O766" i="1"/>
  <c r="R766" i="1" s="1"/>
  <c r="Q703" i="1"/>
  <c r="P703" i="1"/>
  <c r="O703" i="1"/>
  <c r="R703" i="1" s="1"/>
  <c r="Q1594" i="1"/>
  <c r="P1594" i="1"/>
  <c r="O1594" i="1"/>
  <c r="R1594" i="1" s="1"/>
  <c r="Q936" i="1"/>
  <c r="P936" i="1"/>
  <c r="O936" i="1"/>
  <c r="R936" i="1" s="1"/>
  <c r="Q710" i="1"/>
  <c r="P710" i="1"/>
  <c r="O710" i="1"/>
  <c r="R710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188" i="1"/>
  <c r="P188" i="1"/>
  <c r="O188" i="1"/>
  <c r="R188" i="1" s="1"/>
  <c r="Q3896" i="1"/>
  <c r="P3896" i="1"/>
  <c r="O3896" i="1"/>
  <c r="R3896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668" i="1"/>
  <c r="P668" i="1"/>
  <c r="O668" i="1"/>
  <c r="R668" i="1" s="1"/>
  <c r="Q1738" i="1"/>
  <c r="P1738" i="1"/>
  <c r="O1738" i="1"/>
  <c r="R1738" i="1" s="1"/>
  <c r="Q2951" i="1"/>
  <c r="P2951" i="1"/>
  <c r="O2951" i="1"/>
  <c r="R2951" i="1" s="1"/>
  <c r="Q3895" i="1"/>
  <c r="P3895" i="1"/>
  <c r="O3895" i="1"/>
  <c r="R3895" i="1" s="1"/>
  <c r="Q765" i="1"/>
  <c r="P765" i="1"/>
  <c r="O765" i="1"/>
  <c r="R765" i="1" s="1"/>
  <c r="Q1160" i="1"/>
  <c r="P1160" i="1"/>
  <c r="O1160" i="1"/>
  <c r="R1160" i="1" s="1"/>
  <c r="Q489" i="1"/>
  <c r="P489" i="1"/>
  <c r="O489" i="1"/>
  <c r="R489" i="1" s="1"/>
  <c r="Q1593" i="1"/>
  <c r="P1593" i="1"/>
  <c r="O1593" i="1"/>
  <c r="R1593" i="1" s="1"/>
  <c r="Q875" i="1"/>
  <c r="P875" i="1"/>
  <c r="O875" i="1"/>
  <c r="R875" i="1" s="1"/>
  <c r="Q3894" i="1"/>
  <c r="P3894" i="1"/>
  <c r="O3894" i="1"/>
  <c r="R3894" i="1" s="1"/>
  <c r="Q2950" i="1"/>
  <c r="P2950" i="1"/>
  <c r="O2950" i="1"/>
  <c r="R2950" i="1" s="1"/>
  <c r="Q667" i="1"/>
  <c r="P667" i="1"/>
  <c r="O667" i="1"/>
  <c r="R667" i="1" s="1"/>
  <c r="Q2123" i="1"/>
  <c r="P2123" i="1"/>
  <c r="O2123" i="1"/>
  <c r="R2123" i="1" s="1"/>
  <c r="Q666" i="1"/>
  <c r="P666" i="1"/>
  <c r="O666" i="1"/>
  <c r="R666" i="1" s="1"/>
  <c r="Q2949" i="1"/>
  <c r="P2949" i="1"/>
  <c r="O2949" i="1"/>
  <c r="R2949" i="1" s="1"/>
  <c r="Q874" i="1"/>
  <c r="P874" i="1"/>
  <c r="O874" i="1"/>
  <c r="R874" i="1" s="1"/>
  <c r="Q1592" i="1"/>
  <c r="P1592" i="1"/>
  <c r="O1592" i="1"/>
  <c r="R1592" i="1" s="1"/>
  <c r="Q3976" i="1"/>
  <c r="P3976" i="1"/>
  <c r="O3976" i="1"/>
  <c r="R3976" i="1" s="1"/>
  <c r="Q476" i="1"/>
  <c r="P476" i="1"/>
  <c r="O476" i="1"/>
  <c r="R476" i="1" s="1"/>
  <c r="Q2585" i="1"/>
  <c r="P2585" i="1"/>
  <c r="O2585" i="1"/>
  <c r="R2585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461" i="1"/>
  <c r="P461" i="1"/>
  <c r="O461" i="1"/>
  <c r="R461" i="1" s="1"/>
  <c r="Q233" i="1"/>
  <c r="P233" i="1"/>
  <c r="O233" i="1"/>
  <c r="R233" i="1" s="1"/>
  <c r="Q2584" i="1"/>
  <c r="P2584" i="1"/>
  <c r="O2584" i="1"/>
  <c r="R2584" i="1" s="1"/>
  <c r="Q1097" i="1"/>
  <c r="P1097" i="1"/>
  <c r="O1097" i="1"/>
  <c r="R1097" i="1" s="1"/>
  <c r="Q962" i="1"/>
  <c r="P962" i="1"/>
  <c r="O962" i="1"/>
  <c r="R962" i="1" s="1"/>
  <c r="Q2583" i="1"/>
  <c r="P2583" i="1"/>
  <c r="O2583" i="1"/>
  <c r="R2583" i="1" s="1"/>
  <c r="Q1434" i="1"/>
  <c r="P1434" i="1"/>
  <c r="O1434" i="1"/>
  <c r="R1434" i="1" s="1"/>
  <c r="Q221" i="1"/>
  <c r="P221" i="1"/>
  <c r="O221" i="1"/>
  <c r="R221" i="1" s="1"/>
  <c r="Q3935" i="1"/>
  <c r="P3935" i="1"/>
  <c r="O3935" i="1"/>
  <c r="R3935" i="1" s="1"/>
  <c r="Q460" i="1"/>
  <c r="P460" i="1"/>
  <c r="O460" i="1"/>
  <c r="R460" i="1" s="1"/>
  <c r="Q665" i="1"/>
  <c r="P665" i="1"/>
  <c r="O665" i="1"/>
  <c r="R665" i="1" s="1"/>
  <c r="Q471" i="1"/>
  <c r="P471" i="1"/>
  <c r="O471" i="1"/>
  <c r="R471" i="1" s="1"/>
  <c r="Q1068" i="1"/>
  <c r="P1068" i="1"/>
  <c r="O1068" i="1"/>
  <c r="R1068" i="1" s="1"/>
  <c r="Q691" i="1"/>
  <c r="P691" i="1"/>
  <c r="O691" i="1"/>
  <c r="R691" i="1" s="1"/>
  <c r="Q2522" i="1"/>
  <c r="P2522" i="1"/>
  <c r="O2522" i="1"/>
  <c r="R2522" i="1" s="1"/>
  <c r="Q1879" i="1"/>
  <c r="P1879" i="1"/>
  <c r="O1879" i="1"/>
  <c r="R1879" i="1" s="1"/>
  <c r="Q764" i="1"/>
  <c r="P764" i="1"/>
  <c r="O764" i="1"/>
  <c r="R764" i="1" s="1"/>
  <c r="Q1591" i="1"/>
  <c r="P1591" i="1"/>
  <c r="O1591" i="1"/>
  <c r="R1591" i="1" s="1"/>
  <c r="Q430" i="1"/>
  <c r="P430" i="1"/>
  <c r="O430" i="1"/>
  <c r="R430" i="1" s="1"/>
  <c r="Q1448" i="1"/>
  <c r="P1448" i="1"/>
  <c r="O1448" i="1"/>
  <c r="R1448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521" i="1"/>
  <c r="P2521" i="1"/>
  <c r="O2521" i="1"/>
  <c r="R2521" i="1" s="1"/>
  <c r="Q1590" i="1"/>
  <c r="P1590" i="1"/>
  <c r="O1590" i="1"/>
  <c r="R1590" i="1" s="1"/>
  <c r="Q1159" i="1"/>
  <c r="P1159" i="1"/>
  <c r="O1159" i="1"/>
  <c r="R1159" i="1" s="1"/>
  <c r="Q1794" i="1"/>
  <c r="P1794" i="1"/>
  <c r="O1794" i="1"/>
  <c r="R1794" i="1" s="1"/>
  <c r="Q425" i="1"/>
  <c r="P425" i="1"/>
  <c r="O425" i="1"/>
  <c r="R425" i="1" s="1"/>
  <c r="Q203" i="1"/>
  <c r="P203" i="1"/>
  <c r="O203" i="1"/>
  <c r="R203" i="1" s="1"/>
  <c r="Q1067" i="1"/>
  <c r="P1067" i="1"/>
  <c r="O1067" i="1"/>
  <c r="R1067" i="1" s="1"/>
  <c r="Q1589" i="1"/>
  <c r="P1589" i="1"/>
  <c r="O1589" i="1"/>
  <c r="R1589" i="1" s="1"/>
  <c r="Q1184" i="1"/>
  <c r="P1184" i="1"/>
  <c r="O1184" i="1"/>
  <c r="R1184" i="1" s="1"/>
  <c r="Q459" i="1"/>
  <c r="P459" i="1"/>
  <c r="O459" i="1"/>
  <c r="R459" i="1" s="1"/>
  <c r="Q2948" i="1"/>
  <c r="P2948" i="1"/>
  <c r="O2948" i="1"/>
  <c r="R2948" i="1" s="1"/>
  <c r="Q238" i="1"/>
  <c r="P238" i="1"/>
  <c r="O238" i="1"/>
  <c r="R238" i="1" s="1"/>
  <c r="Q763" i="1"/>
  <c r="P763" i="1"/>
  <c r="O763" i="1"/>
  <c r="R763" i="1" s="1"/>
  <c r="Q664" i="1"/>
  <c r="P664" i="1"/>
  <c r="O664" i="1"/>
  <c r="R664" i="1" s="1"/>
  <c r="Q1066" i="1"/>
  <c r="P1066" i="1"/>
  <c r="O1066" i="1"/>
  <c r="R1066" i="1" s="1"/>
  <c r="Q2868" i="1"/>
  <c r="P2868" i="1"/>
  <c r="O2868" i="1"/>
  <c r="R2868" i="1" s="1"/>
  <c r="Q935" i="1"/>
  <c r="P935" i="1"/>
  <c r="O935" i="1"/>
  <c r="R935" i="1" s="1"/>
  <c r="Q546" i="1"/>
  <c r="P546" i="1"/>
  <c r="O546" i="1"/>
  <c r="R546" i="1" s="1"/>
  <c r="Q4065" i="1"/>
  <c r="P4065" i="1"/>
  <c r="O4065" i="1"/>
  <c r="R4065" i="1" s="1"/>
  <c r="Q2002" i="1"/>
  <c r="P2002" i="1"/>
  <c r="O2002" i="1"/>
  <c r="R2002" i="1" s="1"/>
  <c r="Q1110" i="1"/>
  <c r="P1110" i="1"/>
  <c r="O1110" i="1"/>
  <c r="R1110" i="1" s="1"/>
  <c r="Q2947" i="1"/>
  <c r="P2947" i="1"/>
  <c r="O2947" i="1"/>
  <c r="R2947" i="1" s="1"/>
  <c r="Q934" i="1"/>
  <c r="P934" i="1"/>
  <c r="O934" i="1"/>
  <c r="R934" i="1" s="1"/>
  <c r="Q3975" i="1"/>
  <c r="P3975" i="1"/>
  <c r="O3975" i="1"/>
  <c r="R3975" i="1" s="1"/>
  <c r="Q1001" i="1"/>
  <c r="P1001" i="1"/>
  <c r="O1001" i="1"/>
  <c r="R1001" i="1" s="1"/>
  <c r="Q545" i="1"/>
  <c r="P545" i="1"/>
  <c r="O545" i="1"/>
  <c r="R545" i="1" s="1"/>
  <c r="Q1158" i="1"/>
  <c r="P1158" i="1"/>
  <c r="O1158" i="1"/>
  <c r="R1158" i="1" s="1"/>
  <c r="Q2946" i="1"/>
  <c r="P2946" i="1"/>
  <c r="O2946" i="1"/>
  <c r="R2946" i="1" s="1"/>
  <c r="Q1793" i="1"/>
  <c r="P1793" i="1"/>
  <c r="O1793" i="1"/>
  <c r="R1793" i="1" s="1"/>
  <c r="Q933" i="1"/>
  <c r="P933" i="1"/>
  <c r="O933" i="1"/>
  <c r="R933" i="1" s="1"/>
  <c r="Q1157" i="1"/>
  <c r="P1157" i="1"/>
  <c r="O1157" i="1"/>
  <c r="R1157" i="1" s="1"/>
  <c r="Q932" i="1"/>
  <c r="P932" i="1"/>
  <c r="O932" i="1"/>
  <c r="R932" i="1" s="1"/>
  <c r="Q1156" i="1"/>
  <c r="P1156" i="1"/>
  <c r="O1156" i="1"/>
  <c r="R1156" i="1" s="1"/>
  <c r="Q961" i="1"/>
  <c r="P961" i="1"/>
  <c r="O961" i="1"/>
  <c r="R961" i="1" s="1"/>
  <c r="Q2891" i="1"/>
  <c r="P2891" i="1"/>
  <c r="O2891" i="1"/>
  <c r="R2891" i="1" s="1"/>
  <c r="Q2520" i="1"/>
  <c r="P2520" i="1"/>
  <c r="O2520" i="1"/>
  <c r="R2520" i="1" s="1"/>
  <c r="Q1155" i="1"/>
  <c r="P1155" i="1"/>
  <c r="O1155" i="1"/>
  <c r="R1155" i="1" s="1"/>
  <c r="Q3929" i="1"/>
  <c r="P3929" i="1"/>
  <c r="O3929" i="1"/>
  <c r="R3929" i="1" s="1"/>
  <c r="Q1433" i="1"/>
  <c r="P1433" i="1"/>
  <c r="O1433" i="1"/>
  <c r="R1433" i="1" s="1"/>
  <c r="Q892" i="1"/>
  <c r="P892" i="1"/>
  <c r="O892" i="1"/>
  <c r="R892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1588" i="1"/>
  <c r="P1588" i="1"/>
  <c r="O1588" i="1"/>
  <c r="R1588" i="1" s="1"/>
  <c r="Q2855" i="1"/>
  <c r="P2855" i="1"/>
  <c r="O2855" i="1"/>
  <c r="R2855" i="1" s="1"/>
  <c r="Q199" i="1"/>
  <c r="P199" i="1"/>
  <c r="O199" i="1"/>
  <c r="R199" i="1" s="1"/>
  <c r="Q497" i="1"/>
  <c r="P497" i="1"/>
  <c r="O497" i="1"/>
  <c r="R497" i="1" s="1"/>
  <c r="Q552" i="1"/>
  <c r="P552" i="1"/>
  <c r="O552" i="1"/>
  <c r="R552" i="1" s="1"/>
  <c r="Q2519" i="1"/>
  <c r="P2519" i="1"/>
  <c r="O2519" i="1"/>
  <c r="R2519" i="1" s="1"/>
  <c r="Q4096" i="1"/>
  <c r="P4096" i="1"/>
  <c r="O4096" i="1"/>
  <c r="R4096" i="1" s="1"/>
  <c r="Q193" i="1"/>
  <c r="P193" i="1"/>
  <c r="O193" i="1"/>
  <c r="R193" i="1" s="1"/>
  <c r="Q873" i="1"/>
  <c r="P873" i="1"/>
  <c r="O873" i="1"/>
  <c r="R873" i="1" s="1"/>
  <c r="Q689" i="1"/>
  <c r="P689" i="1"/>
  <c r="O689" i="1"/>
  <c r="R689" i="1" s="1"/>
  <c r="Q663" i="1"/>
  <c r="P663" i="1"/>
  <c r="O663" i="1"/>
  <c r="R663" i="1" s="1"/>
  <c r="Q3743" i="1"/>
  <c r="P3743" i="1"/>
  <c r="O3743" i="1"/>
  <c r="R3743" i="1" s="1"/>
  <c r="Q4110" i="1"/>
  <c r="P4110" i="1"/>
  <c r="O4110" i="1"/>
  <c r="R4110" i="1" s="1"/>
  <c r="Q192" i="1"/>
  <c r="P192" i="1"/>
  <c r="O192" i="1"/>
  <c r="R192" i="1" s="1"/>
  <c r="Q2518" i="1"/>
  <c r="P2518" i="1"/>
  <c r="O2518" i="1"/>
  <c r="R2518" i="1" s="1"/>
  <c r="Q1154" i="1"/>
  <c r="P1154" i="1"/>
  <c r="O1154" i="1"/>
  <c r="R1154" i="1" s="1"/>
  <c r="Q714" i="1"/>
  <c r="P714" i="1"/>
  <c r="O714" i="1"/>
  <c r="R714" i="1" s="1"/>
  <c r="Q3742" i="1"/>
  <c r="P3742" i="1"/>
  <c r="O3742" i="1"/>
  <c r="R3742" i="1" s="1"/>
  <c r="Q1483" i="1"/>
  <c r="P1483" i="1"/>
  <c r="O1483" i="1"/>
  <c r="R1483" i="1" s="1"/>
  <c r="Q1153" i="1"/>
  <c r="P1153" i="1"/>
  <c r="O1153" i="1"/>
  <c r="R1153" i="1" s="1"/>
  <c r="Q187" i="1"/>
  <c r="P187" i="1"/>
  <c r="O187" i="1"/>
  <c r="R187" i="1" s="1"/>
  <c r="Q872" i="1"/>
  <c r="P872" i="1"/>
  <c r="O872" i="1"/>
  <c r="R872" i="1" s="1"/>
  <c r="Q3974" i="1"/>
  <c r="P3974" i="1"/>
  <c r="O3974" i="1"/>
  <c r="R3974" i="1" s="1"/>
  <c r="Q662" i="1"/>
  <c r="P662" i="1"/>
  <c r="O662" i="1"/>
  <c r="R662" i="1" s="1"/>
  <c r="Q488" i="1"/>
  <c r="P488" i="1"/>
  <c r="O488" i="1"/>
  <c r="R488" i="1" s="1"/>
  <c r="Q2517" i="1"/>
  <c r="P2517" i="1"/>
  <c r="O2517" i="1"/>
  <c r="R2517" i="1" s="1"/>
  <c r="Q2001" i="1"/>
  <c r="P2001" i="1"/>
  <c r="O2001" i="1"/>
  <c r="R2001" i="1" s="1"/>
  <c r="Q3973" i="1"/>
  <c r="P3973" i="1"/>
  <c r="O3973" i="1"/>
  <c r="R3973" i="1" s="1"/>
  <c r="Q458" i="1"/>
  <c r="P458" i="1"/>
  <c r="O458" i="1"/>
  <c r="R458" i="1" s="1"/>
  <c r="Q4064" i="1"/>
  <c r="P4064" i="1"/>
  <c r="O4064" i="1"/>
  <c r="R4064" i="1" s="1"/>
  <c r="Q693" i="1"/>
  <c r="P693" i="1"/>
  <c r="O693" i="1"/>
  <c r="R693" i="1" s="1"/>
  <c r="Q3741" i="1"/>
  <c r="P3741" i="1"/>
  <c r="O3741" i="1"/>
  <c r="R3741" i="1" s="1"/>
  <c r="Q1152" i="1"/>
  <c r="P1152" i="1"/>
  <c r="O1152" i="1"/>
  <c r="R1152" i="1" s="1"/>
  <c r="Q891" i="1"/>
  <c r="P891" i="1"/>
  <c r="O891" i="1"/>
  <c r="R891" i="1" s="1"/>
  <c r="Q1000" i="1"/>
  <c r="P1000" i="1"/>
  <c r="O1000" i="1"/>
  <c r="R1000" i="1" s="1"/>
  <c r="Q544" i="1"/>
  <c r="P544" i="1"/>
  <c r="O544" i="1"/>
  <c r="R544" i="1" s="1"/>
  <c r="Q3938" i="1"/>
  <c r="P3938" i="1"/>
  <c r="O3938" i="1"/>
  <c r="R3938" i="1" s="1"/>
  <c r="Q4063" i="1"/>
  <c r="P4063" i="1"/>
  <c r="O4063" i="1"/>
  <c r="R4063" i="1" s="1"/>
  <c r="Q487" i="1"/>
  <c r="P487" i="1"/>
  <c r="O487" i="1"/>
  <c r="R487" i="1" s="1"/>
  <c r="Q601" i="1"/>
  <c r="P601" i="1"/>
  <c r="O601" i="1"/>
  <c r="R601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516" i="1"/>
  <c r="P2516" i="1"/>
  <c r="O2516" i="1"/>
  <c r="R2516" i="1" s="1"/>
  <c r="Q774" i="1"/>
  <c r="P774" i="1"/>
  <c r="O774" i="1"/>
  <c r="R774" i="1" s="1"/>
  <c r="Q3118" i="1"/>
  <c r="P3118" i="1"/>
  <c r="O3118" i="1"/>
  <c r="R3118" i="1" s="1"/>
  <c r="Q1921" i="1"/>
  <c r="P1921" i="1"/>
  <c r="O1921" i="1"/>
  <c r="R1921" i="1" s="1"/>
  <c r="Q239" i="1"/>
  <c r="P239" i="1"/>
  <c r="O239" i="1"/>
  <c r="R239" i="1" s="1"/>
  <c r="Q3972" i="1"/>
  <c r="P3972" i="1"/>
  <c r="O3972" i="1"/>
  <c r="R3972" i="1" s="1"/>
  <c r="Q2894" i="1"/>
  <c r="P2894" i="1"/>
  <c r="O2894" i="1"/>
  <c r="R2894" i="1" s="1"/>
  <c r="Q3740" i="1"/>
  <c r="P3740" i="1"/>
  <c r="O3740" i="1"/>
  <c r="R3740" i="1" s="1"/>
  <c r="Q3893" i="1"/>
  <c r="P3893" i="1"/>
  <c r="O3893" i="1"/>
  <c r="R3893" i="1" s="1"/>
  <c r="Q3739" i="1"/>
  <c r="P3739" i="1"/>
  <c r="O3739" i="1"/>
  <c r="R3739" i="1" s="1"/>
  <c r="Q2945" i="1"/>
  <c r="P2945" i="1"/>
  <c r="O2945" i="1"/>
  <c r="R2945" i="1" s="1"/>
  <c r="Q2515" i="1"/>
  <c r="P2515" i="1"/>
  <c r="O2515" i="1"/>
  <c r="R2515" i="1" s="1"/>
  <c r="Q2000" i="1"/>
  <c r="P2000" i="1"/>
  <c r="O2000" i="1"/>
  <c r="R2000" i="1" s="1"/>
  <c r="Q2143" i="1"/>
  <c r="P2143" i="1"/>
  <c r="O2143" i="1"/>
  <c r="R2143" i="1" s="1"/>
  <c r="Q3738" i="1"/>
  <c r="P3738" i="1"/>
  <c r="O3738" i="1"/>
  <c r="R3738" i="1" s="1"/>
  <c r="Q3857" i="1"/>
  <c r="P3857" i="1"/>
  <c r="O3857" i="1"/>
  <c r="R3857" i="1" s="1"/>
  <c r="Q1151" i="1"/>
  <c r="P1151" i="1"/>
  <c r="O1151" i="1"/>
  <c r="R1151" i="1" s="1"/>
  <c r="Q770" i="1"/>
  <c r="P770" i="1"/>
  <c r="O770" i="1"/>
  <c r="R770" i="1" s="1"/>
  <c r="Q220" i="1"/>
  <c r="P220" i="1"/>
  <c r="O220" i="1"/>
  <c r="R220" i="1" s="1"/>
  <c r="Q1821" i="1"/>
  <c r="P1821" i="1"/>
  <c r="O1821" i="1"/>
  <c r="R1821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587" i="1"/>
  <c r="P1587" i="1"/>
  <c r="O1587" i="1"/>
  <c r="R1587" i="1" s="1"/>
  <c r="Q4062" i="1"/>
  <c r="P4062" i="1"/>
  <c r="O4062" i="1"/>
  <c r="R4062" i="1" s="1"/>
  <c r="Q931" i="1"/>
  <c r="P931" i="1"/>
  <c r="O931" i="1"/>
  <c r="R931" i="1" s="1"/>
  <c r="Q191" i="1"/>
  <c r="P191" i="1"/>
  <c r="O191" i="1"/>
  <c r="R191" i="1" s="1"/>
  <c r="Q999" i="1"/>
  <c r="P999" i="1"/>
  <c r="O999" i="1"/>
  <c r="R999" i="1" s="1"/>
  <c r="Q4061" i="1"/>
  <c r="P4061" i="1"/>
  <c r="O4061" i="1"/>
  <c r="R4061" i="1" s="1"/>
  <c r="Q4031" i="1"/>
  <c r="P4031" i="1"/>
  <c r="O4031" i="1"/>
  <c r="R4031" i="1" s="1"/>
  <c r="Q683" i="1"/>
  <c r="P683" i="1"/>
  <c r="O683" i="1"/>
  <c r="R683" i="1" s="1"/>
  <c r="Q2514" i="1"/>
  <c r="P2514" i="1"/>
  <c r="O2514" i="1"/>
  <c r="R2514" i="1" s="1"/>
  <c r="Q692" i="1"/>
  <c r="P692" i="1"/>
  <c r="O692" i="1"/>
  <c r="R692" i="1" s="1"/>
  <c r="Q482" i="1"/>
  <c r="P482" i="1"/>
  <c r="O482" i="1"/>
  <c r="R482" i="1" s="1"/>
  <c r="Q762" i="1"/>
  <c r="P762" i="1"/>
  <c r="O762" i="1"/>
  <c r="R762" i="1" s="1"/>
  <c r="Q930" i="1"/>
  <c r="P930" i="1"/>
  <c r="O930" i="1"/>
  <c r="R930" i="1" s="1"/>
  <c r="Q871" i="1"/>
  <c r="P871" i="1"/>
  <c r="O871" i="1"/>
  <c r="R871" i="1" s="1"/>
  <c r="Q600" i="1"/>
  <c r="P600" i="1"/>
  <c r="O600" i="1"/>
  <c r="R600" i="1" s="1"/>
  <c r="Q929" i="1"/>
  <c r="P929" i="1"/>
  <c r="O929" i="1"/>
  <c r="R929" i="1" s="1"/>
  <c r="Q599" i="1"/>
  <c r="P599" i="1"/>
  <c r="O599" i="1"/>
  <c r="R599" i="1" s="1"/>
  <c r="Q2944" i="1"/>
  <c r="P2944" i="1"/>
  <c r="O2944" i="1"/>
  <c r="R2944" i="1" s="1"/>
  <c r="Q3971" i="1"/>
  <c r="P3971" i="1"/>
  <c r="O3971" i="1"/>
  <c r="R3971" i="1" s="1"/>
  <c r="Q467" i="1"/>
  <c r="P467" i="1"/>
  <c r="O467" i="1"/>
  <c r="R467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2513" i="1"/>
  <c r="P2513" i="1"/>
  <c r="O2513" i="1"/>
  <c r="R2513" i="1" s="1"/>
  <c r="Q2512" i="1"/>
  <c r="P2512" i="1"/>
  <c r="O2512" i="1"/>
  <c r="R2512" i="1" s="1"/>
  <c r="Q1792" i="1"/>
  <c r="P1792" i="1"/>
  <c r="O1792" i="1"/>
  <c r="R1792" i="1" s="1"/>
  <c r="Q4112" i="1"/>
  <c r="P4112" i="1"/>
  <c r="O4112" i="1"/>
  <c r="R4112" i="1" s="1"/>
  <c r="Q4094" i="1"/>
  <c r="P4094" i="1"/>
  <c r="O4094" i="1"/>
  <c r="R4094" i="1" s="1"/>
  <c r="Q1586" i="1"/>
  <c r="P1586" i="1"/>
  <c r="O1586" i="1"/>
  <c r="R1586" i="1" s="1"/>
  <c r="Q226" i="1"/>
  <c r="P226" i="1"/>
  <c r="O226" i="1"/>
  <c r="R226" i="1" s="1"/>
  <c r="Q1791" i="1"/>
  <c r="P1791" i="1"/>
  <c r="O1791" i="1"/>
  <c r="R1791" i="1" s="1"/>
  <c r="Q998" i="1"/>
  <c r="P998" i="1"/>
  <c r="O998" i="1"/>
  <c r="R998" i="1" s="1"/>
  <c r="Q1920" i="1"/>
  <c r="P1920" i="1"/>
  <c r="O1920" i="1"/>
  <c r="R1920" i="1" s="1"/>
  <c r="Q2867" i="1"/>
  <c r="P2867" i="1"/>
  <c r="O2867" i="1"/>
  <c r="R2867" i="1" s="1"/>
  <c r="Q1585" i="1"/>
  <c r="P1585" i="1"/>
  <c r="O1585" i="1"/>
  <c r="R1585" i="1" s="1"/>
  <c r="Q928" i="1"/>
  <c r="P928" i="1"/>
  <c r="O928" i="1"/>
  <c r="R928" i="1" s="1"/>
  <c r="Q997" i="1"/>
  <c r="P997" i="1"/>
  <c r="O997" i="1"/>
  <c r="R997" i="1" s="1"/>
  <c r="Q927" i="1"/>
  <c r="P927" i="1"/>
  <c r="O927" i="1"/>
  <c r="R927" i="1" s="1"/>
  <c r="Q429" i="1"/>
  <c r="P429" i="1"/>
  <c r="O429" i="1"/>
  <c r="R429" i="1" s="1"/>
  <c r="Q1919" i="1"/>
  <c r="P1919" i="1"/>
  <c r="O1919" i="1"/>
  <c r="R1919" i="1" s="1"/>
  <c r="Q3117" i="1"/>
  <c r="P3117" i="1"/>
  <c r="O3117" i="1"/>
  <c r="R3117" i="1" s="1"/>
  <c r="Q1096" i="1"/>
  <c r="P1096" i="1"/>
  <c r="O1096" i="1"/>
  <c r="R1096" i="1" s="1"/>
  <c r="Q202" i="1"/>
  <c r="P202" i="1"/>
  <c r="O202" i="1"/>
  <c r="R202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899" i="1"/>
  <c r="P899" i="1"/>
  <c r="O899" i="1"/>
  <c r="R899" i="1" s="1"/>
  <c r="Q3928" i="1"/>
  <c r="P3928" i="1"/>
  <c r="O3928" i="1"/>
  <c r="R3928" i="1" s="1"/>
  <c r="Q1150" i="1"/>
  <c r="P1150" i="1"/>
  <c r="O1150" i="1"/>
  <c r="R1150" i="1" s="1"/>
  <c r="Q1095" i="1"/>
  <c r="P1095" i="1"/>
  <c r="O1095" i="1"/>
  <c r="R1095" i="1" s="1"/>
  <c r="Q926" i="1"/>
  <c r="P926" i="1"/>
  <c r="O926" i="1"/>
  <c r="R926" i="1" s="1"/>
  <c r="Q2943" i="1"/>
  <c r="P2943" i="1"/>
  <c r="O2943" i="1"/>
  <c r="R2943" i="1" s="1"/>
  <c r="Q1432" i="1"/>
  <c r="P1432" i="1"/>
  <c r="O1432" i="1"/>
  <c r="R1432" i="1" s="1"/>
  <c r="Q1774" i="1"/>
  <c r="P1774" i="1"/>
  <c r="O1774" i="1"/>
  <c r="R1774" i="1" s="1"/>
  <c r="Q1918" i="1"/>
  <c r="P1918" i="1"/>
  <c r="O1918" i="1"/>
  <c r="R1918" i="1" s="1"/>
  <c r="Q559" i="1"/>
  <c r="P559" i="1"/>
  <c r="O559" i="1"/>
  <c r="R559" i="1" s="1"/>
  <c r="Q4084" i="1"/>
  <c r="P4084" i="1"/>
  <c r="O4084" i="1"/>
  <c r="R4084" i="1" s="1"/>
  <c r="Q2866" i="1"/>
  <c r="P2866" i="1"/>
  <c r="O2866" i="1"/>
  <c r="R2866" i="1" s="1"/>
  <c r="Q890" i="1"/>
  <c r="P890" i="1"/>
  <c r="O890" i="1"/>
  <c r="R890" i="1" s="1"/>
  <c r="Q2511" i="1"/>
  <c r="P2511" i="1"/>
  <c r="O2511" i="1"/>
  <c r="R2511" i="1" s="1"/>
  <c r="Q996" i="1"/>
  <c r="P996" i="1"/>
  <c r="O996" i="1"/>
  <c r="R996" i="1" s="1"/>
  <c r="Q957" i="1"/>
  <c r="P957" i="1"/>
  <c r="O957" i="1"/>
  <c r="R957" i="1" s="1"/>
  <c r="Q1117" i="1"/>
  <c r="P1117" i="1"/>
  <c r="O1117" i="1"/>
  <c r="R1117" i="1" s="1"/>
  <c r="Q1103" i="1"/>
  <c r="P1103" i="1"/>
  <c r="O1103" i="1"/>
  <c r="R1103" i="1" s="1"/>
  <c r="Q2865" i="1"/>
  <c r="P2865" i="1"/>
  <c r="O2865" i="1"/>
  <c r="R2865" i="1" s="1"/>
  <c r="Q1108" i="1"/>
  <c r="P1108" i="1"/>
  <c r="O1108" i="1"/>
  <c r="R1108" i="1" s="1"/>
  <c r="Q684" i="1"/>
  <c r="P684" i="1"/>
  <c r="O684" i="1"/>
  <c r="R684" i="1" s="1"/>
  <c r="Q2775" i="1"/>
  <c r="P2775" i="1"/>
  <c r="O2775" i="1"/>
  <c r="R2775" i="1" s="1"/>
  <c r="Q1114" i="1"/>
  <c r="P1114" i="1"/>
  <c r="O1114" i="1"/>
  <c r="R1114" i="1" s="1"/>
  <c r="Q1584" i="1"/>
  <c r="P1584" i="1"/>
  <c r="O1584" i="1"/>
  <c r="R1584" i="1" s="1"/>
  <c r="Q1088" i="1"/>
  <c r="P1088" i="1"/>
  <c r="O1088" i="1"/>
  <c r="R1088" i="1" s="1"/>
  <c r="Q889" i="1"/>
  <c r="P889" i="1"/>
  <c r="O889" i="1"/>
  <c r="R889" i="1" s="1"/>
  <c r="Q1767" i="1"/>
  <c r="P1767" i="1"/>
  <c r="O1767" i="1"/>
  <c r="R1767" i="1" s="1"/>
  <c r="Q2922" i="1"/>
  <c r="P2922" i="1"/>
  <c r="O2922" i="1"/>
  <c r="R2922" i="1" s="1"/>
  <c r="Q925" i="1"/>
  <c r="P925" i="1"/>
  <c r="O925" i="1"/>
  <c r="R925" i="1" s="1"/>
  <c r="Q2921" i="1"/>
  <c r="P2921" i="1"/>
  <c r="O2921" i="1"/>
  <c r="R2921" i="1" s="1"/>
  <c r="Q769" i="1"/>
  <c r="P769" i="1"/>
  <c r="O769" i="1"/>
  <c r="R769" i="1" s="1"/>
  <c r="Q1790" i="1"/>
  <c r="P1790" i="1"/>
  <c r="O1790" i="1"/>
  <c r="R1790" i="1" s="1"/>
  <c r="Q2142" i="1"/>
  <c r="P2142" i="1"/>
  <c r="O2142" i="1"/>
  <c r="R2142" i="1" s="1"/>
  <c r="Q1583" i="1"/>
  <c r="P1583" i="1"/>
  <c r="O1583" i="1"/>
  <c r="R1583" i="1" s="1"/>
  <c r="Q3850" i="1"/>
  <c r="P3850" i="1"/>
  <c r="O3850" i="1"/>
  <c r="R3850" i="1" s="1"/>
  <c r="R953" i="1"/>
  <c r="Q953" i="1"/>
  <c r="P953" i="1"/>
  <c r="O953" i="1"/>
  <c r="Q2510" i="1"/>
  <c r="P2510" i="1"/>
  <c r="O2510" i="1"/>
  <c r="R2510" i="1" s="1"/>
  <c r="Q702" i="1"/>
  <c r="P702" i="1"/>
  <c r="O702" i="1"/>
  <c r="R702" i="1" s="1"/>
  <c r="Q721" i="1"/>
  <c r="P721" i="1"/>
  <c r="O721" i="1"/>
  <c r="R721" i="1" s="1"/>
  <c r="Q2141" i="1"/>
  <c r="P2141" i="1"/>
  <c r="O2141" i="1"/>
  <c r="R2141" i="1" s="1"/>
  <c r="Q870" i="1"/>
  <c r="P870" i="1"/>
  <c r="O870" i="1"/>
  <c r="R870" i="1" s="1"/>
  <c r="Q1447" i="1"/>
  <c r="P1447" i="1"/>
  <c r="O1447" i="1"/>
  <c r="R1447" i="1" s="1"/>
  <c r="Q598" i="1"/>
  <c r="P598" i="1"/>
  <c r="O598" i="1"/>
  <c r="R598" i="1" s="1"/>
  <c r="Q2744" i="1"/>
  <c r="P2744" i="1"/>
  <c r="O2744" i="1"/>
  <c r="R2744" i="1" s="1"/>
  <c r="Q2509" i="1"/>
  <c r="P2509" i="1"/>
  <c r="O2509" i="1"/>
  <c r="R2509" i="1" s="1"/>
  <c r="Q772" i="1"/>
  <c r="P772" i="1"/>
  <c r="O772" i="1"/>
  <c r="R772" i="1" s="1"/>
  <c r="Q3116" i="1"/>
  <c r="P3116" i="1"/>
  <c r="O3116" i="1"/>
  <c r="R3116" i="1" s="1"/>
  <c r="Q869" i="1"/>
  <c r="P869" i="1"/>
  <c r="O869" i="1"/>
  <c r="R869" i="1" s="1"/>
  <c r="Q2140" i="1"/>
  <c r="P2140" i="1"/>
  <c r="O2140" i="1"/>
  <c r="R2140" i="1" s="1"/>
  <c r="Q2758" i="1"/>
  <c r="P2758" i="1"/>
  <c r="O2758" i="1"/>
  <c r="R2758" i="1" s="1"/>
  <c r="Q952" i="1"/>
  <c r="P952" i="1"/>
  <c r="O952" i="1"/>
  <c r="R952" i="1" s="1"/>
  <c r="Q701" i="1"/>
  <c r="P701" i="1"/>
  <c r="O701" i="1"/>
  <c r="R701" i="1" s="1"/>
  <c r="Q2508" i="1"/>
  <c r="P2508" i="1"/>
  <c r="O2508" i="1"/>
  <c r="R2508" i="1" s="1"/>
  <c r="Q2507" i="1"/>
  <c r="P2507" i="1"/>
  <c r="O2507" i="1"/>
  <c r="R2507" i="1" s="1"/>
  <c r="Q3892" i="1"/>
  <c r="P3892" i="1"/>
  <c r="O3892" i="1"/>
  <c r="R3892" i="1" s="1"/>
  <c r="Q1416" i="1"/>
  <c r="P1416" i="1"/>
  <c r="O1416" i="1"/>
  <c r="R1416" i="1" s="1"/>
  <c r="Q1446" i="1"/>
  <c r="P1446" i="1"/>
  <c r="O1446" i="1"/>
  <c r="R144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2920" i="1"/>
  <c r="P2920" i="1"/>
  <c r="O2920" i="1"/>
  <c r="R2920" i="1" s="1"/>
  <c r="Q3970" i="1"/>
  <c r="P3970" i="1"/>
  <c r="O3970" i="1"/>
  <c r="R3970" i="1" s="1"/>
  <c r="Q2506" i="1"/>
  <c r="P2506" i="1"/>
  <c r="O2506" i="1"/>
  <c r="R2506" i="1" s="1"/>
  <c r="Q2774" i="1"/>
  <c r="P2774" i="1"/>
  <c r="O2774" i="1"/>
  <c r="R2774" i="1" s="1"/>
  <c r="Q2919" i="1"/>
  <c r="P2919" i="1"/>
  <c r="O2919" i="1"/>
  <c r="R2919" i="1" s="1"/>
  <c r="Q3969" i="1"/>
  <c r="P3969" i="1"/>
  <c r="O3969" i="1"/>
  <c r="R3969" i="1" s="1"/>
  <c r="Q2750" i="1"/>
  <c r="P2750" i="1"/>
  <c r="O2750" i="1"/>
  <c r="R2750" i="1" s="1"/>
  <c r="Q1562" i="1"/>
  <c r="P1562" i="1"/>
  <c r="O1562" i="1"/>
  <c r="R1562" i="1" s="1"/>
  <c r="Q2773" i="1"/>
  <c r="P2773" i="1"/>
  <c r="O2773" i="1"/>
  <c r="R2773" i="1" s="1"/>
  <c r="Q3968" i="1"/>
  <c r="P3968" i="1"/>
  <c r="O3968" i="1"/>
  <c r="R3968" i="1" s="1"/>
  <c r="Q2918" i="1"/>
  <c r="P2918" i="1"/>
  <c r="O2918" i="1"/>
  <c r="R2918" i="1" s="1"/>
  <c r="Q1561" i="1"/>
  <c r="P1561" i="1"/>
  <c r="O1561" i="1"/>
  <c r="R1561" i="1" s="1"/>
  <c r="Q3919" i="1"/>
  <c r="P3919" i="1"/>
  <c r="O3919" i="1"/>
  <c r="R3919" i="1" s="1"/>
  <c r="Q2917" i="1"/>
  <c r="P2917" i="1"/>
  <c r="O2917" i="1"/>
  <c r="R2917" i="1" s="1"/>
  <c r="Q1917" i="1"/>
  <c r="P1917" i="1"/>
  <c r="O1917" i="1"/>
  <c r="R1917" i="1" s="1"/>
  <c r="Q2139" i="1"/>
  <c r="P2139" i="1"/>
  <c r="O2139" i="1"/>
  <c r="R2139" i="1" s="1"/>
  <c r="Q1999" i="1"/>
  <c r="P1999" i="1"/>
  <c r="O1999" i="1"/>
  <c r="R1999" i="1" s="1"/>
  <c r="Q1560" i="1"/>
  <c r="P1560" i="1"/>
  <c r="O1560" i="1"/>
  <c r="R1560" i="1" s="1"/>
  <c r="Q3088" i="1"/>
  <c r="P3088" i="1"/>
  <c r="O3088" i="1"/>
  <c r="R3088" i="1" s="1"/>
  <c r="Q2505" i="1"/>
  <c r="P2505" i="1"/>
  <c r="O2505" i="1"/>
  <c r="R2505" i="1" s="1"/>
  <c r="Q2772" i="1"/>
  <c r="P2772" i="1"/>
  <c r="O2772" i="1"/>
  <c r="R2772" i="1" s="1"/>
  <c r="Q2771" i="1"/>
  <c r="P2771" i="1"/>
  <c r="O2771" i="1"/>
  <c r="R2771" i="1" s="1"/>
  <c r="Q720" i="1"/>
  <c r="P720" i="1"/>
  <c r="O720" i="1"/>
  <c r="R720" i="1" s="1"/>
  <c r="Q2888" i="1"/>
  <c r="P2888" i="1"/>
  <c r="O2888" i="1"/>
  <c r="R2888" i="1" s="1"/>
  <c r="Q3737" i="1"/>
  <c r="P3737" i="1"/>
  <c r="O3737" i="1"/>
  <c r="R3737" i="1" s="1"/>
  <c r="Q2504" i="1"/>
  <c r="P2504" i="1"/>
  <c r="O2504" i="1"/>
  <c r="R2504" i="1" s="1"/>
  <c r="Q924" i="1"/>
  <c r="P924" i="1"/>
  <c r="O924" i="1"/>
  <c r="R924" i="1" s="1"/>
  <c r="Q2916" i="1"/>
  <c r="P2916" i="1"/>
  <c r="O2916" i="1"/>
  <c r="R2916" i="1" s="1"/>
  <c r="Q2503" i="1"/>
  <c r="P2503" i="1"/>
  <c r="O2503" i="1"/>
  <c r="R2503" i="1" s="1"/>
  <c r="Q1559" i="1"/>
  <c r="P1559" i="1"/>
  <c r="O1559" i="1"/>
  <c r="R1559" i="1" s="1"/>
  <c r="Q2442" i="1"/>
  <c r="P2442" i="1"/>
  <c r="O2442" i="1"/>
  <c r="R2442" i="1" s="1"/>
  <c r="Q3853" i="1"/>
  <c r="P3853" i="1"/>
  <c r="O3853" i="1"/>
  <c r="R3853" i="1" s="1"/>
  <c r="Q1878" i="1"/>
  <c r="P1878" i="1"/>
  <c r="O1878" i="1"/>
  <c r="R1878" i="1" s="1"/>
  <c r="Q2441" i="1"/>
  <c r="P2441" i="1"/>
  <c r="O2441" i="1"/>
  <c r="R2441" i="1" s="1"/>
  <c r="Q2138" i="1"/>
  <c r="P2138" i="1"/>
  <c r="O2138" i="1"/>
  <c r="R2138" i="1" s="1"/>
  <c r="Q3736" i="1"/>
  <c r="P3736" i="1"/>
  <c r="O3736" i="1"/>
  <c r="R3736" i="1" s="1"/>
  <c r="Q3735" i="1"/>
  <c r="P3735" i="1"/>
  <c r="O3735" i="1"/>
  <c r="R3735" i="1" s="1"/>
  <c r="Q2440" i="1"/>
  <c r="P2440" i="1"/>
  <c r="O2440" i="1"/>
  <c r="R2440" i="1" s="1"/>
  <c r="Q1111" i="1"/>
  <c r="P1111" i="1"/>
  <c r="O1111" i="1"/>
  <c r="R1111" i="1" s="1"/>
  <c r="Q2153" i="1"/>
  <c r="P2153" i="1"/>
  <c r="O2153" i="1"/>
  <c r="R215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2439" i="1"/>
  <c r="P2439" i="1"/>
  <c r="O2439" i="1"/>
  <c r="R2439" i="1" s="1"/>
  <c r="Q4060" i="1"/>
  <c r="P4060" i="1"/>
  <c r="O4060" i="1"/>
  <c r="R4060" i="1" s="1"/>
  <c r="Q4009" i="1"/>
  <c r="P4009" i="1"/>
  <c r="O4009" i="1"/>
  <c r="R4009" i="1" s="1"/>
  <c r="Q1149" i="1"/>
  <c r="P1149" i="1"/>
  <c r="O1149" i="1"/>
  <c r="R1149" i="1" s="1"/>
  <c r="Q2890" i="1"/>
  <c r="P2890" i="1"/>
  <c r="O2890" i="1"/>
  <c r="R2890" i="1" s="1"/>
  <c r="Q457" i="1"/>
  <c r="P457" i="1"/>
  <c r="O457" i="1"/>
  <c r="R457" i="1" s="1"/>
  <c r="Q3967" i="1"/>
  <c r="P3967" i="1"/>
  <c r="O3967" i="1"/>
  <c r="R3967" i="1" s="1"/>
  <c r="Q960" i="1"/>
  <c r="P960" i="1"/>
  <c r="O960" i="1"/>
  <c r="R960" i="1" s="1"/>
  <c r="Q4113" i="1"/>
  <c r="P4113" i="1"/>
  <c r="O4113" i="1"/>
  <c r="R4113" i="1" s="1"/>
  <c r="Q1183" i="1"/>
  <c r="P1183" i="1"/>
  <c r="O1183" i="1"/>
  <c r="R1183" i="1" s="1"/>
  <c r="Q543" i="1"/>
  <c r="P543" i="1"/>
  <c r="O543" i="1"/>
  <c r="R543" i="1" s="1"/>
  <c r="Q3927" i="1"/>
  <c r="P3927" i="1"/>
  <c r="O3927" i="1"/>
  <c r="R3927" i="1" s="1"/>
  <c r="Q4047" i="1"/>
  <c r="P4047" i="1"/>
  <c r="O4047" i="1"/>
  <c r="R4047" i="1" s="1"/>
  <c r="Q1820" i="1"/>
  <c r="P1820" i="1"/>
  <c r="O1820" i="1"/>
  <c r="R1820" i="1" s="1"/>
  <c r="Q3891" i="1"/>
  <c r="P3891" i="1"/>
  <c r="O3891" i="1"/>
  <c r="R3891" i="1" s="1"/>
  <c r="Q3734" i="1"/>
  <c r="P3734" i="1"/>
  <c r="O3734" i="1"/>
  <c r="R3734" i="1" s="1"/>
  <c r="Q3926" i="1"/>
  <c r="P3926" i="1"/>
  <c r="O3926" i="1"/>
  <c r="R3926" i="1" s="1"/>
  <c r="Q995" i="1"/>
  <c r="P995" i="1"/>
  <c r="O995" i="1"/>
  <c r="R995" i="1" s="1"/>
  <c r="Q3966" i="1"/>
  <c r="P3966" i="1"/>
  <c r="O3966" i="1"/>
  <c r="R3966" i="1" s="1"/>
  <c r="Q3965" i="1"/>
  <c r="P3965" i="1"/>
  <c r="O3965" i="1"/>
  <c r="R3965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3115" i="1"/>
  <c r="P3115" i="1"/>
  <c r="O3115" i="1"/>
  <c r="R3115" i="1" s="1"/>
  <c r="Q1148" i="1"/>
  <c r="P1148" i="1"/>
  <c r="O1148" i="1"/>
  <c r="R1148" i="1" s="1"/>
  <c r="Q4019" i="1"/>
  <c r="P4019" i="1"/>
  <c r="O4019" i="1"/>
  <c r="R4019" i="1" s="1"/>
  <c r="Q3114" i="1"/>
  <c r="P3114" i="1"/>
  <c r="O3114" i="1"/>
  <c r="R3114" i="1" s="1"/>
  <c r="Q3890" i="1"/>
  <c r="P3890" i="1"/>
  <c r="O3890" i="1"/>
  <c r="R3890" i="1" s="1"/>
  <c r="Q4018" i="1"/>
  <c r="P4018" i="1"/>
  <c r="O4018" i="1"/>
  <c r="R4018" i="1" s="1"/>
  <c r="Q994" i="1"/>
  <c r="P994" i="1"/>
  <c r="O994" i="1"/>
  <c r="R994" i="1" s="1"/>
  <c r="Q1998" i="1"/>
  <c r="P1998" i="1"/>
  <c r="O1998" i="1"/>
  <c r="R1998" i="1" s="1"/>
  <c r="Q2756" i="1"/>
  <c r="P2756" i="1"/>
  <c r="O2756" i="1"/>
  <c r="R2756" i="1" s="1"/>
  <c r="Q2864" i="1"/>
  <c r="P2864" i="1"/>
  <c r="O2864" i="1"/>
  <c r="R2864" i="1" s="1"/>
  <c r="Q4017" i="1"/>
  <c r="P4017" i="1"/>
  <c r="O4017" i="1"/>
  <c r="R4017" i="1" s="1"/>
  <c r="Q4059" i="1"/>
  <c r="P4059" i="1"/>
  <c r="O4059" i="1"/>
  <c r="R4059" i="1" s="1"/>
  <c r="Q4025" i="1"/>
  <c r="P4025" i="1"/>
  <c r="O4025" i="1"/>
  <c r="R4025" i="1" s="1"/>
  <c r="Q4114" i="1"/>
  <c r="P4114" i="1"/>
  <c r="O4114" i="1"/>
  <c r="R4114" i="1" s="1"/>
  <c r="Q3964" i="1"/>
  <c r="P3964" i="1"/>
  <c r="O3964" i="1"/>
  <c r="R3964" i="1" s="1"/>
  <c r="Q2915" i="1"/>
  <c r="P2915" i="1"/>
  <c r="O2915" i="1"/>
  <c r="R2915" i="1" s="1"/>
  <c r="Q3963" i="1"/>
  <c r="P3963" i="1"/>
  <c r="O3963" i="1"/>
  <c r="R3963" i="1" s="1"/>
  <c r="Q3630" i="1"/>
  <c r="P3630" i="1"/>
  <c r="O3630" i="1"/>
  <c r="R3630" i="1" s="1"/>
  <c r="Q4058" i="1"/>
  <c r="P4058" i="1"/>
  <c r="O4058" i="1"/>
  <c r="R4058" i="1" s="1"/>
  <c r="Q1094" i="1"/>
  <c r="P1094" i="1"/>
  <c r="O1094" i="1"/>
  <c r="R1094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3091" i="1"/>
  <c r="P3091" i="1"/>
  <c r="O3091" i="1"/>
  <c r="R3091" i="1" s="1"/>
  <c r="Q3733" i="1"/>
  <c r="P3733" i="1"/>
  <c r="O3733" i="1"/>
  <c r="R3733" i="1" s="1"/>
  <c r="Q2914" i="1"/>
  <c r="P2914" i="1"/>
  <c r="O2914" i="1"/>
  <c r="R2914" i="1" s="1"/>
  <c r="Q1147" i="1"/>
  <c r="P1147" i="1"/>
  <c r="O1147" i="1"/>
  <c r="R1147" i="1" s="1"/>
  <c r="Q3869" i="1"/>
  <c r="P3869" i="1"/>
  <c r="O3869" i="1"/>
  <c r="R3869" i="1" s="1"/>
  <c r="Q3732" i="1"/>
  <c r="P3732" i="1"/>
  <c r="O3732" i="1"/>
  <c r="R3732" i="1" s="1"/>
  <c r="Q2438" i="1"/>
  <c r="P2438" i="1"/>
  <c r="O2438" i="1"/>
  <c r="R2438" i="1" s="1"/>
  <c r="Q3209" i="1"/>
  <c r="P3209" i="1"/>
  <c r="O3209" i="1"/>
  <c r="R3209" i="1" s="1"/>
  <c r="Q2770" i="1"/>
  <c r="P2770" i="1"/>
  <c r="O2770" i="1"/>
  <c r="R2770" i="1" s="1"/>
  <c r="Q3925" i="1"/>
  <c r="P3925" i="1"/>
  <c r="O3925" i="1"/>
  <c r="R3925" i="1" s="1"/>
  <c r="Q3085" i="1"/>
  <c r="P3085" i="1"/>
  <c r="O3085" i="1"/>
  <c r="R3085" i="1" s="1"/>
  <c r="Q2437" i="1"/>
  <c r="P2437" i="1"/>
  <c r="O2437" i="1"/>
  <c r="R2437" i="1" s="1"/>
  <c r="Q1146" i="1"/>
  <c r="P1146" i="1"/>
  <c r="O1146" i="1"/>
  <c r="R1146" i="1" s="1"/>
  <c r="Q1558" i="1"/>
  <c r="P1558" i="1"/>
  <c r="O1558" i="1"/>
  <c r="R1558" i="1" s="1"/>
  <c r="Q993" i="1"/>
  <c r="P993" i="1"/>
  <c r="O993" i="1"/>
  <c r="R993" i="1" s="1"/>
  <c r="Q1908" i="1"/>
  <c r="P1908" i="1"/>
  <c r="O1908" i="1"/>
  <c r="R1908" i="1" s="1"/>
  <c r="Q3731" i="1"/>
  <c r="P3731" i="1"/>
  <c r="O3731" i="1"/>
  <c r="R3731" i="1" s="1"/>
  <c r="Q1877" i="1"/>
  <c r="P1877" i="1"/>
  <c r="O1877" i="1"/>
  <c r="R1877" i="1" s="1"/>
  <c r="Q2436" i="1"/>
  <c r="P2436" i="1"/>
  <c r="O2436" i="1"/>
  <c r="R2436" i="1" s="1"/>
  <c r="Q2435" i="1"/>
  <c r="P2435" i="1"/>
  <c r="O2435" i="1"/>
  <c r="R2435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456" i="1"/>
  <c r="P456" i="1"/>
  <c r="O456" i="1"/>
  <c r="R456" i="1" s="1"/>
  <c r="Q1771" i="1"/>
  <c r="P1771" i="1"/>
  <c r="O1771" i="1"/>
  <c r="R1771" i="1" s="1"/>
  <c r="Q216" i="1"/>
  <c r="P216" i="1"/>
  <c r="O216" i="1"/>
  <c r="R216" i="1" s="1"/>
  <c r="Q186" i="1"/>
  <c r="P186" i="1"/>
  <c r="O186" i="1"/>
  <c r="R186" i="1" s="1"/>
  <c r="Q4004" i="1"/>
  <c r="P4004" i="1"/>
  <c r="O4004" i="1"/>
  <c r="R4004" i="1" s="1"/>
  <c r="Q241" i="1"/>
  <c r="P241" i="1"/>
  <c r="O241" i="1"/>
  <c r="R241" i="1" s="1"/>
  <c r="Q2743" i="1"/>
  <c r="P2743" i="1"/>
  <c r="O2743" i="1"/>
  <c r="R2743" i="1" s="1"/>
  <c r="Q1409" i="1"/>
  <c r="P1409" i="1"/>
  <c r="O1409" i="1"/>
  <c r="R1409" i="1" s="1"/>
  <c r="Q3868" i="1"/>
  <c r="P3868" i="1"/>
  <c r="O3868" i="1"/>
  <c r="R3868" i="1" s="1"/>
  <c r="Q219" i="1"/>
  <c r="P219" i="1"/>
  <c r="O219" i="1"/>
  <c r="R219" i="1" s="1"/>
  <c r="Q1408" i="1"/>
  <c r="P1408" i="1"/>
  <c r="O1408" i="1"/>
  <c r="R1408" i="1" s="1"/>
  <c r="Q3094" i="1"/>
  <c r="P3094" i="1"/>
  <c r="O3094" i="1"/>
  <c r="R3094" i="1" s="1"/>
  <c r="Q992" i="1"/>
  <c r="P992" i="1"/>
  <c r="O992" i="1"/>
  <c r="R992" i="1" s="1"/>
  <c r="Q2913" i="1"/>
  <c r="P2913" i="1"/>
  <c r="O2913" i="1"/>
  <c r="R2913" i="1" s="1"/>
  <c r="Q1557" i="1"/>
  <c r="P1557" i="1"/>
  <c r="O1557" i="1"/>
  <c r="R1557" i="1" s="1"/>
  <c r="Q1145" i="1"/>
  <c r="P1145" i="1"/>
  <c r="O1145" i="1"/>
  <c r="R1145" i="1" s="1"/>
  <c r="Q483" i="1"/>
  <c r="P483" i="1"/>
  <c r="O483" i="1"/>
  <c r="R483" i="1" s="1"/>
  <c r="Q1431" i="1"/>
  <c r="P1431" i="1"/>
  <c r="O1431" i="1"/>
  <c r="R1431" i="1" s="1"/>
  <c r="Q700" i="1"/>
  <c r="P700" i="1"/>
  <c r="O700" i="1"/>
  <c r="R700" i="1" s="1"/>
  <c r="Q1107" i="1"/>
  <c r="P1107" i="1"/>
  <c r="O1107" i="1"/>
  <c r="R1107" i="1" s="1"/>
  <c r="Q2434" i="1"/>
  <c r="P2434" i="1"/>
  <c r="O2434" i="1"/>
  <c r="R2434" i="1" s="1"/>
  <c r="Q1556" i="1"/>
  <c r="P1556" i="1"/>
  <c r="O1556" i="1"/>
  <c r="R1556" i="1" s="1"/>
  <c r="Q3962" i="1"/>
  <c r="P3962" i="1"/>
  <c r="O3962" i="1"/>
  <c r="R3962" i="1" s="1"/>
  <c r="Q2433" i="1"/>
  <c r="P2433" i="1"/>
  <c r="O2433" i="1"/>
  <c r="R2433" i="1" s="1"/>
  <c r="Q3961" i="1"/>
  <c r="P3961" i="1"/>
  <c r="O3961" i="1"/>
  <c r="R3961" i="1" s="1"/>
  <c r="Q1407" i="1"/>
  <c r="P1407" i="1"/>
  <c r="O1407" i="1"/>
  <c r="R1407" i="1" s="1"/>
  <c r="Q1819" i="1"/>
  <c r="P1819" i="1"/>
  <c r="O1819" i="1"/>
  <c r="R1819" i="1" s="1"/>
  <c r="Q868" i="1"/>
  <c r="P868" i="1"/>
  <c r="O868" i="1"/>
  <c r="R868" i="1" s="1"/>
  <c r="Q923" i="1"/>
  <c r="P923" i="1"/>
  <c r="O923" i="1"/>
  <c r="R923" i="1" s="1"/>
  <c r="Q215" i="1"/>
  <c r="P215" i="1"/>
  <c r="O215" i="1"/>
  <c r="R215" i="1" s="1"/>
  <c r="Q4108" i="1"/>
  <c r="P4108" i="1"/>
  <c r="O4108" i="1"/>
  <c r="R4108" i="1" s="1"/>
  <c r="Q1983" i="1"/>
  <c r="P1983" i="1"/>
  <c r="O1983" i="1"/>
  <c r="R1983" i="1" s="1"/>
  <c r="Q2912" i="1"/>
  <c r="P2912" i="1"/>
  <c r="O2912" i="1"/>
  <c r="R2912" i="1" s="1"/>
  <c r="Q2749" i="1"/>
  <c r="P2749" i="1"/>
  <c r="O2749" i="1"/>
  <c r="R2749" i="1" s="1"/>
  <c r="Q597" i="1"/>
  <c r="P597" i="1"/>
  <c r="O597" i="1"/>
  <c r="R597" i="1" s="1"/>
  <c r="Q2755" i="1"/>
  <c r="P2755" i="1"/>
  <c r="O2755" i="1"/>
  <c r="R2755" i="1" s="1"/>
  <c r="Q4057" i="1"/>
  <c r="P4057" i="1"/>
  <c r="O4057" i="1"/>
  <c r="R4057" i="1" s="1"/>
  <c r="Q3730" i="1"/>
  <c r="P3730" i="1"/>
  <c r="O3730" i="1"/>
  <c r="R3730" i="1" s="1"/>
  <c r="Q1876" i="1"/>
  <c r="P1876" i="1"/>
  <c r="O1876" i="1"/>
  <c r="R1876" i="1" s="1"/>
  <c r="Q2911" i="1"/>
  <c r="P2911" i="1"/>
  <c r="O2911" i="1"/>
  <c r="R2911" i="1" s="1"/>
  <c r="Q1997" i="1"/>
  <c r="P1997" i="1"/>
  <c r="O1997" i="1"/>
  <c r="R1997" i="1" s="1"/>
  <c r="Q2769" i="1"/>
  <c r="P2769" i="1"/>
  <c r="O2769" i="1"/>
  <c r="R2769" i="1" s="1"/>
  <c r="Q3960" i="1"/>
  <c r="P3960" i="1"/>
  <c r="O3960" i="1"/>
  <c r="R3960" i="1" s="1"/>
  <c r="Q2910" i="1"/>
  <c r="P2910" i="1"/>
  <c r="O2910" i="1"/>
  <c r="R2910" i="1" s="1"/>
  <c r="Q1430" i="1"/>
  <c r="P1430" i="1"/>
  <c r="O1430" i="1"/>
  <c r="R1430" i="1" s="1"/>
  <c r="Q922" i="1"/>
  <c r="P922" i="1"/>
  <c r="O922" i="1"/>
  <c r="R922" i="1" s="1"/>
  <c r="Q1178" i="1"/>
  <c r="P1178" i="1"/>
  <c r="O1178" i="1"/>
  <c r="R1178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3113" i="1"/>
  <c r="P3113" i="1"/>
  <c r="O3113" i="1"/>
  <c r="R3113" i="1" s="1"/>
  <c r="Q3959" i="1"/>
  <c r="P3959" i="1"/>
  <c r="O3959" i="1"/>
  <c r="R3959" i="1" s="1"/>
  <c r="Q596" i="1"/>
  <c r="P596" i="1"/>
  <c r="O596" i="1"/>
  <c r="R596" i="1" s="1"/>
  <c r="Q595" i="1"/>
  <c r="P595" i="1"/>
  <c r="O595" i="1"/>
  <c r="R595" i="1" s="1"/>
  <c r="Q542" i="1"/>
  <c r="P542" i="1"/>
  <c r="O542" i="1"/>
  <c r="R542" i="1" s="1"/>
  <c r="Q496" i="1"/>
  <c r="P496" i="1"/>
  <c r="O496" i="1"/>
  <c r="R496" i="1" s="1"/>
  <c r="Q1996" i="1"/>
  <c r="P1996" i="1"/>
  <c r="O1996" i="1"/>
  <c r="R1996" i="1" s="1"/>
  <c r="Q224" i="1"/>
  <c r="P224" i="1"/>
  <c r="O224" i="1"/>
  <c r="R224" i="1" s="1"/>
  <c r="Q991" i="1"/>
  <c r="P991" i="1"/>
  <c r="O991" i="1"/>
  <c r="R991" i="1" s="1"/>
  <c r="Q1144" i="1"/>
  <c r="P1144" i="1"/>
  <c r="O1144" i="1"/>
  <c r="R1144" i="1" s="1"/>
  <c r="Q423" i="1"/>
  <c r="P423" i="1"/>
  <c r="O423" i="1"/>
  <c r="R423" i="1" s="1"/>
  <c r="Q1766" i="1"/>
  <c r="P1766" i="1"/>
  <c r="O1766" i="1"/>
  <c r="R1766" i="1" s="1"/>
  <c r="Q921" i="1"/>
  <c r="P921" i="1"/>
  <c r="O921" i="1"/>
  <c r="R921" i="1" s="1"/>
  <c r="Q920" i="1"/>
  <c r="P920" i="1"/>
  <c r="O920" i="1"/>
  <c r="R920" i="1" s="1"/>
  <c r="Q1555" i="1"/>
  <c r="P1555" i="1"/>
  <c r="O1555" i="1"/>
  <c r="R1555" i="1" s="1"/>
  <c r="Q1093" i="1"/>
  <c r="P1093" i="1"/>
  <c r="O1093" i="1"/>
  <c r="R1093" i="1" s="1"/>
  <c r="Q521" i="1"/>
  <c r="P521" i="1"/>
  <c r="O521" i="1"/>
  <c r="R521" i="1" s="1"/>
  <c r="Q1143" i="1"/>
  <c r="P1143" i="1"/>
  <c r="O1143" i="1"/>
  <c r="R1143" i="1" s="1"/>
  <c r="Q1554" i="1"/>
  <c r="P1554" i="1"/>
  <c r="O1554" i="1"/>
  <c r="R1554" i="1" s="1"/>
  <c r="Q1553" i="1"/>
  <c r="P1553" i="1"/>
  <c r="O1553" i="1"/>
  <c r="R1553" i="1" s="1"/>
  <c r="Q2152" i="1"/>
  <c r="P2152" i="1"/>
  <c r="O2152" i="1"/>
  <c r="R2152" i="1" s="1"/>
  <c r="Q520" i="1"/>
  <c r="P520" i="1"/>
  <c r="O520" i="1"/>
  <c r="R520" i="1" s="1"/>
  <c r="Q1092" i="1"/>
  <c r="P1092" i="1"/>
  <c r="O1092" i="1"/>
  <c r="R1092" i="1" s="1"/>
  <c r="Q867" i="1"/>
  <c r="P867" i="1"/>
  <c r="O867" i="1"/>
  <c r="R867" i="1" s="1"/>
  <c r="Q1907" i="1"/>
  <c r="P1907" i="1"/>
  <c r="O1907" i="1"/>
  <c r="R1907" i="1" s="1"/>
  <c r="Q1818" i="1"/>
  <c r="P1818" i="1"/>
  <c r="O1818" i="1"/>
  <c r="R1818" i="1" s="1"/>
  <c r="Q1552" i="1"/>
  <c r="P1552" i="1"/>
  <c r="O1552" i="1"/>
  <c r="R1552" i="1" s="1"/>
  <c r="Q1916" i="1"/>
  <c r="P1916" i="1"/>
  <c r="O1916" i="1"/>
  <c r="R1916" i="1" s="1"/>
  <c r="Q919" i="1"/>
  <c r="P919" i="1"/>
  <c r="O919" i="1"/>
  <c r="R919" i="1" s="1"/>
  <c r="Q2432" i="1"/>
  <c r="P2432" i="1"/>
  <c r="O2432" i="1"/>
  <c r="R2432" i="1" s="1"/>
  <c r="Q1789" i="1"/>
  <c r="P1789" i="1"/>
  <c r="O1789" i="1"/>
  <c r="R1789" i="1" s="1"/>
  <c r="Q1113" i="1"/>
  <c r="P1113" i="1"/>
  <c r="O1113" i="1"/>
  <c r="R1113" i="1" s="1"/>
  <c r="Q918" i="1"/>
  <c r="P918" i="1"/>
  <c r="O918" i="1"/>
  <c r="R918" i="1" s="1"/>
  <c r="Q3112" i="1"/>
  <c r="P3112" i="1"/>
  <c r="O3112" i="1"/>
  <c r="R3112" i="1" s="1"/>
  <c r="Q594" i="1"/>
  <c r="P594" i="1"/>
  <c r="O594" i="1"/>
  <c r="R594" i="1" s="1"/>
  <c r="Q1142" i="1"/>
  <c r="P1142" i="1"/>
  <c r="O1142" i="1"/>
  <c r="R1142" i="1" s="1"/>
  <c r="Q917" i="1"/>
  <c r="P917" i="1"/>
  <c r="O917" i="1"/>
  <c r="R917" i="1" s="1"/>
  <c r="Q1995" i="1"/>
  <c r="P1995" i="1"/>
  <c r="O1995" i="1"/>
  <c r="R1995" i="1" s="1"/>
  <c r="Q486" i="1"/>
  <c r="P486" i="1"/>
  <c r="O486" i="1"/>
  <c r="R486" i="1" s="1"/>
  <c r="Q1737" i="1"/>
  <c r="P1737" i="1"/>
  <c r="O1737" i="1"/>
  <c r="R1737" i="1" s="1"/>
  <c r="Q688" i="1"/>
  <c r="P688" i="1"/>
  <c r="O688" i="1"/>
  <c r="R688" i="1" s="1"/>
  <c r="Q2768" i="1"/>
  <c r="P2768" i="1"/>
  <c r="O2768" i="1"/>
  <c r="R2768" i="1" s="1"/>
  <c r="Q4056" i="1"/>
  <c r="P4056" i="1"/>
  <c r="O4056" i="1"/>
  <c r="R4056" i="1" s="1"/>
  <c r="Q2431" i="1"/>
  <c r="P2431" i="1"/>
  <c r="O2431" i="1"/>
  <c r="R2431" i="1" s="1"/>
  <c r="Q1788" i="1"/>
  <c r="P1788" i="1"/>
  <c r="O1788" i="1"/>
  <c r="R1788" i="1" s="1"/>
  <c r="Q719" i="1"/>
  <c r="P719" i="1"/>
  <c r="O719" i="1"/>
  <c r="R719" i="1" s="1"/>
  <c r="Q916" i="1"/>
  <c r="P916" i="1"/>
  <c r="O916" i="1"/>
  <c r="R916" i="1" s="1"/>
  <c r="Q2759" i="1"/>
  <c r="P2759" i="1"/>
  <c r="O2759" i="1"/>
  <c r="R2759" i="1" s="1"/>
  <c r="Q3958" i="1"/>
  <c r="P3958" i="1"/>
  <c r="O3958" i="1"/>
  <c r="R3958" i="1" s="1"/>
  <c r="Q915" i="1"/>
  <c r="P915" i="1"/>
  <c r="O915" i="1"/>
  <c r="R915" i="1" s="1"/>
  <c r="Q2909" i="1"/>
  <c r="P2909" i="1"/>
  <c r="O2909" i="1"/>
  <c r="R2909" i="1" s="1"/>
  <c r="Q1551" i="1"/>
  <c r="P1551" i="1"/>
  <c r="O1551" i="1"/>
  <c r="R1551" i="1" s="1"/>
  <c r="Q699" i="1"/>
  <c r="P699" i="1"/>
  <c r="O699" i="1"/>
  <c r="R699" i="1" s="1"/>
  <c r="Q2430" i="1"/>
  <c r="P2430" i="1"/>
  <c r="O2430" i="1"/>
  <c r="R2430" i="1" s="1"/>
  <c r="Q990" i="1"/>
  <c r="P990" i="1"/>
  <c r="O990" i="1"/>
  <c r="R990" i="1" s="1"/>
  <c r="Q3957" i="1"/>
  <c r="P3957" i="1"/>
  <c r="O3957" i="1"/>
  <c r="R3957" i="1" s="1"/>
  <c r="Q718" i="1"/>
  <c r="P718" i="1"/>
  <c r="O718" i="1"/>
  <c r="R718" i="1" s="1"/>
  <c r="Q3649" i="1"/>
  <c r="P3649" i="1"/>
  <c r="O3649" i="1"/>
  <c r="R3649" i="1" s="1"/>
  <c r="Q2908" i="1"/>
  <c r="P2908" i="1"/>
  <c r="O2908" i="1"/>
  <c r="R2908" i="1" s="1"/>
  <c r="Q475" i="1"/>
  <c r="P475" i="1"/>
  <c r="O475" i="1"/>
  <c r="R475" i="1" s="1"/>
  <c r="Q2429" i="1"/>
  <c r="P2429" i="1"/>
  <c r="O2429" i="1"/>
  <c r="R2429" i="1" s="1"/>
  <c r="Q2893" i="1"/>
  <c r="P2893" i="1"/>
  <c r="O2893" i="1"/>
  <c r="R2893" i="1" s="1"/>
  <c r="Q201" i="1"/>
  <c r="P201" i="1"/>
  <c r="O201" i="1"/>
  <c r="R201" i="1" s="1"/>
  <c r="Q914" i="1"/>
  <c r="P914" i="1"/>
  <c r="O914" i="1"/>
  <c r="R914" i="1" s="1"/>
  <c r="Q3637" i="1"/>
  <c r="P3637" i="1"/>
  <c r="O3637" i="1"/>
  <c r="R3637" i="1" s="1"/>
  <c r="Q2748" i="1"/>
  <c r="P2748" i="1"/>
  <c r="O2748" i="1"/>
  <c r="R2748" i="1" s="1"/>
  <c r="Q3956" i="1"/>
  <c r="P3956" i="1"/>
  <c r="O3956" i="1"/>
  <c r="R3956" i="1" s="1"/>
  <c r="Q185" i="1"/>
  <c r="P185" i="1"/>
  <c r="O185" i="1"/>
  <c r="R185" i="1" s="1"/>
  <c r="Q698" i="1"/>
  <c r="P698" i="1"/>
  <c r="O698" i="1"/>
  <c r="R698" i="1" s="1"/>
  <c r="Q1994" i="1"/>
  <c r="P1994" i="1"/>
  <c r="O1994" i="1"/>
  <c r="R1994" i="1" s="1"/>
  <c r="Q3955" i="1"/>
  <c r="P3955" i="1"/>
  <c r="O3955" i="1"/>
  <c r="R3955" i="1" s="1"/>
  <c r="Q480" i="1"/>
  <c r="P480" i="1"/>
  <c r="O480" i="1"/>
  <c r="R480" i="1" s="1"/>
  <c r="Q3111" i="1"/>
  <c r="P3111" i="1"/>
  <c r="O3111" i="1"/>
  <c r="R3111" i="1" s="1"/>
  <c r="Q593" i="1"/>
  <c r="P593" i="1"/>
  <c r="O593" i="1"/>
  <c r="R593" i="1" s="1"/>
  <c r="Q1550" i="1"/>
  <c r="P1550" i="1"/>
  <c r="O1550" i="1"/>
  <c r="R1550" i="1" s="1"/>
  <c r="Q913" i="1"/>
  <c r="P913" i="1"/>
  <c r="O913" i="1"/>
  <c r="R913" i="1" s="1"/>
  <c r="Q1549" i="1"/>
  <c r="P1549" i="1"/>
  <c r="O1549" i="1"/>
  <c r="R1549" i="1" s="1"/>
  <c r="Q4087" i="1"/>
  <c r="P4087" i="1"/>
  <c r="O4087" i="1"/>
  <c r="R4087" i="1" s="1"/>
  <c r="Q179" i="1"/>
  <c r="P179" i="1"/>
  <c r="O179" i="1"/>
  <c r="R179" i="1" s="1"/>
  <c r="Q519" i="1"/>
  <c r="P519" i="1"/>
  <c r="O519" i="1"/>
  <c r="R519" i="1" s="1"/>
  <c r="Q1141" i="1"/>
  <c r="P1141" i="1"/>
  <c r="O1141" i="1"/>
  <c r="R1141" i="1" s="1"/>
  <c r="Q1787" i="1"/>
  <c r="P1787" i="1"/>
  <c r="O1787" i="1"/>
  <c r="R1787" i="1" s="1"/>
  <c r="Q455" i="1"/>
  <c r="P455" i="1"/>
  <c r="O455" i="1"/>
  <c r="R455" i="1" s="1"/>
  <c r="Q2767" i="1"/>
  <c r="P2767" i="1"/>
  <c r="O2767" i="1"/>
  <c r="R2767" i="1" s="1"/>
  <c r="Q2428" i="1"/>
  <c r="P2428" i="1"/>
  <c r="O2428" i="1"/>
  <c r="R2428" i="1" s="1"/>
  <c r="Q912" i="1"/>
  <c r="P912" i="1"/>
  <c r="O912" i="1"/>
  <c r="R912" i="1" s="1"/>
  <c r="Q454" i="1"/>
  <c r="P454" i="1"/>
  <c r="O454" i="1"/>
  <c r="R454" i="1" s="1"/>
  <c r="Q1429" i="1"/>
  <c r="P1429" i="1"/>
  <c r="O1429" i="1"/>
  <c r="R1429" i="1" s="1"/>
  <c r="Q184" i="1"/>
  <c r="P184" i="1"/>
  <c r="O184" i="1"/>
  <c r="R184" i="1" s="1"/>
  <c r="Q1091" i="1"/>
  <c r="P1091" i="1"/>
  <c r="O1091" i="1"/>
  <c r="R1091" i="1" s="1"/>
  <c r="Q4090" i="1"/>
  <c r="P4090" i="1"/>
  <c r="O4090" i="1"/>
  <c r="R4090" i="1" s="1"/>
  <c r="Q3648" i="1"/>
  <c r="P3648" i="1"/>
  <c r="O3648" i="1"/>
  <c r="R3648" i="1" s="1"/>
  <c r="Q4101" i="1"/>
  <c r="P4101" i="1"/>
  <c r="O4101" i="1"/>
  <c r="R4101" i="1" s="1"/>
  <c r="Q1411" i="1"/>
  <c r="P1411" i="1"/>
  <c r="O1411" i="1"/>
  <c r="R1411" i="1" s="1"/>
  <c r="Q1140" i="1"/>
  <c r="P1140" i="1"/>
  <c r="O1140" i="1"/>
  <c r="R1140" i="1" s="1"/>
  <c r="Q687" i="1"/>
  <c r="P687" i="1"/>
  <c r="O687" i="1"/>
  <c r="R687" i="1" s="1"/>
  <c r="Q3937" i="1"/>
  <c r="P3937" i="1"/>
  <c r="O3937" i="1"/>
  <c r="R3937" i="1" s="1"/>
  <c r="Q1090" i="1"/>
  <c r="P1090" i="1"/>
  <c r="O1090" i="1"/>
  <c r="R1090" i="1" s="1"/>
  <c r="Q866" i="1"/>
  <c r="P866" i="1"/>
  <c r="O866" i="1"/>
  <c r="R866" i="1" s="1"/>
  <c r="Q4043" i="1"/>
  <c r="P4043" i="1"/>
  <c r="O4043" i="1"/>
  <c r="R4043" i="1" s="1"/>
  <c r="Q592" i="1"/>
  <c r="P592" i="1"/>
  <c r="O592" i="1"/>
  <c r="R592" i="1" s="1"/>
  <c r="Q1548" i="1"/>
  <c r="P1548" i="1"/>
  <c r="O1548" i="1"/>
  <c r="R1548" i="1" s="1"/>
  <c r="Q508" i="1"/>
  <c r="P508" i="1"/>
  <c r="O508" i="1"/>
  <c r="R508" i="1" s="1"/>
  <c r="Q989" i="1"/>
  <c r="P989" i="1"/>
  <c r="O989" i="1"/>
  <c r="R989" i="1" s="1"/>
  <c r="Q898" i="1"/>
  <c r="P898" i="1"/>
  <c r="O898" i="1"/>
  <c r="R898" i="1" s="1"/>
  <c r="Q4033" i="1"/>
  <c r="P4033" i="1"/>
  <c r="O4033" i="1"/>
  <c r="R4033" i="1" s="1"/>
  <c r="Q911" i="1"/>
  <c r="P911" i="1"/>
  <c r="O911" i="1"/>
  <c r="R911" i="1" s="1"/>
  <c r="Q495" i="1"/>
  <c r="P495" i="1"/>
  <c r="O495" i="1"/>
  <c r="R495" i="1" s="1"/>
  <c r="Q3954" i="1"/>
  <c r="P3954" i="1"/>
  <c r="O3954" i="1"/>
  <c r="R3954" i="1" s="1"/>
  <c r="Q558" i="1"/>
  <c r="P558" i="1"/>
  <c r="O558" i="1"/>
  <c r="R558" i="1" s="1"/>
  <c r="Q4016" i="1"/>
  <c r="P4016" i="1"/>
  <c r="O4016" i="1"/>
  <c r="R4016" i="1" s="1"/>
  <c r="Q494" i="1"/>
  <c r="P494" i="1"/>
  <c r="O494" i="1"/>
  <c r="R494" i="1" s="1"/>
  <c r="Q4109" i="1"/>
  <c r="P4109" i="1"/>
  <c r="O4109" i="1"/>
  <c r="R4109" i="1" s="1"/>
  <c r="Q1547" i="1"/>
  <c r="P1547" i="1"/>
  <c r="O1547" i="1"/>
  <c r="R1547" i="1" s="1"/>
  <c r="Q3634" i="1"/>
  <c r="P3634" i="1"/>
  <c r="O3634" i="1"/>
  <c r="R3634" i="1" s="1"/>
  <c r="Q865" i="1"/>
  <c r="P865" i="1"/>
  <c r="O865" i="1"/>
  <c r="R865" i="1" s="1"/>
  <c r="Q4055" i="1"/>
  <c r="P4055" i="1"/>
  <c r="O4055" i="1"/>
  <c r="R4055" i="1" s="1"/>
  <c r="Q232" i="1"/>
  <c r="P232" i="1"/>
  <c r="O232" i="1"/>
  <c r="R232" i="1" s="1"/>
  <c r="Q2907" i="1"/>
  <c r="P2907" i="1"/>
  <c r="O2907" i="1"/>
  <c r="R2907" i="1" s="1"/>
  <c r="Q474" i="1"/>
  <c r="P474" i="1"/>
  <c r="O474" i="1"/>
  <c r="R474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231" i="1"/>
  <c r="P231" i="1"/>
  <c r="O231" i="1"/>
  <c r="R231" i="1" s="1"/>
  <c r="Q518" i="1"/>
  <c r="P518" i="1"/>
  <c r="O518" i="1"/>
  <c r="R518" i="1" s="1"/>
  <c r="Q2427" i="1"/>
  <c r="P2427" i="1"/>
  <c r="O2427" i="1"/>
  <c r="R2427" i="1" s="1"/>
  <c r="Q2766" i="1"/>
  <c r="P2766" i="1"/>
  <c r="O2766" i="1"/>
  <c r="R2766" i="1" s="1"/>
  <c r="Q1546" i="1"/>
  <c r="P1546" i="1"/>
  <c r="O1546" i="1"/>
  <c r="R1546" i="1" s="1"/>
  <c r="Q214" i="1"/>
  <c r="P214" i="1"/>
  <c r="O214" i="1"/>
  <c r="R214" i="1" s="1"/>
  <c r="Q504" i="1"/>
  <c r="P504" i="1"/>
  <c r="O504" i="1"/>
  <c r="R504" i="1" s="1"/>
  <c r="Q453" i="1"/>
  <c r="P453" i="1"/>
  <c r="O453" i="1"/>
  <c r="R453" i="1" s="1"/>
  <c r="Q2426" i="1"/>
  <c r="P2426" i="1"/>
  <c r="O2426" i="1"/>
  <c r="R2426" i="1" s="1"/>
  <c r="Q910" i="1"/>
  <c r="P910" i="1"/>
  <c r="O910" i="1"/>
  <c r="R910" i="1" s="1"/>
  <c r="Q1545" i="1"/>
  <c r="P1545" i="1"/>
  <c r="O1545" i="1"/>
  <c r="R1545" i="1" s="1"/>
  <c r="Q2425" i="1"/>
  <c r="P2425" i="1"/>
  <c r="O2425" i="1"/>
  <c r="R2425" i="1" s="1"/>
  <c r="Q591" i="1"/>
  <c r="P591" i="1"/>
  <c r="O591" i="1"/>
  <c r="R591" i="1" s="1"/>
  <c r="Q988" i="1"/>
  <c r="P988" i="1"/>
  <c r="O988" i="1"/>
  <c r="R988" i="1" s="1"/>
  <c r="Q864" i="1"/>
  <c r="P864" i="1"/>
  <c r="O864" i="1"/>
  <c r="R864" i="1" s="1"/>
  <c r="Q1544" i="1"/>
  <c r="P1544" i="1"/>
  <c r="O1544" i="1"/>
  <c r="R1544" i="1" s="1"/>
  <c r="Q433" i="1"/>
  <c r="P433" i="1"/>
  <c r="O433" i="1"/>
  <c r="R433" i="1" s="1"/>
  <c r="Q1102" i="1"/>
  <c r="P1102" i="1"/>
  <c r="O1102" i="1"/>
  <c r="R1102" i="1" s="1"/>
  <c r="Q479" i="1"/>
  <c r="P479" i="1"/>
  <c r="O479" i="1"/>
  <c r="R479" i="1" s="1"/>
  <c r="Q1543" i="1"/>
  <c r="P1543" i="1"/>
  <c r="O1543" i="1"/>
  <c r="R1543" i="1" s="1"/>
  <c r="Q717" i="1"/>
  <c r="P717" i="1"/>
  <c r="O717" i="1"/>
  <c r="R717" i="1" s="1"/>
  <c r="Q225" i="1"/>
  <c r="P225" i="1"/>
  <c r="O225" i="1"/>
  <c r="R225" i="1" s="1"/>
  <c r="Q3095" i="1"/>
  <c r="P3095" i="1"/>
  <c r="O3095" i="1"/>
  <c r="R3095" i="1" s="1"/>
  <c r="Q230" i="1"/>
  <c r="P230" i="1"/>
  <c r="O230" i="1"/>
  <c r="R230" i="1" s="1"/>
  <c r="Q452" i="1"/>
  <c r="P452" i="1"/>
  <c r="O452" i="1"/>
  <c r="R452" i="1" s="1"/>
  <c r="Q590" i="1"/>
  <c r="P590" i="1"/>
  <c r="O590" i="1"/>
  <c r="R590" i="1" s="1"/>
  <c r="Q987" i="1"/>
  <c r="P987" i="1"/>
  <c r="O987" i="1"/>
  <c r="R987" i="1" s="1"/>
  <c r="Q986" i="1"/>
  <c r="P986" i="1"/>
  <c r="O986" i="1"/>
  <c r="R986" i="1" s="1"/>
  <c r="Q451" i="1"/>
  <c r="P451" i="1"/>
  <c r="O451" i="1"/>
  <c r="R451" i="1" s="1"/>
  <c r="Q2424" i="1"/>
  <c r="P2424" i="1"/>
  <c r="O2424" i="1"/>
  <c r="R2424" i="1" s="1"/>
  <c r="Q863" i="1"/>
  <c r="P863" i="1"/>
  <c r="O863" i="1"/>
  <c r="R863" i="1" s="1"/>
  <c r="Q1786" i="1"/>
  <c r="P1786" i="1"/>
  <c r="O1786" i="1"/>
  <c r="R1786" i="1" s="1"/>
  <c r="Q985" i="1"/>
  <c r="P985" i="1"/>
  <c r="O985" i="1"/>
  <c r="R985" i="1" s="1"/>
  <c r="Q1428" i="1"/>
  <c r="P1428" i="1"/>
  <c r="O1428" i="1"/>
  <c r="R1428" i="1" s="1"/>
  <c r="Q909" i="1"/>
  <c r="P909" i="1"/>
  <c r="O909" i="1"/>
  <c r="R909" i="1" s="1"/>
  <c r="Q428" i="1"/>
  <c r="P428" i="1"/>
  <c r="O428" i="1"/>
  <c r="R428" i="1" s="1"/>
  <c r="Q716" i="1"/>
  <c r="P716" i="1"/>
  <c r="O716" i="1"/>
  <c r="R716" i="1" s="1"/>
  <c r="Q3110" i="1"/>
  <c r="P3110" i="1"/>
  <c r="O3110" i="1"/>
  <c r="R3110" i="1" s="1"/>
  <c r="Q470" i="1"/>
  <c r="P470" i="1"/>
  <c r="O470" i="1"/>
  <c r="R470" i="1" s="1"/>
  <c r="Q553" i="1"/>
  <c r="P553" i="1"/>
  <c r="O553" i="1"/>
  <c r="R553" i="1" s="1"/>
  <c r="Q589" i="1"/>
  <c r="P589" i="1"/>
  <c r="O589" i="1"/>
  <c r="R589" i="1" s="1"/>
  <c r="Q1810" i="1"/>
  <c r="P1810" i="1"/>
  <c r="O1810" i="1"/>
  <c r="R1810" i="1" s="1"/>
  <c r="Q1427" i="1"/>
  <c r="P1427" i="1"/>
  <c r="O1427" i="1"/>
  <c r="R1427" i="1" s="1"/>
  <c r="Q588" i="1"/>
  <c r="P588" i="1"/>
  <c r="O588" i="1"/>
  <c r="R588" i="1" s="1"/>
  <c r="Q198" i="1"/>
  <c r="P198" i="1"/>
  <c r="O198" i="1"/>
  <c r="R198" i="1" s="1"/>
  <c r="Q1139" i="1"/>
  <c r="P1139" i="1"/>
  <c r="O1139" i="1"/>
  <c r="R1139" i="1" s="1"/>
  <c r="Q1138" i="1"/>
  <c r="P1138" i="1"/>
  <c r="O1138" i="1"/>
  <c r="R1138" i="1" s="1"/>
  <c r="Q680" i="1"/>
  <c r="P680" i="1"/>
  <c r="O680" i="1"/>
  <c r="R680" i="1" s="1"/>
  <c r="Q587" i="1"/>
  <c r="P587" i="1"/>
  <c r="O587" i="1"/>
  <c r="R587" i="1" s="1"/>
  <c r="Q2423" i="1"/>
  <c r="P2423" i="1"/>
  <c r="O2423" i="1"/>
  <c r="R2423" i="1" s="1"/>
  <c r="Q984" i="1"/>
  <c r="P984" i="1"/>
  <c r="O984" i="1"/>
  <c r="R984" i="1" s="1"/>
  <c r="Q2765" i="1"/>
  <c r="P2765" i="1"/>
  <c r="O2765" i="1"/>
  <c r="R2765" i="1" s="1"/>
  <c r="Q4005" i="1"/>
  <c r="P4005" i="1"/>
  <c r="O4005" i="1"/>
  <c r="R4005" i="1" s="1"/>
  <c r="Q1137" i="1"/>
  <c r="P1137" i="1"/>
  <c r="O1137" i="1"/>
  <c r="R1137" i="1" s="1"/>
  <c r="Q450" i="1"/>
  <c r="P450" i="1"/>
  <c r="O450" i="1"/>
  <c r="R450" i="1" s="1"/>
  <c r="Q586" i="1"/>
  <c r="P586" i="1"/>
  <c r="O586" i="1"/>
  <c r="R586" i="1" s="1"/>
  <c r="Q2906" i="1"/>
  <c r="P2906" i="1"/>
  <c r="O2906" i="1"/>
  <c r="R2906" i="1" s="1"/>
  <c r="Q1817" i="1"/>
  <c r="P1817" i="1"/>
  <c r="O1817" i="1"/>
  <c r="R1817" i="1" s="1"/>
  <c r="Q585" i="1"/>
  <c r="P585" i="1"/>
  <c r="O585" i="1"/>
  <c r="R585" i="1" s="1"/>
  <c r="Q1742" i="1"/>
  <c r="P1742" i="1"/>
  <c r="O1742" i="1"/>
  <c r="R1742" i="1" s="1"/>
  <c r="Q3092" i="1"/>
  <c r="P3092" i="1"/>
  <c r="O3092" i="1"/>
  <c r="R3092" i="1" s="1"/>
  <c r="Q1875" i="1"/>
  <c r="P1875" i="1"/>
  <c r="O1875" i="1"/>
  <c r="R1875" i="1" s="1"/>
  <c r="Q2863" i="1"/>
  <c r="P2863" i="1"/>
  <c r="O2863" i="1"/>
  <c r="R2863" i="1" s="1"/>
  <c r="Q3916" i="1"/>
  <c r="P3916" i="1"/>
  <c r="O3916" i="1"/>
  <c r="R3916" i="1" s="1"/>
  <c r="Q2862" i="1"/>
  <c r="P2862" i="1"/>
  <c r="O2862" i="1"/>
  <c r="R2862" i="1" s="1"/>
  <c r="Q2422" i="1"/>
  <c r="P2422" i="1"/>
  <c r="O2422" i="1"/>
  <c r="R2422" i="1" s="1"/>
  <c r="Q3647" i="1"/>
  <c r="P3647" i="1"/>
  <c r="O3647" i="1"/>
  <c r="R3647" i="1" s="1"/>
  <c r="Q1734" i="1"/>
  <c r="P1734" i="1"/>
  <c r="O1734" i="1"/>
  <c r="R1734" i="1" s="1"/>
  <c r="Q3646" i="1"/>
  <c r="P3646" i="1"/>
  <c r="O3646" i="1"/>
  <c r="R3646" i="1" s="1"/>
  <c r="Q4003" i="1"/>
  <c r="P4003" i="1"/>
  <c r="O4003" i="1"/>
  <c r="R4003" i="1" s="1"/>
  <c r="Q4054" i="1"/>
  <c r="P4054" i="1"/>
  <c r="O4054" i="1"/>
  <c r="R4054" i="1" s="1"/>
  <c r="Q1177" i="1"/>
  <c r="P1177" i="1"/>
  <c r="O1177" i="1"/>
  <c r="R1177" i="1" s="1"/>
  <c r="Q983" i="1"/>
  <c r="P983" i="1"/>
  <c r="O983" i="1"/>
  <c r="R983" i="1" s="1"/>
  <c r="Q1874" i="1"/>
  <c r="P1874" i="1"/>
  <c r="O1874" i="1"/>
  <c r="R1874" i="1" s="1"/>
  <c r="Q1993" i="1"/>
  <c r="P1993" i="1"/>
  <c r="O1993" i="1"/>
  <c r="R1993" i="1" s="1"/>
  <c r="Q2905" i="1"/>
  <c r="P2905" i="1"/>
  <c r="O2905" i="1"/>
  <c r="R2905" i="1" s="1"/>
  <c r="Q1136" i="1"/>
  <c r="P1136" i="1"/>
  <c r="O1136" i="1"/>
  <c r="R1136" i="1" s="1"/>
  <c r="Q895" i="1"/>
  <c r="P895" i="1"/>
  <c r="O895" i="1"/>
  <c r="R895" i="1" s="1"/>
  <c r="Q1135" i="1"/>
  <c r="P1135" i="1"/>
  <c r="O1135" i="1"/>
  <c r="R1135" i="1" s="1"/>
  <c r="Q2137" i="1"/>
  <c r="P2137" i="1"/>
  <c r="O2137" i="1"/>
  <c r="R2137" i="1" s="1"/>
  <c r="Q982" i="1"/>
  <c r="P982" i="1"/>
  <c r="O982" i="1"/>
  <c r="R982" i="1" s="1"/>
  <c r="Q2848" i="1"/>
  <c r="P2848" i="1"/>
  <c r="O2848" i="1"/>
  <c r="R2848" i="1" s="1"/>
  <c r="Q2421" i="1"/>
  <c r="P2421" i="1"/>
  <c r="O2421" i="1"/>
  <c r="R2421" i="1" s="1"/>
  <c r="Q2885" i="1"/>
  <c r="P2885" i="1"/>
  <c r="O2885" i="1"/>
  <c r="R2885" i="1" s="1"/>
  <c r="Q1915" i="1"/>
  <c r="P1915" i="1"/>
  <c r="O1915" i="1"/>
  <c r="R1915" i="1" s="1"/>
  <c r="Q3867" i="1"/>
  <c r="P3867" i="1"/>
  <c r="O3867" i="1"/>
  <c r="R3867" i="1" s="1"/>
  <c r="Q862" i="1"/>
  <c r="P862" i="1"/>
  <c r="O862" i="1"/>
  <c r="R862" i="1" s="1"/>
  <c r="Q2861" i="1"/>
  <c r="P2861" i="1"/>
  <c r="O2861" i="1"/>
  <c r="R2861" i="1" s="1"/>
  <c r="Q449" i="1"/>
  <c r="P449" i="1"/>
  <c r="O449" i="1"/>
  <c r="R449" i="1" s="1"/>
  <c r="Q4042" i="1"/>
  <c r="P4042" i="1"/>
  <c r="O4042" i="1"/>
  <c r="R4042" i="1" s="1"/>
  <c r="Q1112" i="1"/>
  <c r="P1112" i="1"/>
  <c r="O1112" i="1"/>
  <c r="R1112" i="1" s="1"/>
  <c r="Q3109" i="1"/>
  <c r="P3109" i="1"/>
  <c r="O3109" i="1"/>
  <c r="R3109" i="1" s="1"/>
  <c r="Q3084" i="1"/>
  <c r="P3084" i="1"/>
  <c r="O3084" i="1"/>
  <c r="R3084" i="1" s="1"/>
  <c r="Q1134" i="1"/>
  <c r="P1134" i="1"/>
  <c r="O1134" i="1"/>
  <c r="R1134" i="1" s="1"/>
  <c r="Q1914" i="1"/>
  <c r="P1914" i="1"/>
  <c r="O1914" i="1"/>
  <c r="R1914" i="1" s="1"/>
  <c r="Q584" i="1"/>
  <c r="P584" i="1"/>
  <c r="O584" i="1"/>
  <c r="R584" i="1" s="1"/>
  <c r="Q2420" i="1"/>
  <c r="P2420" i="1"/>
  <c r="O2420" i="1"/>
  <c r="R2420" i="1" s="1"/>
  <c r="Q781" i="1"/>
  <c r="P781" i="1"/>
  <c r="O781" i="1"/>
  <c r="R781" i="1" s="1"/>
  <c r="Q1913" i="1"/>
  <c r="P1913" i="1"/>
  <c r="O1913" i="1"/>
  <c r="R1913" i="1" s="1"/>
  <c r="Q2419" i="1"/>
  <c r="P2419" i="1"/>
  <c r="O2419" i="1"/>
  <c r="R2419" i="1" s="1"/>
  <c r="Q4015" i="1"/>
  <c r="P4015" i="1"/>
  <c r="O4015" i="1"/>
  <c r="R4015" i="1" s="1"/>
  <c r="Q3108" i="1"/>
  <c r="P3108" i="1"/>
  <c r="O3108" i="1"/>
  <c r="R3108" i="1" s="1"/>
  <c r="Q2904" i="1"/>
  <c r="P2904" i="1"/>
  <c r="O2904" i="1"/>
  <c r="R2904" i="1" s="1"/>
  <c r="Q1785" i="1"/>
  <c r="P1785" i="1"/>
  <c r="O1785" i="1"/>
  <c r="R1785" i="1" s="1"/>
  <c r="Q1784" i="1"/>
  <c r="P1784" i="1"/>
  <c r="O1784" i="1"/>
  <c r="R1784" i="1" s="1"/>
  <c r="Q981" i="1"/>
  <c r="P981" i="1"/>
  <c r="O981" i="1"/>
  <c r="R981" i="1" s="1"/>
  <c r="Q3645" i="1"/>
  <c r="P3645" i="1"/>
  <c r="O3645" i="1"/>
  <c r="R3645" i="1" s="1"/>
  <c r="Q1992" i="1"/>
  <c r="P1992" i="1"/>
  <c r="O1992" i="1"/>
  <c r="R1992" i="1" s="1"/>
  <c r="Q1783" i="1"/>
  <c r="P1783" i="1"/>
  <c r="O1783" i="1"/>
  <c r="R1783" i="1" s="1"/>
  <c r="Q2903" i="1"/>
  <c r="P2903" i="1"/>
  <c r="O2903" i="1"/>
  <c r="R2903" i="1" s="1"/>
  <c r="Q908" i="1"/>
  <c r="P908" i="1"/>
  <c r="O908" i="1"/>
  <c r="R908" i="1" s="1"/>
  <c r="Q3953" i="1"/>
  <c r="P3953" i="1"/>
  <c r="O3953" i="1"/>
  <c r="R3953" i="1" s="1"/>
  <c r="Q3952" i="1"/>
  <c r="P3952" i="1"/>
  <c r="O3952" i="1"/>
  <c r="R3952" i="1" s="1"/>
  <c r="Q4053" i="1"/>
  <c r="P4053" i="1"/>
  <c r="O4053" i="1"/>
  <c r="R4053" i="1" s="1"/>
  <c r="Q3951" i="1"/>
  <c r="P3951" i="1"/>
  <c r="O3951" i="1"/>
  <c r="R3951" i="1" s="1"/>
  <c r="Q3644" i="1"/>
  <c r="P3644" i="1"/>
  <c r="O3644" i="1"/>
  <c r="R3644" i="1" s="1"/>
  <c r="Q2418" i="1"/>
  <c r="P2418" i="1"/>
  <c r="O2418" i="1"/>
  <c r="R2418" i="1" s="1"/>
  <c r="Q3866" i="1"/>
  <c r="P3866" i="1"/>
  <c r="O3866" i="1"/>
  <c r="R3866" i="1" s="1"/>
  <c r="Q2852" i="1"/>
  <c r="P2852" i="1"/>
  <c r="O2852" i="1"/>
  <c r="R2852" i="1" s="1"/>
  <c r="Q2850" i="1"/>
  <c r="P2850" i="1"/>
  <c r="O2850" i="1"/>
  <c r="R2850" i="1" s="1"/>
  <c r="Q3636" i="1"/>
  <c r="P3636" i="1"/>
  <c r="O3636" i="1"/>
  <c r="R3636" i="1" s="1"/>
  <c r="Q2417" i="1"/>
  <c r="P2417" i="1"/>
  <c r="O2417" i="1"/>
  <c r="R2417" i="1" s="1"/>
  <c r="Q3643" i="1"/>
  <c r="P3643" i="1"/>
  <c r="O3643" i="1"/>
  <c r="R3643" i="1" s="1"/>
  <c r="Q2895" i="1"/>
  <c r="P2895" i="1"/>
  <c r="O2895" i="1"/>
  <c r="R2895" i="1" s="1"/>
  <c r="Q2416" i="1"/>
  <c r="P2416" i="1"/>
  <c r="O2416" i="1"/>
  <c r="R2416" i="1" s="1"/>
  <c r="Q2902" i="1"/>
  <c r="P2902" i="1"/>
  <c r="O2902" i="1"/>
  <c r="R2902" i="1" s="1"/>
  <c r="Q2860" i="1"/>
  <c r="P2860" i="1"/>
  <c r="O2860" i="1"/>
  <c r="R2860" i="1" s="1"/>
  <c r="Q1782" i="1"/>
  <c r="P1782" i="1"/>
  <c r="O1782" i="1"/>
  <c r="R1782" i="1" s="1"/>
  <c r="Q1991" i="1"/>
  <c r="P1991" i="1"/>
  <c r="O1991" i="1"/>
  <c r="R1991" i="1" s="1"/>
  <c r="Q980" i="1"/>
  <c r="P980" i="1"/>
  <c r="O980" i="1"/>
  <c r="R980" i="1" s="1"/>
  <c r="Q1773" i="1"/>
  <c r="P1773" i="1"/>
  <c r="O1773" i="1"/>
  <c r="R1773" i="1" s="1"/>
  <c r="Q686" i="1"/>
  <c r="P686" i="1"/>
  <c r="O686" i="1"/>
  <c r="R686" i="1" s="1"/>
  <c r="Q2415" i="1"/>
  <c r="P2415" i="1"/>
  <c r="O2415" i="1"/>
  <c r="R2415" i="1" s="1"/>
  <c r="Q2859" i="1"/>
  <c r="P2859" i="1"/>
  <c r="O2859" i="1"/>
  <c r="R2859" i="1" s="1"/>
  <c r="Q3633" i="1"/>
  <c r="P3633" i="1"/>
  <c r="O3633" i="1"/>
  <c r="R3633" i="1" s="1"/>
  <c r="Q1912" i="1"/>
  <c r="P1912" i="1"/>
  <c r="O1912" i="1"/>
  <c r="R1912" i="1" s="1"/>
  <c r="Q3642" i="1"/>
  <c r="P3642" i="1"/>
  <c r="O3642" i="1"/>
  <c r="R3642" i="1" s="1"/>
  <c r="Q583" i="1"/>
  <c r="P583" i="1"/>
  <c r="O583" i="1"/>
  <c r="R583" i="1" s="1"/>
  <c r="Q2747" i="1"/>
  <c r="P2747" i="1"/>
  <c r="O2747" i="1"/>
  <c r="R2747" i="1" s="1"/>
  <c r="Q1182" i="1"/>
  <c r="P1182" i="1"/>
  <c r="O1182" i="1"/>
  <c r="R118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1133" i="1"/>
  <c r="P1133" i="1"/>
  <c r="O1133" i="1"/>
  <c r="R1133" i="1" s="1"/>
  <c r="Q4052" i="1"/>
  <c r="P4052" i="1"/>
  <c r="O4052" i="1"/>
  <c r="R4052" i="1" s="1"/>
  <c r="Q2901" i="1"/>
  <c r="P2901" i="1"/>
  <c r="O2901" i="1"/>
  <c r="R2901" i="1" s="1"/>
  <c r="Q1873" i="1"/>
  <c r="P1873" i="1"/>
  <c r="O1873" i="1"/>
  <c r="R1873" i="1" s="1"/>
  <c r="Q1502" i="1"/>
  <c r="P1502" i="1"/>
  <c r="O1502" i="1"/>
  <c r="R1502" i="1" s="1"/>
  <c r="Q4051" i="1"/>
  <c r="P4051" i="1"/>
  <c r="O4051" i="1"/>
  <c r="R4051" i="1" s="1"/>
  <c r="Q2851" i="1"/>
  <c r="P2851" i="1"/>
  <c r="O2851" i="1"/>
  <c r="R2851" i="1" s="1"/>
  <c r="Q3865" i="1"/>
  <c r="P3865" i="1"/>
  <c r="O3865" i="1"/>
  <c r="R3865" i="1" s="1"/>
  <c r="Q711" i="1"/>
  <c r="P711" i="1"/>
  <c r="O711" i="1"/>
  <c r="R711" i="1" s="1"/>
  <c r="Q1101" i="1"/>
  <c r="P1101" i="1"/>
  <c r="O1101" i="1"/>
  <c r="R1101" i="1" s="1"/>
  <c r="Q2764" i="1"/>
  <c r="P2764" i="1"/>
  <c r="O2764" i="1"/>
  <c r="R2764" i="1" s="1"/>
  <c r="Q3107" i="1"/>
  <c r="P3107" i="1"/>
  <c r="O3107" i="1"/>
  <c r="R3107" i="1" s="1"/>
  <c r="Q2414" i="1"/>
  <c r="P2414" i="1"/>
  <c r="O2414" i="1"/>
  <c r="R2414" i="1" s="1"/>
  <c r="Q2763" i="1"/>
  <c r="P2763" i="1"/>
  <c r="O2763" i="1"/>
  <c r="R2763" i="1" s="1"/>
  <c r="Q1872" i="1"/>
  <c r="P1872" i="1"/>
  <c r="O1872" i="1"/>
  <c r="R1872" i="1" s="1"/>
  <c r="Q2413" i="1"/>
  <c r="P2413" i="1"/>
  <c r="O2413" i="1"/>
  <c r="R2413" i="1" s="1"/>
  <c r="Q2757" i="1"/>
  <c r="P2757" i="1"/>
  <c r="O2757" i="1"/>
  <c r="R2757" i="1" s="1"/>
  <c r="Q2858" i="1"/>
  <c r="P2858" i="1"/>
  <c r="O2858" i="1"/>
  <c r="R2858" i="1" s="1"/>
  <c r="Q2412" i="1"/>
  <c r="P2412" i="1"/>
  <c r="O2412" i="1"/>
  <c r="R2412" i="1" s="1"/>
  <c r="Q3632" i="1"/>
  <c r="P3632" i="1"/>
  <c r="O3632" i="1"/>
  <c r="R363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1132" i="1"/>
  <c r="P1132" i="1"/>
  <c r="O1132" i="1"/>
  <c r="R1132" i="1" s="1"/>
  <c r="Q1426" i="1"/>
  <c r="P1426" i="1"/>
  <c r="O1426" i="1"/>
  <c r="R1426" i="1" s="1"/>
  <c r="Q448" i="1"/>
  <c r="P448" i="1"/>
  <c r="O448" i="1"/>
  <c r="R448" i="1" s="1"/>
  <c r="Q1871" i="1"/>
  <c r="P1871" i="1"/>
  <c r="O1871" i="1"/>
  <c r="R1871" i="1" s="1"/>
  <c r="Q894" i="1"/>
  <c r="P894" i="1"/>
  <c r="O894" i="1"/>
  <c r="R894" i="1" s="1"/>
  <c r="Q1131" i="1"/>
  <c r="P1131" i="1"/>
  <c r="O1131" i="1"/>
  <c r="R1131" i="1" s="1"/>
  <c r="Q907" i="1"/>
  <c r="P907" i="1"/>
  <c r="O907" i="1"/>
  <c r="R907" i="1" s="1"/>
  <c r="Q682" i="1"/>
  <c r="P682" i="1"/>
  <c r="O682" i="1"/>
  <c r="R682" i="1" s="1"/>
  <c r="Q447" i="1"/>
  <c r="P447" i="1"/>
  <c r="O447" i="1"/>
  <c r="R447" i="1" s="1"/>
  <c r="Q3924" i="1"/>
  <c r="P3924" i="1"/>
  <c r="O3924" i="1"/>
  <c r="R3924" i="1" s="1"/>
  <c r="Q1130" i="1"/>
  <c r="P1130" i="1"/>
  <c r="O1130" i="1"/>
  <c r="R1130" i="1" s="1"/>
  <c r="Q697" i="1"/>
  <c r="P697" i="1"/>
  <c r="O697" i="1"/>
  <c r="R697" i="1" s="1"/>
  <c r="Q507" i="1"/>
  <c r="P507" i="1"/>
  <c r="O507" i="1"/>
  <c r="R507" i="1" s="1"/>
  <c r="Q446" i="1"/>
  <c r="P446" i="1"/>
  <c r="O446" i="1"/>
  <c r="R446" i="1" s="1"/>
  <c r="Q445" i="1"/>
  <c r="P445" i="1"/>
  <c r="O445" i="1"/>
  <c r="R445" i="1" s="1"/>
  <c r="Q556" i="1"/>
  <c r="P556" i="1"/>
  <c r="O556" i="1"/>
  <c r="R556" i="1" s="1"/>
  <c r="Q1129" i="1"/>
  <c r="P1129" i="1"/>
  <c r="O1129" i="1"/>
  <c r="R1129" i="1" s="1"/>
  <c r="Q1128" i="1"/>
  <c r="P1128" i="1"/>
  <c r="O1128" i="1"/>
  <c r="R1128" i="1" s="1"/>
  <c r="Q955" i="1"/>
  <c r="P955" i="1"/>
  <c r="O955" i="1"/>
  <c r="R955" i="1" s="1"/>
  <c r="Q1127" i="1"/>
  <c r="P1127" i="1"/>
  <c r="O1127" i="1"/>
  <c r="R1127" i="1" s="1"/>
  <c r="Q240" i="1"/>
  <c r="P240" i="1"/>
  <c r="O240" i="1"/>
  <c r="R240" i="1" s="1"/>
  <c r="Q444" i="1"/>
  <c r="P444" i="1"/>
  <c r="O444" i="1"/>
  <c r="R444" i="1" s="1"/>
  <c r="Q2411" i="1"/>
  <c r="P2411" i="1"/>
  <c r="O2411" i="1"/>
  <c r="R2411" i="1" s="1"/>
  <c r="Q223" i="1"/>
  <c r="P223" i="1"/>
  <c r="O223" i="1"/>
  <c r="R223" i="1" s="1"/>
  <c r="Q517" i="1"/>
  <c r="P517" i="1"/>
  <c r="O517" i="1"/>
  <c r="R517" i="1" s="1"/>
  <c r="Q229" i="1"/>
  <c r="P229" i="1"/>
  <c r="O229" i="1"/>
  <c r="R229" i="1" s="1"/>
  <c r="Q443" i="1"/>
  <c r="P443" i="1"/>
  <c r="O443" i="1"/>
  <c r="R443" i="1" s="1"/>
  <c r="Q979" i="1"/>
  <c r="P979" i="1"/>
  <c r="O979" i="1"/>
  <c r="R979" i="1" s="1"/>
  <c r="Q582" i="1"/>
  <c r="P582" i="1"/>
  <c r="O582" i="1"/>
  <c r="R582" i="1" s="1"/>
  <c r="Q978" i="1"/>
  <c r="P978" i="1"/>
  <c r="O978" i="1"/>
  <c r="R978" i="1" s="1"/>
  <c r="Q213" i="1"/>
  <c r="P213" i="1"/>
  <c r="O213" i="1"/>
  <c r="R213" i="1" s="1"/>
  <c r="Q977" i="1"/>
  <c r="P977" i="1"/>
  <c r="O977" i="1"/>
  <c r="R977" i="1" s="1"/>
  <c r="Q442" i="1"/>
  <c r="P442" i="1"/>
  <c r="O442" i="1"/>
  <c r="R442" i="1" s="1"/>
  <c r="Q183" i="1"/>
  <c r="P183" i="1"/>
  <c r="O183" i="1"/>
  <c r="R183" i="1" s="1"/>
  <c r="Q3641" i="1"/>
  <c r="P3641" i="1"/>
  <c r="O3641" i="1"/>
  <c r="R3641" i="1" s="1"/>
  <c r="Q196" i="1"/>
  <c r="P196" i="1"/>
  <c r="O196" i="1"/>
  <c r="R196" i="1" s="1"/>
  <c r="Q715" i="1"/>
  <c r="P715" i="1"/>
  <c r="O715" i="1"/>
  <c r="R715" i="1" s="1"/>
  <c r="Q581" i="1"/>
  <c r="P581" i="1"/>
  <c r="O581" i="1"/>
  <c r="R581" i="1" s="1"/>
  <c r="Q3106" i="1"/>
  <c r="P3106" i="1"/>
  <c r="O3106" i="1"/>
  <c r="R3106" i="1" s="1"/>
  <c r="Q493" i="1"/>
  <c r="P493" i="1"/>
  <c r="O493" i="1"/>
  <c r="R493" i="1" s="1"/>
  <c r="Q551" i="1"/>
  <c r="P551" i="1"/>
  <c r="O551" i="1"/>
  <c r="R551" i="1" s="1"/>
  <c r="Q887" i="1"/>
  <c r="P887" i="1"/>
  <c r="O887" i="1"/>
  <c r="R887" i="1" s="1"/>
  <c r="Q580" i="1"/>
  <c r="P580" i="1"/>
  <c r="O580" i="1"/>
  <c r="R580" i="1" s="1"/>
  <c r="Q441" i="1"/>
  <c r="P441" i="1"/>
  <c r="O441" i="1"/>
  <c r="R441" i="1" s="1"/>
  <c r="Q1990" i="1"/>
  <c r="P1990" i="1"/>
  <c r="O1990" i="1"/>
  <c r="R1990" i="1" s="1"/>
  <c r="Q579" i="1"/>
  <c r="P579" i="1"/>
  <c r="O579" i="1"/>
  <c r="R579" i="1" s="1"/>
  <c r="Q440" i="1"/>
  <c r="P440" i="1"/>
  <c r="O440" i="1"/>
  <c r="R440" i="1" s="1"/>
  <c r="Q578" i="1"/>
  <c r="P578" i="1"/>
  <c r="O578" i="1"/>
  <c r="R578" i="1" s="1"/>
  <c r="Q780" i="1"/>
  <c r="P780" i="1"/>
  <c r="O780" i="1"/>
  <c r="R780" i="1" s="1"/>
  <c r="Q473" i="1"/>
  <c r="P473" i="1"/>
  <c r="O473" i="1"/>
  <c r="R473" i="1" s="1"/>
  <c r="Q212" i="1"/>
  <c r="P212" i="1"/>
  <c r="O212" i="1"/>
  <c r="R212" i="1" s="1"/>
  <c r="Q1126" i="1"/>
  <c r="P1126" i="1"/>
  <c r="O1126" i="1"/>
  <c r="R1126" i="1" s="1"/>
  <c r="Q577" i="1"/>
  <c r="P577" i="1"/>
  <c r="O577" i="1"/>
  <c r="R577" i="1" s="1"/>
  <c r="Q211" i="1"/>
  <c r="P211" i="1"/>
  <c r="O211" i="1"/>
  <c r="R211" i="1" s="1"/>
  <c r="Q1501" i="1"/>
  <c r="P1501" i="1"/>
  <c r="O1501" i="1"/>
  <c r="R1501" i="1" s="1"/>
  <c r="Q1425" i="1"/>
  <c r="P1425" i="1"/>
  <c r="O1425" i="1"/>
  <c r="R1425" i="1" s="1"/>
  <c r="Q210" i="1"/>
  <c r="P210" i="1"/>
  <c r="O210" i="1"/>
  <c r="R210" i="1" s="1"/>
  <c r="Q709" i="1"/>
  <c r="P709" i="1"/>
  <c r="O709" i="1"/>
  <c r="R709" i="1" s="1"/>
  <c r="Q1500" i="1"/>
  <c r="P1500" i="1"/>
  <c r="O1500" i="1"/>
  <c r="R1500" i="1" s="1"/>
  <c r="Q576" i="1"/>
  <c r="P576" i="1"/>
  <c r="O576" i="1"/>
  <c r="R576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575" i="1"/>
  <c r="P575" i="1"/>
  <c r="O575" i="1"/>
  <c r="R575" i="1" s="1"/>
  <c r="Q3105" i="1"/>
  <c r="P3105" i="1"/>
  <c r="O3105" i="1"/>
  <c r="R3105" i="1" s="1"/>
  <c r="Q1816" i="1"/>
  <c r="P1816" i="1"/>
  <c r="O1816" i="1"/>
  <c r="R1816" i="1" s="1"/>
  <c r="Q976" i="1"/>
  <c r="P976" i="1"/>
  <c r="O976" i="1"/>
  <c r="R976" i="1" s="1"/>
  <c r="Q439" i="1"/>
  <c r="P439" i="1"/>
  <c r="O439" i="1"/>
  <c r="R439" i="1" s="1"/>
  <c r="Q906" i="1"/>
  <c r="P906" i="1"/>
  <c r="O906" i="1"/>
  <c r="R906" i="1" s="1"/>
  <c r="Q4050" i="1"/>
  <c r="P4050" i="1"/>
  <c r="O4050" i="1"/>
  <c r="R4050" i="1" s="1"/>
  <c r="Q1815" i="1"/>
  <c r="P1815" i="1"/>
  <c r="O1815" i="1"/>
  <c r="R1815" i="1" s="1"/>
  <c r="Q438" i="1"/>
  <c r="P438" i="1"/>
  <c r="O438" i="1"/>
  <c r="R438" i="1" s="1"/>
  <c r="Q2410" i="1"/>
  <c r="P2410" i="1"/>
  <c r="O2410" i="1"/>
  <c r="R2410" i="1" s="1"/>
  <c r="Q1814" i="1"/>
  <c r="P1814" i="1"/>
  <c r="O1814" i="1"/>
  <c r="R1814" i="1" s="1"/>
  <c r="Q1741" i="1"/>
  <c r="P1741" i="1"/>
  <c r="O1741" i="1"/>
  <c r="R1741" i="1" s="1"/>
  <c r="Q779" i="1"/>
  <c r="P779" i="1"/>
  <c r="O779" i="1"/>
  <c r="R779" i="1" s="1"/>
  <c r="Q1499" i="1"/>
  <c r="P1499" i="1"/>
  <c r="O1499" i="1"/>
  <c r="R1499" i="1" s="1"/>
  <c r="Q1740" i="1"/>
  <c r="P1740" i="1"/>
  <c r="O1740" i="1"/>
  <c r="R1740" i="1" s="1"/>
  <c r="Q3950" i="1"/>
  <c r="P3950" i="1"/>
  <c r="O3950" i="1"/>
  <c r="R3950" i="1" s="1"/>
  <c r="Q1739" i="1"/>
  <c r="P1739" i="1"/>
  <c r="O1739" i="1"/>
  <c r="R1739" i="1" s="1"/>
  <c r="Q437" i="1"/>
  <c r="P437" i="1"/>
  <c r="O437" i="1"/>
  <c r="R437" i="1" s="1"/>
  <c r="Q4086" i="1"/>
  <c r="P4086" i="1"/>
  <c r="O4086" i="1"/>
  <c r="R4086" i="1" s="1"/>
  <c r="Q2900" i="1"/>
  <c r="P2900" i="1"/>
  <c r="O2900" i="1"/>
  <c r="R2900" i="1" s="1"/>
  <c r="Q1424" i="1"/>
  <c r="P1424" i="1"/>
  <c r="O1424" i="1"/>
  <c r="R1424" i="1" s="1"/>
  <c r="Q422" i="1"/>
  <c r="P422" i="1"/>
  <c r="O422" i="1"/>
  <c r="R422" i="1" s="1"/>
  <c r="Q2409" i="1"/>
  <c r="P2409" i="1"/>
  <c r="O2409" i="1"/>
  <c r="R2409" i="1" s="1"/>
  <c r="Q485" i="1"/>
  <c r="P485" i="1"/>
  <c r="O485" i="1"/>
  <c r="R485" i="1" s="1"/>
  <c r="Q516" i="1"/>
  <c r="P516" i="1"/>
  <c r="O516" i="1"/>
  <c r="R516" i="1" s="1"/>
  <c r="Q1444" i="1"/>
  <c r="P1444" i="1"/>
  <c r="O1444" i="1"/>
  <c r="R1444" i="1" s="1"/>
  <c r="Q478" i="1"/>
  <c r="P478" i="1"/>
  <c r="O478" i="1"/>
  <c r="R478" i="1" s="1"/>
  <c r="Q3104" i="1"/>
  <c r="P3104" i="1"/>
  <c r="O3104" i="1"/>
  <c r="R3104" i="1" s="1"/>
  <c r="Q905" i="1"/>
  <c r="P905" i="1"/>
  <c r="O905" i="1"/>
  <c r="R905" i="1" s="1"/>
  <c r="Q481" i="1"/>
  <c r="P481" i="1"/>
  <c r="O481" i="1"/>
  <c r="R481" i="1" s="1"/>
  <c r="Q3103" i="1"/>
  <c r="P3103" i="1"/>
  <c r="O3103" i="1"/>
  <c r="R3103" i="1" s="1"/>
  <c r="Q951" i="1"/>
  <c r="P951" i="1"/>
  <c r="O951" i="1"/>
  <c r="R951" i="1" s="1"/>
  <c r="Q1498" i="1"/>
  <c r="P1498" i="1"/>
  <c r="O1498" i="1"/>
  <c r="R1498" i="1" s="1"/>
  <c r="Q2408" i="1"/>
  <c r="P2408" i="1"/>
  <c r="O2408" i="1"/>
  <c r="R2408" i="1" s="1"/>
  <c r="Q904" i="1"/>
  <c r="P904" i="1"/>
  <c r="O904" i="1"/>
  <c r="R904" i="1" s="1"/>
  <c r="Q1089" i="1"/>
  <c r="P1089" i="1"/>
  <c r="O1089" i="1"/>
  <c r="R1089" i="1" s="1"/>
  <c r="Q492" i="1"/>
  <c r="P492" i="1"/>
  <c r="O492" i="1"/>
  <c r="R492" i="1" s="1"/>
  <c r="Q574" i="1"/>
  <c r="P574" i="1"/>
  <c r="O574" i="1"/>
  <c r="R574" i="1" s="1"/>
  <c r="Q1125" i="1"/>
  <c r="P1125" i="1"/>
  <c r="O1125" i="1"/>
  <c r="R1125" i="1" s="1"/>
  <c r="Q436" i="1"/>
  <c r="P436" i="1"/>
  <c r="O436" i="1"/>
  <c r="R436" i="1" s="1"/>
  <c r="Q205" i="1"/>
  <c r="P205" i="1"/>
  <c r="O205" i="1"/>
  <c r="R205" i="1" s="1"/>
  <c r="Q4014" i="1"/>
  <c r="P4014" i="1"/>
  <c r="O4014" i="1"/>
  <c r="R4014" i="1" s="1"/>
  <c r="Q228" i="1"/>
  <c r="P228" i="1"/>
  <c r="O228" i="1"/>
  <c r="R228" i="1" s="1"/>
  <c r="Q1781" i="1"/>
  <c r="P1781" i="1"/>
  <c r="O1781" i="1"/>
  <c r="R1781" i="1" s="1"/>
  <c r="Q1813" i="1"/>
  <c r="P1813" i="1"/>
  <c r="O1813" i="1"/>
  <c r="R1813" i="1" s="1"/>
  <c r="Q2849" i="1"/>
  <c r="P2849" i="1"/>
  <c r="O2849" i="1"/>
  <c r="R2849" i="1" s="1"/>
  <c r="Q903" i="1"/>
  <c r="P903" i="1"/>
  <c r="O903" i="1"/>
  <c r="R903" i="1" s="1"/>
  <c r="Q685" i="1"/>
  <c r="P685" i="1"/>
  <c r="O685" i="1"/>
  <c r="R685" i="1" s="1"/>
  <c r="Q491" i="1"/>
  <c r="P491" i="1"/>
  <c r="O491" i="1"/>
  <c r="R491" i="1" s="1"/>
  <c r="Q2407" i="1"/>
  <c r="P2407" i="1"/>
  <c r="O2407" i="1"/>
  <c r="R2407" i="1" s="1"/>
  <c r="Q3102" i="1"/>
  <c r="P3102" i="1"/>
  <c r="O3102" i="1"/>
  <c r="R3102" i="1" s="1"/>
  <c r="Q1497" i="1"/>
  <c r="P1497" i="1"/>
  <c r="O1497" i="1"/>
  <c r="R1497" i="1" s="1"/>
  <c r="Q1812" i="1"/>
  <c r="P1812" i="1"/>
  <c r="O1812" i="1"/>
  <c r="R1812" i="1" s="1"/>
  <c r="Q515" i="1"/>
  <c r="P515" i="1"/>
  <c r="O515" i="1"/>
  <c r="R515" i="1" s="1"/>
  <c r="Q573" i="1"/>
  <c r="P573" i="1"/>
  <c r="O573" i="1"/>
  <c r="R573" i="1" s="1"/>
  <c r="Q4049" i="1"/>
  <c r="P4049" i="1"/>
  <c r="O4049" i="1"/>
  <c r="R4049" i="1" s="1"/>
  <c r="Q959" i="1"/>
  <c r="P959" i="1"/>
  <c r="O959" i="1"/>
  <c r="R959" i="1" s="1"/>
  <c r="Q200" i="1"/>
  <c r="P200" i="1"/>
  <c r="O200" i="1"/>
  <c r="R200" i="1" s="1"/>
  <c r="Q2746" i="1"/>
  <c r="P2746" i="1"/>
  <c r="O2746" i="1"/>
  <c r="R2746" i="1" s="1"/>
  <c r="Q1124" i="1"/>
  <c r="P1124" i="1"/>
  <c r="O1124" i="1"/>
  <c r="R1124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1418" i="1"/>
  <c r="P1418" i="1"/>
  <c r="O1418" i="1"/>
  <c r="R1418" i="1" s="1"/>
  <c r="Q1868" i="1"/>
  <c r="P1868" i="1"/>
  <c r="O1868" i="1"/>
  <c r="R1868" i="1" s="1"/>
  <c r="Q1123" i="1"/>
  <c r="P1123" i="1"/>
  <c r="O1123" i="1"/>
  <c r="R1123" i="1" s="1"/>
  <c r="Q2406" i="1"/>
  <c r="P2406" i="1"/>
  <c r="O2406" i="1"/>
  <c r="R2406" i="1" s="1"/>
  <c r="Q468" i="1"/>
  <c r="P468" i="1"/>
  <c r="O468" i="1"/>
  <c r="R468" i="1" s="1"/>
  <c r="Q3864" i="1"/>
  <c r="P3864" i="1"/>
  <c r="O3864" i="1"/>
  <c r="R3864" i="1" s="1"/>
  <c r="Q572" i="1"/>
  <c r="P572" i="1"/>
  <c r="O572" i="1"/>
  <c r="R572" i="1" s="1"/>
  <c r="Q1780" i="1"/>
  <c r="P1780" i="1"/>
  <c r="O1780" i="1"/>
  <c r="R1780" i="1" s="1"/>
  <c r="Q2405" i="1"/>
  <c r="P2405" i="1"/>
  <c r="O2405" i="1"/>
  <c r="R2405" i="1" s="1"/>
  <c r="Q1181" i="1"/>
  <c r="P1181" i="1"/>
  <c r="O1181" i="1"/>
  <c r="R1181" i="1" s="1"/>
  <c r="Q2404" i="1"/>
  <c r="P2404" i="1"/>
  <c r="O2404" i="1"/>
  <c r="R2404" i="1" s="1"/>
  <c r="Q571" i="1"/>
  <c r="P571" i="1"/>
  <c r="O571" i="1"/>
  <c r="R571" i="1" s="1"/>
  <c r="Q975" i="1"/>
  <c r="P975" i="1"/>
  <c r="O975" i="1"/>
  <c r="R975" i="1" s="1"/>
  <c r="Q209" i="1"/>
  <c r="P209" i="1"/>
  <c r="O209" i="1"/>
  <c r="R209" i="1" s="1"/>
  <c r="Q1423" i="1"/>
  <c r="P1423" i="1"/>
  <c r="O1423" i="1"/>
  <c r="R1423" i="1" s="1"/>
  <c r="Q950" i="1"/>
  <c r="P950" i="1"/>
  <c r="O950" i="1"/>
  <c r="R950" i="1" s="1"/>
  <c r="Q1911" i="1"/>
  <c r="P1911" i="1"/>
  <c r="O1911" i="1"/>
  <c r="R1911" i="1" s="1"/>
  <c r="Q974" i="1"/>
  <c r="P974" i="1"/>
  <c r="O974" i="1"/>
  <c r="R974" i="1" s="1"/>
  <c r="Q1496" i="1"/>
  <c r="P1496" i="1"/>
  <c r="O1496" i="1"/>
  <c r="R1496" i="1" s="1"/>
  <c r="Q1910" i="1"/>
  <c r="P1910" i="1"/>
  <c r="O1910" i="1"/>
  <c r="R1910" i="1" s="1"/>
  <c r="Q973" i="1"/>
  <c r="P973" i="1"/>
  <c r="O973" i="1"/>
  <c r="R973" i="1" s="1"/>
  <c r="Q509" i="1"/>
  <c r="P509" i="1"/>
  <c r="O509" i="1"/>
  <c r="R509" i="1" s="1"/>
  <c r="Q2753" i="1"/>
  <c r="P2753" i="1"/>
  <c r="O2753" i="1"/>
  <c r="R2753" i="1" s="1"/>
  <c r="Q514" i="1"/>
  <c r="P514" i="1"/>
  <c r="O514" i="1"/>
  <c r="R514" i="1" s="1"/>
  <c r="Q1870" i="1"/>
  <c r="P1870" i="1"/>
  <c r="O1870" i="1"/>
  <c r="R1870" i="1" s="1"/>
  <c r="Q972" i="1"/>
  <c r="P972" i="1"/>
  <c r="O972" i="1"/>
  <c r="R972" i="1" s="1"/>
  <c r="Q778" i="1"/>
  <c r="P778" i="1"/>
  <c r="O778" i="1"/>
  <c r="R778" i="1" s="1"/>
  <c r="Q162" i="1"/>
  <c r="P162" i="1"/>
  <c r="O162" i="1"/>
  <c r="R162" i="1" s="1"/>
  <c r="Q1495" i="1"/>
  <c r="P1495" i="1"/>
  <c r="O1495" i="1"/>
  <c r="R1495" i="1" s="1"/>
  <c r="Q3949" i="1"/>
  <c r="P3949" i="1"/>
  <c r="O3949" i="1"/>
  <c r="R3949" i="1" s="1"/>
  <c r="Q503" i="1"/>
  <c r="P503" i="1"/>
  <c r="O503" i="1"/>
  <c r="R503" i="1" s="1"/>
  <c r="Q1422" i="1"/>
  <c r="P1422" i="1"/>
  <c r="O1422" i="1"/>
  <c r="R1422" i="1" s="1"/>
  <c r="Q570" i="1"/>
  <c r="P570" i="1"/>
  <c r="O570" i="1"/>
  <c r="R570" i="1" s="1"/>
  <c r="Q180" i="1"/>
  <c r="P180" i="1"/>
  <c r="O180" i="1"/>
  <c r="R180" i="1" s="1"/>
  <c r="Q713" i="1"/>
  <c r="P713" i="1"/>
  <c r="O713" i="1"/>
  <c r="R713" i="1" s="1"/>
  <c r="Q484" i="1"/>
  <c r="P484" i="1"/>
  <c r="O484" i="1"/>
  <c r="R484" i="1" s="1"/>
  <c r="Q1122" i="1"/>
  <c r="P1122" i="1"/>
  <c r="O1122" i="1"/>
  <c r="R1122" i="1" s="1"/>
  <c r="Q1494" i="1"/>
  <c r="P1494" i="1"/>
  <c r="O1494" i="1"/>
  <c r="R1494" i="1" s="1"/>
  <c r="Q777" i="1"/>
  <c r="P777" i="1"/>
  <c r="O777" i="1"/>
  <c r="R777" i="1" s="1"/>
  <c r="Q696" i="1"/>
  <c r="P696" i="1"/>
  <c r="O696" i="1"/>
  <c r="R696" i="1" s="1"/>
  <c r="Q1121" i="1"/>
  <c r="P1121" i="1"/>
  <c r="O1121" i="1"/>
  <c r="R1121" i="1" s="1"/>
  <c r="Q1493" i="1"/>
  <c r="P1493" i="1"/>
  <c r="O1493" i="1"/>
  <c r="R1493" i="1" s="1"/>
  <c r="Q3863" i="1"/>
  <c r="P3863" i="1"/>
  <c r="O3863" i="1"/>
  <c r="R3863" i="1" s="1"/>
  <c r="Q207" i="1"/>
  <c r="P207" i="1"/>
  <c r="O207" i="1"/>
  <c r="R207" i="1" s="1"/>
  <c r="Q3640" i="1"/>
  <c r="P3640" i="1"/>
  <c r="O3640" i="1"/>
  <c r="R3640" i="1" s="1"/>
  <c r="Q2884" i="1"/>
  <c r="P2884" i="1"/>
  <c r="O2884" i="1"/>
  <c r="R2884" i="1" s="1"/>
  <c r="Q776" i="1"/>
  <c r="P776" i="1"/>
  <c r="O776" i="1"/>
  <c r="R776" i="1" s="1"/>
  <c r="Q4008" i="1"/>
  <c r="P4008" i="1"/>
  <c r="O4008" i="1"/>
  <c r="R4008" i="1" s="1"/>
  <c r="Q555" i="1"/>
  <c r="P555" i="1"/>
  <c r="O555" i="1"/>
  <c r="R555" i="1" s="1"/>
  <c r="Q2403" i="1"/>
  <c r="P2403" i="1"/>
  <c r="O2403" i="1"/>
  <c r="R2403" i="1" s="1"/>
  <c r="Q1989" i="1"/>
  <c r="P1989" i="1"/>
  <c r="O1989" i="1"/>
  <c r="R1989" i="1" s="1"/>
  <c r="Q1811" i="1"/>
  <c r="P1811" i="1"/>
  <c r="O1811" i="1"/>
  <c r="R1811" i="1" s="1"/>
  <c r="Q971" i="1"/>
  <c r="P971" i="1"/>
  <c r="O971" i="1"/>
  <c r="R971" i="1" s="1"/>
  <c r="Q1492" i="1"/>
  <c r="P1492" i="1"/>
  <c r="O1492" i="1"/>
  <c r="R1492" i="1" s="1"/>
  <c r="Q4048" i="1"/>
  <c r="P4048" i="1"/>
  <c r="O4048" i="1"/>
  <c r="R4048" i="1" s="1"/>
  <c r="Q3939" i="1"/>
  <c r="P3939" i="1"/>
  <c r="O3939" i="1"/>
  <c r="R3939" i="1" s="1"/>
  <c r="Q554" i="1"/>
  <c r="P554" i="1"/>
  <c r="O554" i="1"/>
  <c r="R554" i="1" s="1"/>
  <c r="Q435" i="1"/>
  <c r="P435" i="1"/>
  <c r="O435" i="1"/>
  <c r="R435" i="1" s="1"/>
  <c r="Q4041" i="1"/>
  <c r="P4041" i="1"/>
  <c r="O4041" i="1"/>
  <c r="R4041" i="1" s="1"/>
  <c r="Q1775" i="1"/>
  <c r="P1775" i="1"/>
  <c r="O1775" i="1"/>
  <c r="R1775" i="1" s="1"/>
  <c r="Q708" i="1"/>
  <c r="P708" i="1"/>
  <c r="O708" i="1"/>
  <c r="R708" i="1" s="1"/>
  <c r="Q1491" i="1"/>
  <c r="P1491" i="1"/>
  <c r="O1491" i="1"/>
  <c r="R1491" i="1" s="1"/>
  <c r="Q970" i="1"/>
  <c r="P970" i="1"/>
  <c r="O970" i="1"/>
  <c r="R970" i="1" s="1"/>
  <c r="Q1770" i="1"/>
  <c r="P1770" i="1"/>
  <c r="O1770" i="1"/>
  <c r="R1770" i="1" s="1"/>
  <c r="Q510" i="1"/>
  <c r="P510" i="1"/>
  <c r="O510" i="1"/>
  <c r="R510" i="1" s="1"/>
  <c r="Q1490" i="1"/>
  <c r="P1490" i="1"/>
  <c r="O1490" i="1"/>
  <c r="R1490" i="1" s="1"/>
  <c r="Q472" i="1"/>
  <c r="P472" i="1"/>
  <c r="O472" i="1"/>
  <c r="R472" i="1" s="1"/>
  <c r="Q4013" i="1"/>
  <c r="P4013" i="1"/>
  <c r="O4013" i="1"/>
  <c r="R4013" i="1" s="1"/>
  <c r="Q969" i="1"/>
  <c r="P969" i="1"/>
  <c r="O969" i="1"/>
  <c r="R969" i="1" s="1"/>
  <c r="Q569" i="1"/>
  <c r="P569" i="1"/>
  <c r="O569" i="1"/>
  <c r="R569" i="1" s="1"/>
  <c r="Q3639" i="1"/>
  <c r="P3639" i="1"/>
  <c r="O3639" i="1"/>
  <c r="R3639" i="1" s="1"/>
  <c r="Q3101" i="1"/>
  <c r="P3101" i="1"/>
  <c r="O3101" i="1"/>
  <c r="R3101" i="1" s="1"/>
  <c r="Q775" i="1"/>
  <c r="P775" i="1"/>
  <c r="O775" i="1"/>
  <c r="R775" i="1" s="1"/>
  <c r="Q1452" i="1"/>
  <c r="P1452" i="1"/>
  <c r="O1452" i="1"/>
  <c r="R1452" i="1" s="1"/>
  <c r="Q513" i="1"/>
  <c r="P513" i="1"/>
  <c r="O513" i="1"/>
  <c r="R513" i="1" s="1"/>
  <c r="Q3948" i="1"/>
  <c r="P3948" i="1"/>
  <c r="O3948" i="1"/>
  <c r="R3948" i="1" s="1"/>
  <c r="Q1489" i="1"/>
  <c r="P1489" i="1"/>
  <c r="O1489" i="1"/>
  <c r="R1489" i="1" s="1"/>
  <c r="Q1106" i="1"/>
  <c r="P1106" i="1"/>
  <c r="O1106" i="1"/>
  <c r="R1106" i="1" s="1"/>
  <c r="Q4085" i="1"/>
  <c r="P4085" i="1"/>
  <c r="O4085" i="1"/>
  <c r="R4085" i="1" s="1"/>
  <c r="Q2162" i="1"/>
  <c r="P2162" i="1"/>
  <c r="O2162" i="1"/>
  <c r="R2162" i="1" s="1"/>
  <c r="Q4083" i="1"/>
  <c r="P4083" i="1"/>
  <c r="O4083" i="1"/>
  <c r="R4083" i="1" s="1"/>
  <c r="Q968" i="1"/>
  <c r="P968" i="1"/>
  <c r="O968" i="1"/>
  <c r="R968" i="1" s="1"/>
  <c r="Q1869" i="1"/>
  <c r="P1869" i="1"/>
  <c r="O1869" i="1"/>
  <c r="R1869" i="1" s="1"/>
  <c r="Q3947" i="1"/>
  <c r="P3947" i="1"/>
  <c r="O3947" i="1"/>
  <c r="R3947" i="1" s="1"/>
  <c r="Q427" i="1"/>
  <c r="P427" i="1"/>
  <c r="O427" i="1"/>
  <c r="R427" i="1" s="1"/>
  <c r="Q3100" i="1"/>
  <c r="P3100" i="1"/>
  <c r="O3100" i="1"/>
  <c r="R3100" i="1" s="1"/>
  <c r="Q2899" i="1"/>
  <c r="P2899" i="1"/>
  <c r="O2899" i="1"/>
  <c r="R2899" i="1" s="1"/>
  <c r="Q1988" i="1"/>
  <c r="P1988" i="1"/>
  <c r="O1988" i="1"/>
  <c r="R1988" i="1" s="1"/>
  <c r="Q2898" i="1"/>
  <c r="P2898" i="1"/>
  <c r="O2898" i="1"/>
  <c r="R2898" i="1" s="1"/>
  <c r="Q3946" i="1"/>
  <c r="P3946" i="1"/>
  <c r="O3946" i="1"/>
  <c r="R3946" i="1" s="1"/>
  <c r="Q2161" i="1"/>
  <c r="P2161" i="1"/>
  <c r="O2161" i="1"/>
  <c r="R2161" i="1" s="1"/>
  <c r="Q1421" i="1"/>
  <c r="P1421" i="1"/>
  <c r="O1421" i="1"/>
  <c r="R1421" i="1" s="1"/>
  <c r="Q1909" i="1"/>
  <c r="P1909" i="1"/>
  <c r="O1909" i="1"/>
  <c r="R1909" i="1" s="1"/>
  <c r="Q1488" i="1"/>
  <c r="P1488" i="1"/>
  <c r="O1488" i="1"/>
  <c r="R1488" i="1" s="1"/>
  <c r="Q568" i="1"/>
  <c r="P568" i="1"/>
  <c r="O568" i="1"/>
  <c r="R568" i="1" s="1"/>
  <c r="Q2897" i="1"/>
  <c r="P2897" i="1"/>
  <c r="O2897" i="1"/>
  <c r="R2897" i="1" s="1"/>
  <c r="Q967" i="1"/>
  <c r="P967" i="1"/>
  <c r="O967" i="1"/>
  <c r="R967" i="1" s="1"/>
  <c r="Q695" i="1"/>
  <c r="P695" i="1"/>
  <c r="O695" i="1"/>
  <c r="R695" i="1" s="1"/>
  <c r="Q1120" i="1"/>
  <c r="P1120" i="1"/>
  <c r="O1120" i="1"/>
  <c r="R1120" i="1" s="1"/>
  <c r="Q2883" i="1"/>
  <c r="P2883" i="1"/>
  <c r="O2883" i="1"/>
  <c r="R2883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3945" i="1"/>
  <c r="P3945" i="1"/>
  <c r="O3945" i="1"/>
  <c r="R3945" i="1" s="1"/>
  <c r="Q897" i="1"/>
  <c r="P897" i="1"/>
  <c r="O897" i="1"/>
  <c r="R897" i="1" s="1"/>
  <c r="Q1119" i="1"/>
  <c r="P1119" i="1"/>
  <c r="O1119" i="1"/>
  <c r="R1119" i="1" s="1"/>
  <c r="Q227" i="1"/>
  <c r="P227" i="1"/>
  <c r="O227" i="1"/>
  <c r="R227" i="1" s="1"/>
  <c r="Q1487" i="1"/>
  <c r="P1487" i="1"/>
  <c r="O1487" i="1"/>
  <c r="R1487" i="1" s="1"/>
  <c r="Q3944" i="1"/>
  <c r="P3944" i="1"/>
  <c r="O3944" i="1"/>
  <c r="R3944" i="1" s="1"/>
  <c r="Q194" i="1"/>
  <c r="P194" i="1"/>
  <c r="O194" i="1"/>
  <c r="R194" i="1" s="1"/>
  <c r="Q2762" i="1"/>
  <c r="P2762" i="1"/>
  <c r="O2762" i="1"/>
  <c r="R2762" i="1" s="1"/>
  <c r="Q172" i="1"/>
  <c r="P172" i="1"/>
  <c r="O172" i="1"/>
  <c r="R172" i="1" s="1"/>
  <c r="Q1118" i="1"/>
  <c r="P1118" i="1"/>
  <c r="O1118" i="1"/>
  <c r="R1118" i="1" s="1"/>
  <c r="Q2896" i="1"/>
  <c r="P2896" i="1"/>
  <c r="O2896" i="1"/>
  <c r="R2896" i="1" s="1"/>
  <c r="Q1779" i="1"/>
  <c r="P1779" i="1"/>
  <c r="O1779" i="1"/>
  <c r="R1779" i="1" s="1"/>
  <c r="Q888" i="1"/>
  <c r="P888" i="1"/>
  <c r="O888" i="1"/>
  <c r="R888" i="1" s="1"/>
  <c r="Q886" i="1"/>
  <c r="P886" i="1"/>
  <c r="O886" i="1"/>
  <c r="R886" i="1" s="1"/>
  <c r="Q4100" i="1"/>
  <c r="P4100" i="1"/>
  <c r="O4100" i="1"/>
  <c r="R4100" i="1" s="1"/>
  <c r="Q164" i="1"/>
  <c r="P164" i="1"/>
  <c r="O164" i="1"/>
  <c r="R164" i="1" s="1"/>
  <c r="Q171" i="1"/>
  <c r="P171" i="1"/>
  <c r="O171" i="1"/>
  <c r="R171" i="1" s="1"/>
  <c r="Q3943" i="1"/>
  <c r="P3943" i="1"/>
  <c r="O3943" i="1"/>
  <c r="R3943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2160" i="1"/>
  <c r="P2160" i="1"/>
  <c r="O2160" i="1"/>
  <c r="R2160" i="1" s="1"/>
  <c r="Q434" i="1"/>
  <c r="P434" i="1"/>
  <c r="O434" i="1"/>
  <c r="R434" i="1" s="1"/>
  <c r="Q564" i="1"/>
  <c r="P564" i="1"/>
  <c r="O564" i="1"/>
  <c r="R564" i="1" s="1"/>
  <c r="Q2754" i="1"/>
  <c r="P2754" i="1"/>
  <c r="O2754" i="1"/>
  <c r="R2754" i="1" s="1"/>
  <c r="Q1415" i="1"/>
  <c r="P1415" i="1"/>
  <c r="O1415" i="1"/>
  <c r="R1415" i="1" s="1"/>
  <c r="Q563" i="1"/>
  <c r="P563" i="1"/>
  <c r="O563" i="1"/>
  <c r="R563" i="1" s="1"/>
  <c r="Q1922" i="1"/>
  <c r="P1922" i="1"/>
  <c r="O1922" i="1"/>
  <c r="R1922" i="1" s="1"/>
  <c r="Q2159" i="1"/>
  <c r="P2159" i="1"/>
  <c r="O2159" i="1"/>
  <c r="R2159" i="1" s="1"/>
  <c r="Q1420" i="1"/>
  <c r="P1420" i="1"/>
  <c r="O1420" i="1"/>
  <c r="R1420" i="1" s="1"/>
  <c r="Q902" i="1"/>
  <c r="P902" i="1"/>
  <c r="O902" i="1"/>
  <c r="R902" i="1" s="1"/>
  <c r="Q562" i="1"/>
  <c r="P562" i="1"/>
  <c r="O562" i="1"/>
  <c r="R562" i="1" s="1"/>
  <c r="Q1180" i="1"/>
  <c r="P1180" i="1"/>
  <c r="O1180" i="1"/>
  <c r="R1180" i="1" s="1"/>
  <c r="Q1412" i="1"/>
  <c r="P1412" i="1"/>
  <c r="O1412" i="1"/>
  <c r="R1412" i="1" s="1"/>
  <c r="Q1778" i="1"/>
  <c r="P1778" i="1"/>
  <c r="O1778" i="1"/>
  <c r="R1778" i="1" s="1"/>
  <c r="Q197" i="1"/>
  <c r="P197" i="1"/>
  <c r="O197" i="1"/>
  <c r="R197" i="1" s="1"/>
  <c r="Q3099" i="1"/>
  <c r="P3099" i="1"/>
  <c r="O3099" i="1"/>
  <c r="R3099" i="1" s="1"/>
  <c r="Q1987" i="1"/>
  <c r="P1987" i="1"/>
  <c r="O1987" i="1"/>
  <c r="R1987" i="1" s="1"/>
  <c r="Q4032" i="1"/>
  <c r="P4032" i="1"/>
  <c r="O4032" i="1"/>
  <c r="R4032" i="1" s="1"/>
  <c r="Q1986" i="1"/>
  <c r="P1986" i="1"/>
  <c r="O1986" i="1"/>
  <c r="R1986" i="1" s="1"/>
  <c r="Q1486" i="1"/>
  <c r="P1486" i="1"/>
  <c r="O1486" i="1"/>
  <c r="R1486" i="1" s="1"/>
  <c r="Q901" i="1"/>
  <c r="P901" i="1"/>
  <c r="O901" i="1"/>
  <c r="R901" i="1" s="1"/>
  <c r="Q3098" i="1"/>
  <c r="P3098" i="1"/>
  <c r="O3098" i="1"/>
  <c r="R3098" i="1" s="1"/>
  <c r="Q2857" i="1"/>
  <c r="P2857" i="1"/>
  <c r="O2857" i="1"/>
  <c r="R2857" i="1" s="1"/>
  <c r="Q169" i="1"/>
  <c r="P169" i="1"/>
  <c r="O169" i="1"/>
  <c r="R169" i="1" s="1"/>
  <c r="Q3097" i="1"/>
  <c r="P3097" i="1"/>
  <c r="O3097" i="1"/>
  <c r="R3097" i="1" s="1"/>
  <c r="Q3942" i="1"/>
  <c r="P3942" i="1"/>
  <c r="O3942" i="1"/>
  <c r="R3942" i="1" s="1"/>
  <c r="Q175" i="1"/>
  <c r="P175" i="1"/>
  <c r="O175" i="1"/>
  <c r="R175" i="1" s="1"/>
  <c r="Q2158" i="1"/>
  <c r="P2158" i="1"/>
  <c r="O2158" i="1"/>
  <c r="R2158" i="1" s="1"/>
  <c r="Q1419" i="1"/>
  <c r="P1419" i="1"/>
  <c r="O1419" i="1"/>
  <c r="R1419" i="1" s="1"/>
  <c r="Q182" i="1"/>
  <c r="P182" i="1"/>
  <c r="O182" i="1"/>
  <c r="R182" i="1" s="1"/>
  <c r="Q3862" i="1"/>
  <c r="P3862" i="1"/>
  <c r="O3862" i="1"/>
  <c r="R3862" i="1" s="1"/>
  <c r="Q2157" i="1"/>
  <c r="P2157" i="1"/>
  <c r="O2157" i="1"/>
  <c r="R2157" i="1" s="1"/>
  <c r="Q2156" i="1"/>
  <c r="P2156" i="1"/>
  <c r="O2156" i="1"/>
  <c r="R2156" i="1" s="1"/>
  <c r="Q694" i="1"/>
  <c r="P694" i="1"/>
  <c r="O694" i="1"/>
  <c r="R694" i="1" s="1"/>
  <c r="Q3861" i="1"/>
  <c r="P3861" i="1"/>
  <c r="O3861" i="1"/>
  <c r="R3861" i="1" s="1"/>
  <c r="Q1414" i="1"/>
  <c r="P1414" i="1"/>
  <c r="O1414" i="1"/>
  <c r="R1414" i="1" s="1"/>
  <c r="Q3941" i="1"/>
  <c r="P3941" i="1"/>
  <c r="O3941" i="1"/>
  <c r="R3941" i="1" s="1"/>
  <c r="Q2882" i="1"/>
  <c r="P2882" i="1"/>
  <c r="O2882" i="1"/>
  <c r="R2882" i="1" s="1"/>
  <c r="Q3923" i="1"/>
  <c r="P3923" i="1"/>
  <c r="O3923" i="1"/>
  <c r="R3923" i="1" s="1"/>
  <c r="Q3940" i="1"/>
  <c r="P3940" i="1"/>
  <c r="O3940" i="1"/>
  <c r="R3940" i="1" s="1"/>
  <c r="Q181" i="1"/>
  <c r="P181" i="1"/>
  <c r="O181" i="1"/>
  <c r="R181" i="1" s="1"/>
  <c r="Q4082" i="1"/>
  <c r="P4082" i="1"/>
  <c r="O4082" i="1"/>
  <c r="R4082" i="1" s="1"/>
  <c r="Q3860" i="1"/>
  <c r="P3860" i="1"/>
  <c r="O3860" i="1"/>
  <c r="R3860" i="1" s="1"/>
  <c r="Q966" i="1"/>
  <c r="P966" i="1"/>
  <c r="O966" i="1"/>
  <c r="R966" i="1" s="1"/>
  <c r="Q1985" i="1"/>
  <c r="P1985" i="1"/>
  <c r="O1985" i="1"/>
  <c r="R1985" i="1" s="1"/>
  <c r="Q3936" i="1"/>
  <c r="P3936" i="1"/>
  <c r="O3936" i="1"/>
  <c r="R3936" i="1" s="1"/>
  <c r="Q469" i="1"/>
  <c r="P469" i="1"/>
  <c r="O469" i="1"/>
  <c r="R469" i="1" s="1"/>
  <c r="Q561" i="1"/>
  <c r="P561" i="1"/>
  <c r="O561" i="1"/>
  <c r="R561" i="1" s="1"/>
  <c r="Q1485" i="1"/>
  <c r="P1485" i="1"/>
  <c r="O1485" i="1"/>
  <c r="R1485" i="1" s="1"/>
  <c r="Q3096" i="1"/>
  <c r="P3096" i="1"/>
  <c r="O3096" i="1"/>
  <c r="R3096" i="1" s="1"/>
  <c r="Q1777" i="1"/>
  <c r="P1777" i="1"/>
  <c r="O1777" i="1"/>
  <c r="R1777" i="1" s="1"/>
  <c r="Q426" i="1"/>
  <c r="P426" i="1"/>
  <c r="O426" i="1"/>
  <c r="R426" i="1" s="1"/>
  <c r="Q2155" i="1"/>
  <c r="P2155" i="1"/>
  <c r="O2155" i="1"/>
  <c r="R2155" i="1" s="1"/>
  <c r="Q1105" i="1"/>
  <c r="P1105" i="1"/>
  <c r="O1105" i="1"/>
  <c r="R1105" i="1" s="1"/>
  <c r="Q424" i="1"/>
  <c r="P424" i="1"/>
  <c r="O424" i="1"/>
  <c r="R424" i="1" s="1"/>
  <c r="Q168" i="1"/>
  <c r="P168" i="1"/>
  <c r="O168" i="1"/>
  <c r="R168" i="1" s="1"/>
  <c r="Q3090" i="1"/>
  <c r="P3090" i="1"/>
  <c r="O3090" i="1"/>
  <c r="R3090" i="1" s="1"/>
  <c r="Q560" i="1"/>
  <c r="P560" i="1"/>
  <c r="O560" i="1"/>
  <c r="R560" i="1" s="1"/>
  <c r="Q2154" i="1"/>
  <c r="P2154" i="1"/>
  <c r="O2154" i="1"/>
  <c r="R2154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E9" i="3" l="1"/>
  <c r="F9" i="3" s="1"/>
  <c r="E8" i="3"/>
  <c r="G8" i="3" s="1"/>
  <c r="F5" i="3"/>
  <c r="H10" i="3"/>
  <c r="G5" i="3"/>
  <c r="E7" i="3"/>
  <c r="G7" i="3" s="1"/>
  <c r="G4" i="3"/>
  <c r="E5" i="3"/>
  <c r="H5" i="3" s="1"/>
  <c r="H4" i="3"/>
  <c r="G10" i="3"/>
  <c r="H6" i="3"/>
  <c r="G11" i="3"/>
  <c r="F13" i="3"/>
  <c r="H13" i="3"/>
  <c r="H11" i="3"/>
  <c r="G2" i="3"/>
  <c r="G12" i="3"/>
  <c r="H2" i="3"/>
  <c r="H12" i="3"/>
  <c r="G13" i="3"/>
  <c r="E6" i="3"/>
  <c r="F6" i="3" s="1"/>
  <c r="E3" i="3"/>
  <c r="F3" i="3" s="1"/>
  <c r="F2" i="3"/>
  <c r="E12" i="3"/>
  <c r="F12" i="3" s="1"/>
  <c r="E11" i="3"/>
  <c r="F11" i="3" s="1"/>
  <c r="H9" i="3" l="1"/>
  <c r="F8" i="3"/>
  <c r="G9" i="3"/>
  <c r="F7" i="3"/>
  <c r="H7" i="3"/>
  <c r="H3" i="3"/>
  <c r="G6" i="3"/>
  <c r="G3" i="3"/>
  <c r="H8" i="3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<sst xmlns="http://schemas.openxmlformats.org/spreadsheetml/2006/main" count="24744" uniqueCount="8348">
  <si>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</si>
  <si>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</si>
  <si>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</si>
  <si>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</si>
  <si>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</si>
  <si>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</si>
  <si>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</si>
  <si>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</si>
  <si>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</si>
  <si>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</si>
  <si>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</si>
  <si>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</si>
  <si>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</si>
  <si>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</si>
  <si>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</si>
  <si>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</si>
  <si>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</si>
  <si>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</si>
  <si>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</si>
  <si>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</si>
  <si>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</si>
  <si>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</si>
  <si>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</si>
  <si>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</si>
  <si>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</si>
  <si>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</si>
  <si>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</si>
  <si>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</si>
  <si>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</si>
  <si>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</si>
  <si>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</si>
  <si>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</si>
  <si>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</si>
  <si>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</si>
  <si>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</si>
  <si>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</si>
  <si>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</si>
  <si>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</si>
  <si>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</si>
  <si>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</si>
  <si>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</si>
  <si>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</si>
  <si>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</si>
  <si>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</si>
  <si>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</si>
  <si>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</si>
  <si>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</si>
  <si>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</si>
  <si>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</si>
  <si>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</si>
  <si>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</si>
  <si>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</si>
  <si>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</si>
  <si>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</si>
  <si>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</si>
  <si>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</si>
  <si>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</si>
  <si>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</si>
  <si>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</si>
  <si>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</si>
  <si>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</si>
  <si>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</si>
  <si>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</si>
  <si>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</si>
  <si>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</si>
  <si>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</si>
  <si>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</si>
  <si>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</si>
  <si>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</si>
  <si>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</si>
  <si>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</si>
  <si>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</si>
  <si>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</si>
  <si>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</si>
  <si>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</si>
  <si>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</si>
  <si>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</si>
  <si>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</si>
  <si>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</si>
  <si>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</si>
  <si>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</si>
  <si>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</si>
  <si>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</si>
  <si>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</si>
  <si>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</si>
  <si>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</si>
  <si>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</si>
  <si>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</si>
  <si>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</si>
  <si>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</si>
  <si>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</si>
  <si>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</si>
  <si>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</si>
  <si>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</si>
  <si>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</si>
  <si>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</si>
  <si>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</si>
  <si>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</si>
  <si>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</si>
  <si>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</si>
  <si>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</si>
  <si>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</si>
  <si>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</si>
  <si>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</si>
  <si>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</si>
  <si>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</si>
  <si>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</si>
  <si>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</si>
  <si>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</si>
  <si>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</si>
  <si>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</si>
  <si>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</si>
  <si>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</si>
  <si>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</si>
  <si>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</si>
  <si>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</si>
  <si>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</si>
  <si>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</si>
  <si>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</si>
  <si>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</si>
  <si>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</si>
  <si>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</si>
  <si>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</si>
  <si>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</si>
  <si>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</si>
  <si>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</si>
  <si>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</si>
  <si>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</si>
  <si>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</si>
  <si>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</si>
  <si>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</si>
  <si>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</si>
  <si>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</si>
  <si>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</si>
  <si>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</si>
  <si>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</si>
  <si>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</si>
  <si>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</si>
  <si>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</si>
  <si>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</si>
  <si>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</si>
  <si>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</si>
  <si>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</si>
  <si>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</si>
  <si>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</si>
  <si>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</si>
  <si>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</si>
  <si>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</si>
  <si>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</si>
  <si>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</si>
  <si>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</si>
  <si>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</si>
  <si>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</si>
  <si>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</si>
  <si>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</si>
  <si>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</si>
  <si>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</si>
  <si>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</si>
  <si>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</si>
  <si>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</si>
  <si>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</si>
  <si>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</si>
  <si>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</si>
  <si>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</si>
  <si>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</si>
  <si>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</si>
  <si>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</si>
  <si>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</si>
  <si>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</si>
  <si>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</si>
  <si>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</si>
  <si>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</si>
  <si>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</si>
  <si>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</si>
  <si>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</si>
  <si>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</si>
  <si>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</si>
  <si>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</si>
  <si>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</si>
  <si>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</si>
  <si>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</si>
  <si>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</si>
  <si>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</si>
  <si>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</si>
  <si>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</si>
  <si>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</si>
  <si>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</si>
  <si>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</si>
  <si>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</si>
  <si>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</si>
  <si>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</si>
  <si>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</si>
  <si>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</si>
  <si>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</si>
  <si>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</si>
  <si>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</si>
  <si>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</si>
  <si>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</si>
  <si>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</si>
  <si>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</si>
  <si>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</si>
  <si>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</si>
  <si>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</si>
  <si>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</si>
  <si>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</si>
  <si>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</si>
  <si>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</si>
  <si>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</si>
  <si>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</si>
  <si>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</si>
  <si>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</si>
  <si>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</si>
  <si>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</si>
  <si>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</si>
  <si>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</si>
  <si>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</si>
  <si>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</si>
  <si>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</si>
  <si>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</si>
  <si>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</si>
  <si>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</si>
  <si>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</si>
  <si>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</si>
  <si>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</si>
  <si>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</si>
  <si>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</si>
  <si>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</si>
  <si>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</si>
  <si>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</si>
  <si>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</si>
  <si>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</si>
  <si>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</si>
  <si>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</si>
  <si>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</si>
  <si>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</si>
  <si>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</si>
  <si>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</si>
  <si>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</si>
  <si>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</si>
  <si>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</si>
  <si>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</si>
  <si>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</si>
  <si>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</si>
  <si>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</si>
  <si>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</si>
  <si>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</si>
  <si>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</si>
  <si>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</si>
  <si>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</si>
  <si>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</si>
  <si>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</si>
  <si>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</si>
  <si>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</si>
  <si>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</si>
  <si>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</si>
  <si>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</si>
  <si>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</si>
  <si>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</si>
  <si>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</si>
  <si>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</si>
  <si>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</si>
  <si>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</si>
  <si>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</si>
  <si>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</si>
  <si>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</si>
  <si>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</si>
  <si>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</si>
  <si>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</si>
  <si>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</si>
  <si>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</si>
  <si>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</si>
  <si>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</si>
  <si>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</si>
  <si>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</si>
  <si>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</si>
  <si>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</si>
  <si>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</si>
  <si>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</si>
  <si>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</si>
  <si>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</si>
  <si>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</si>
  <si>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</si>
  <si>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</si>
  <si>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</si>
  <si>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</si>
  <si>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</si>
  <si>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</si>
  <si>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</si>
  <si>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</si>
  <si>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</si>
  <si>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</si>
  <si>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</si>
  <si>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</si>
  <si>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</si>
  <si>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</si>
  <si>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</si>
  <si>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</si>
  <si>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</si>
  <si>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</si>
  <si>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</si>
  <si>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</si>
  <si>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</si>
  <si>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</si>
  <si>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</si>
  <si>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</si>
  <si>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</si>
  <si>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</si>
  <si>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</si>
  <si>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</si>
  <si>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</si>
  <si>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</si>
  <si>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</si>
  <si>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</si>
  <si>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</si>
  <si>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</si>
  <si>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</si>
  <si>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</si>
  <si>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</si>
  <si>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</si>
  <si>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</si>
  <si>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</si>
  <si>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</si>
  <si>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</si>
  <si>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</si>
  <si>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</si>
  <si>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</si>
  <si>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</si>
  <si>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</si>
  <si>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</si>
  <si>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</si>
  <si>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</si>
  <si>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</si>
  <si>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</si>
  <si>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</si>
  <si>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</si>
  <si>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</si>
  <si>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</si>
  <si>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</si>
  <si>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</si>
  <si>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</si>
  <si>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</si>
  <si>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</si>
  <si>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</si>
  <si>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</si>
  <si>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</si>
  <si>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</si>
  <si>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</si>
  <si>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</si>
  <si>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</si>
  <si>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</si>
  <si>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</si>
  <si>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</si>
  <si>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</si>
  <si>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</si>
  <si>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</si>
  <si>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</si>
  <si>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</si>
  <si>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</si>
  <si>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</si>
  <si>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</si>
  <si>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</si>
  <si>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</si>
  <si>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</si>
  <si>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</si>
  <si>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</si>
  <si>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</si>
  <si>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</si>
  <si>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</si>
  <si>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</si>
  <si>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</si>
  <si>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</si>
  <si>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</si>
  <si>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</si>
  <si>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</si>
  <si>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</si>
  <si>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</si>
  <si>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</si>
  <si>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</si>
  <si>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</si>
  <si>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</si>
  <si>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</si>
  <si>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</si>
  <si>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</si>
  <si>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</si>
  <si>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</si>
  <si>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</si>
  <si>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</si>
  <si>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</si>
  <si>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</si>
  <si>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</si>
  <si>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</si>
  <si>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</si>
  <si>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</si>
  <si>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</si>
  <si>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</si>
  <si>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</si>
  <si>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</si>
  <si>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</si>
  <si>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</si>
  <si>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</si>
  <si>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</si>
  <si>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</si>
  <si>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</si>
  <si>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</si>
  <si>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</si>
  <si>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</si>
  <si>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</si>
  <si>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</si>
  <si>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</si>
  <si>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</si>
  <si>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</si>
  <si>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</si>
  <si>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</si>
  <si>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</si>
  <si>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</si>
  <si>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</si>
  <si>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</si>
  <si>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</si>
  <si>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</si>
  <si>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</si>
  <si>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</si>
  <si>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</si>
  <si>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</si>
  <si>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</si>
  <si>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</si>
  <si>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</si>
  <si>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</si>
  <si>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</si>
  <si>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</si>
  <si>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</si>
  <si>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</si>
  <si>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</si>
  <si>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</si>
  <si>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</si>
  <si>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</si>
  <si>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</si>
  <si>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</si>
  <si>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</si>
  <si>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</si>
  <si>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</si>
  <si>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</si>
  <si>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</si>
  <si>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</si>
  <si>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</si>
  <si>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</si>
  <si>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</si>
  <si>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</si>
  <si>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</si>
  <si>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</si>
  <si>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</si>
  <si>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</si>
  <si>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</si>
  <si>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</si>
  <si>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</si>
  <si>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</si>
  <si>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</si>
  <si>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</si>
  <si>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</si>
  <si>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</si>
  <si>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</si>
  <si>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</si>
  <si>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</si>
  <si>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</si>
  <si>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</si>
  <si>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</si>
  <si>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</si>
  <si>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</si>
  <si>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</si>
  <si>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</si>
  <si>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</si>
  <si>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</si>
  <si>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</si>
  <si>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</si>
  <si>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</si>
  <si>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</si>
  <si>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</si>
  <si>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</si>
  <si>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</si>
  <si>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</si>
  <si>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</si>
  <si>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</si>
  <si>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</si>
  <si>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</si>
  <si>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</si>
  <si>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</si>
  <si>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</si>
  <si>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</si>
  <si>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</si>
  <si>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</si>
  <si>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</si>
  <si>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</si>
  <si>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</si>
  <si>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</si>
  <si>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</si>
  <si>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</si>
  <si>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</si>
  <si>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</si>
  <si>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</si>
  <si>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</si>
  <si>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</si>
  <si>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</si>
  <si>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</si>
  <si>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</si>
  <si>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</si>
  <si>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</si>
  <si>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</si>
  <si>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</si>
  <si>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</si>
  <si>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</si>
  <si>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</si>
  <si>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</si>
  <si>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</si>
  <si>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</si>
  <si>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</si>
  <si>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</si>
  <si>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</si>
  <si>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</si>
  <si>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</si>
  <si>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</si>
  <si>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</si>
  <si>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</si>
  <si>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</si>
  <si>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</si>
  <si>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</si>
  <si>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</si>
  <si>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</si>
  <si>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</si>
  <si>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</si>
  <si>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</si>
  <si>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</si>
  <si>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</si>
  <si>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</si>
  <si>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</si>
  <si>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</si>
  <si>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</si>
  <si>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</si>
  <si>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</si>
  <si>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</si>
  <si>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</si>
  <si>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</si>
  <si>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</si>
  <si>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</si>
  <si>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</si>
  <si>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</si>
  <si>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</si>
  <si>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</si>
  <si>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</si>
  <si>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</si>
  <si>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</si>
  <si>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</si>
  <si>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</si>
  <si>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</si>
  <si>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</si>
  <si>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</si>
  <si>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</si>
  <si>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</si>
  <si>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</si>
  <si>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</si>
  <si>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</si>
  <si>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</si>
  <si>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</si>
  <si>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</si>
  <si>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</si>
  <si>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</si>
  <si>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</si>
  <si>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</si>
  <si>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</si>
  <si>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</si>
  <si>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</si>
  <si>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</si>
  <si>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</si>
  <si>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</si>
  <si>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</si>
  <si>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</si>
  <si>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</si>
  <si>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</si>
  <si>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</si>
  <si>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</si>
  <si>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</si>
  <si>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</si>
  <si>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</si>
  <si>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</si>
  <si>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</si>
  <si>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</si>
  <si>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</si>
  <si>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</si>
  <si>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</si>
  <si>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</si>
  <si>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</si>
  <si>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</si>
  <si>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</si>
  <si>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</si>
  <si>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</si>
  <si>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</si>
  <si>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</si>
  <si>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</si>
  <si>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</si>
  <si>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</si>
  <si>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</si>
  <si>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</si>
  <si>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</si>
  <si>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</si>
  <si>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</si>
  <si>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</si>
  <si>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</si>
  <si>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</si>
  <si>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</si>
  <si>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</si>
  <si>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</si>
  <si>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</si>
  <si>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</si>
  <si>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</si>
  <si>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</si>
  <si>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</si>
  <si>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</si>
  <si>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</si>
  <si>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</si>
  <si>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</si>
  <si>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</si>
  <si>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</si>
  <si>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</si>
  <si>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</si>
  <si>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</si>
  <si>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</si>
  <si>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</si>
  <si>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</si>
  <si>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</si>
  <si>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</si>
  <si>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</si>
  <si>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</si>
  <si>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</si>
  <si>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</si>
  <si>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</si>
  <si>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</si>
  <si>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</si>
  <si>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</si>
  <si>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</si>
  <si>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</si>
  <si>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</si>
  <si>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</si>
  <si>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</si>
  <si>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</si>
  <si>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</si>
  <si>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</si>
  <si>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</si>
  <si>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</si>
  <si>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</si>
  <si>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</si>
  <si>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</si>
  <si>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</si>
  <si>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</si>
  <si>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</si>
  <si>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</si>
  <si>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</si>
  <si>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</si>
  <si>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</si>
  <si>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</si>
  <si>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</si>
  <si>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</si>
  <si>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</si>
  <si>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</si>
  <si>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</si>
  <si>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</si>
  <si>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</si>
  <si>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</si>
  <si>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</si>
  <si>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</si>
  <si>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</si>
  <si>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</si>
  <si>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</si>
  <si>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</si>
  <si>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</si>
  <si>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</si>
  <si>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</si>
  <si>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</si>
  <si>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</si>
  <si>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</si>
  <si>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</si>
  <si>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</si>
  <si>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</si>
  <si>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</si>
  <si>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</si>
  <si>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</si>
  <si>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</si>
  <si>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</si>
  <si>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</si>
  <si>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</si>
  <si>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</si>
  <si>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</si>
  <si>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</si>
  <si>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</si>
  <si>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</si>
  <si>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</si>
  <si>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</si>
  <si>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</si>
  <si>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</si>
  <si>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</si>
  <si>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</si>
  <si>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</si>
  <si>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</si>
  <si>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</si>
  <si>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</si>
  <si>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</si>
  <si>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</si>
  <si>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</si>
  <si>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</si>
  <si>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</si>
  <si>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</si>
  <si>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</si>
  <si>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</si>
  <si>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</si>
  <si>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</si>
  <si>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</si>
  <si>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</si>
  <si>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</si>
  <si>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</si>
  <si>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</si>
  <si>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</si>
  <si>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</si>
  <si>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</si>
  <si>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</si>
  <si>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</si>
  <si>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</si>
  <si>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</si>
  <si>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</si>
  <si>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</si>
  <si>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</si>
  <si>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</si>
  <si>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</si>
  <si>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</si>
  <si>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</si>
  <si>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</si>
  <si>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</si>
  <si>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</si>
  <si>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</si>
  <si>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</si>
  <si>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</si>
  <si>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</si>
  <si>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</si>
  <si>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</si>
  <si>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</si>
  <si>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</si>
  <si>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</si>
  <si>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</si>
  <si>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</si>
  <si>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</si>
  <si>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</si>
  <si>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</si>
  <si>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</si>
  <si>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</si>
  <si>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</si>
  <si>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</si>
  <si>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</si>
  <si>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</si>
  <si>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</si>
  <si>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</si>
  <si>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</si>
  <si>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</si>
  <si>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</si>
  <si>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</si>
  <si>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</si>
  <si>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</si>
  <si>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</si>
  <si>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</si>
  <si>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</si>
  <si>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</si>
  <si>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</si>
  <si>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</si>
  <si>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</si>
  <si>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</si>
  <si>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</si>
  <si>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</si>
  <si>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</si>
  <si>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</si>
  <si>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</si>
  <si>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</si>
  <si>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</si>
  <si>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</si>
  <si>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</si>
  <si>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</si>
  <si>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</si>
  <si>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</si>
  <si>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</si>
  <si>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</si>
  <si>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</si>
  <si>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</si>
  <si>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</si>
  <si>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</si>
  <si>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</si>
  <si>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</si>
  <si>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</si>
  <si>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</si>
  <si>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</si>
  <si>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</si>
  <si>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</si>
  <si>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</si>
  <si>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</si>
  <si>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</si>
  <si>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</si>
  <si>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</si>
  <si>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</si>
  <si>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</si>
  <si>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</si>
  <si>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</si>
  <si>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</si>
  <si>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</si>
  <si>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</si>
  <si>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</si>
  <si>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</si>
  <si>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</si>
  <si>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</si>
  <si>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</si>
  <si>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</si>
  <si>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</si>
  <si>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</si>
  <si>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</si>
  <si>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</si>
  <si>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</si>
  <si>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</si>
  <si>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</si>
  <si>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</si>
  <si>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</si>
  <si>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</si>
  <si>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</si>
  <si>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</si>
  <si>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</si>
  <si>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</si>
  <si>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</si>
  <si>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</si>
  <si>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</si>
  <si>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</si>
  <si>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</si>
  <si>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</si>
  <si>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</si>
  <si>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</si>
  <si>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</si>
  <si>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</si>
  <si>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</si>
  <si>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</si>
  <si>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</si>
  <si>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</si>
  <si>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</si>
  <si>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</si>
  <si>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</si>
  <si>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</si>
  <si>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</si>
  <si>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</si>
  <si>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</si>
  <si>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</si>
  <si>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</si>
  <si>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</si>
  <si>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</si>
  <si>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</si>
  <si>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</si>
  <si>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</si>
  <si>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</si>
  <si>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</si>
  <si>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</si>
  <si>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</si>
  <si>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</si>
  <si>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</si>
  <si>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</si>
  <si>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</si>
  <si>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</si>
  <si>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</si>
  <si>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</si>
  <si>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</si>
  <si>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</si>
  <si>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</si>
  <si>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</si>
  <si>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</si>
  <si>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</si>
  <si>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</si>
  <si>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</si>
  <si>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</si>
  <si>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</si>
  <si>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</si>
  <si>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</si>
  <si>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</si>
  <si>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</si>
  <si>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</si>
  <si>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</si>
  <si>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</si>
  <si>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</si>
  <si>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</si>
  <si>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</si>
  <si>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</si>
  <si>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</si>
  <si>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</si>
  <si>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</si>
  <si>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</si>
  <si>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</si>
  <si>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</si>
  <si>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</si>
  <si>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</si>
  <si>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</si>
  <si>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</si>
  <si>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</si>
  <si>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</si>
  <si>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</si>
  <si>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</si>
  <si>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</si>
  <si>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</si>
  <si>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</si>
  <si>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</si>
  <si>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</si>
  <si>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</si>
  <si>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</si>
  <si>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</si>
  <si>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</si>
  <si>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</si>
  <si>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</si>
  <si>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</si>
  <si>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</si>
  <si>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</si>
  <si>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</si>
  <si>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</si>
  <si>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</si>
  <si>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</si>
  <si>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</si>
  <si>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</si>
  <si>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</si>
  <si>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</si>
  <si>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</si>
  <si>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</si>
  <si>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</si>
  <si>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</si>
  <si>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</si>
  <si>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</si>
  <si>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</si>
  <si>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</si>
  <si>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</si>
  <si>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</si>
  <si>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</si>
  <si>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</si>
  <si>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</si>
  <si>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</si>
  <si>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</si>
  <si>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</si>
  <si>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</si>
  <si>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</si>
  <si>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</si>
  <si>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</si>
  <si>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</si>
  <si>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</si>
  <si>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</si>
  <si>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</si>
  <si>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</si>
  <si>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</si>
  <si>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</si>
  <si>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</si>
  <si>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</si>
  <si>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</si>
  <si>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</si>
  <si>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</si>
  <si>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</si>
  <si>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</si>
  <si>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</si>
  <si>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</si>
  <si>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</si>
  <si>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</si>
  <si>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</si>
  <si>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</si>
  <si>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</si>
  <si>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</si>
  <si>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</si>
  <si>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</si>
  <si>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</si>
  <si>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</si>
  <si>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</si>
  <si>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</si>
  <si>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</si>
  <si>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</si>
  <si>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</si>
  <si>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</si>
  <si>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</si>
  <si>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</si>
  <si>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</si>
  <si>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</si>
  <si>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</si>
  <si>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</si>
  <si>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</si>
  <si>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</si>
  <si>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</si>
  <si>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</si>
  <si>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</si>
  <si>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</si>
  <si>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</si>
  <si>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</si>
  <si>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</si>
  <si>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</si>
  <si>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</si>
  <si>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</si>
  <si>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</si>
  <si>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</si>
  <si>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</si>
  <si>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</si>
  <si>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</si>
  <si>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</si>
  <si>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</si>
  <si>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</si>
  <si>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</si>
  <si>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</si>
  <si>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</si>
  <si>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</si>
  <si>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</si>
  <si>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</si>
  <si>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</si>
  <si>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</si>
  <si>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</si>
  <si>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</si>
  <si>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</si>
  <si>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</si>
  <si>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</si>
  <si>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</si>
  <si>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</si>
  <si>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</si>
  <si>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</si>
  <si>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</si>
  <si>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</si>
  <si>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</si>
  <si>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</si>
  <si>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</si>
  <si>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</si>
  <si>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</si>
  <si>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</si>
  <si>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</si>
  <si>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</si>
  <si>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</si>
  <si>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</si>
  <si>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</si>
  <si>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</si>
  <si>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</si>
  <si>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</si>
  <si>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</si>
  <si>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</si>
  <si>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</si>
  <si>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</si>
  <si>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</si>
  <si>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</si>
  <si>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</si>
  <si>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</si>
  <si>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</si>
  <si>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</si>
  <si>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</si>
  <si>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</si>
  <si>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</si>
  <si>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</si>
  <si>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</si>
  <si>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</si>
  <si>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</si>
  <si>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</si>
  <si>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</si>
  <si>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</si>
  <si>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</si>
  <si>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</si>
  <si>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</si>
  <si>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</si>
  <si>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</si>
  <si>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</si>
  <si>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</si>
  <si>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</si>
  <si>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</si>
  <si>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</si>
  <si>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</si>
  <si>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</si>
  <si>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</si>
  <si>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</si>
  <si>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</si>
  <si>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</si>
  <si>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</si>
  <si>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</si>
  <si>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</si>
  <si>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</si>
  <si>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</si>
  <si>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</si>
  <si>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</si>
  <si>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</si>
  <si>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</si>
  <si>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</si>
  <si>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</si>
  <si>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</si>
  <si>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</si>
  <si>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</si>
  <si>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</si>
  <si>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</si>
  <si>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</si>
  <si>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</si>
  <si>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</si>
  <si>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</si>
  <si>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</si>
  <si>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</si>
  <si>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</si>
  <si>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</si>
  <si>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</si>
  <si>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</si>
  <si>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</si>
  <si>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</si>
  <si>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</si>
  <si>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</si>
  <si>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</si>
  <si>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</si>
  <si>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</si>
  <si>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</si>
  <si>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</si>
  <si>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</si>
  <si>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</si>
  <si>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</si>
  <si>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</si>
  <si>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</si>
  <si>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</si>
  <si>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</si>
  <si>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</si>
  <si>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</si>
  <si>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</si>
  <si>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</si>
  <si>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</si>
  <si>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</si>
  <si>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</si>
  <si>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</si>
  <si>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</si>
  <si>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</si>
  <si>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</si>
  <si>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</si>
  <si>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</si>
  <si>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</si>
  <si>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</si>
  <si>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</si>
  <si>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</si>
  <si>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</si>
  <si>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</si>
  <si>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</si>
  <si>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</si>
  <si>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</si>
  <si>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</si>
  <si>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</si>
  <si>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</si>
  <si>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</si>
  <si>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</si>
  <si>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</si>
  <si>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</si>
  <si>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</si>
  <si>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</si>
  <si>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</si>
  <si>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</si>
  <si>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</si>
  <si>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</si>
  <si>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</si>
  <si>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</si>
  <si>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</si>
  <si>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</si>
  <si>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</si>
  <si>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</si>
  <si>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</si>
  <si>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</si>
  <si>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</si>
  <si>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</si>
  <si>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</si>
  <si>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</si>
  <si>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</si>
  <si>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</si>
  <si>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</si>
  <si>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</si>
  <si>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</si>
  <si>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</si>
  <si>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</si>
  <si>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</si>
  <si>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</si>
  <si>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</si>
  <si>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</si>
  <si>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</si>
  <si>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</si>
  <si>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</si>
  <si>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</si>
  <si>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</si>
  <si>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</si>
  <si>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</si>
  <si>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</si>
  <si>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</si>
  <si>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</si>
  <si>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</si>
  <si>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</si>
  <si>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</si>
  <si>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</si>
  <si>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</si>
  <si>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</si>
  <si>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</si>
  <si>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</si>
  <si>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</si>
  <si>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</si>
  <si>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</si>
  <si>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</si>
  <si>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</si>
  <si>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</si>
  <si>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</si>
  <si>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</si>
  <si>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</si>
  <si>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</si>
  <si>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</si>
  <si>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</si>
  <si>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</si>
  <si>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</si>
  <si>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</si>
  <si>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</si>
  <si>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</si>
  <si>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</si>
  <si>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</si>
  <si>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</si>
  <si>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</si>
  <si>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</si>
  <si>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</si>
  <si>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</si>
  <si>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</si>
  <si>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</si>
  <si>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</si>
  <si>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</si>
  <si>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</si>
  <si>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</si>
  <si>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</si>
  <si>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</si>
  <si>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</si>
  <si>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</si>
  <si>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</si>
  <si>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</si>
  <si>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</si>
  <si>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</si>
  <si>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</si>
  <si>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</si>
  <si>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</si>
  <si>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</si>
  <si>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</si>
  <si>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</si>
  <si>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</si>
  <si>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</si>
  <si>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</si>
  <si>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</si>
  <si>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</si>
  <si>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</si>
  <si>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</si>
  <si>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</si>
  <si>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</si>
  <si>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</si>
  <si>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</si>
  <si>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</si>
  <si>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</si>
  <si>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</si>
  <si>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</si>
  <si>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</si>
  <si>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</si>
  <si>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</si>
  <si>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</si>
  <si>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</si>
  <si>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</si>
  <si>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</si>
  <si>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</si>
  <si>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</si>
  <si>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</si>
  <si>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</si>
  <si>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</si>
  <si>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</si>
  <si>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</si>
  <si>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</si>
  <si>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</si>
  <si>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</si>
  <si>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</si>
  <si>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</si>
  <si>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</si>
  <si>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</si>
  <si>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</si>
  <si>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</si>
  <si>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</si>
  <si>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</si>
  <si>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</si>
  <si>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</si>
  <si>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</si>
  <si>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</si>
  <si>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</si>
  <si>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</si>
  <si>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</si>
  <si>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</si>
  <si>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</si>
  <si>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</si>
  <si>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</si>
  <si>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</si>
  <si>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</si>
  <si>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</si>
  <si>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</si>
  <si>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</si>
  <si>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</si>
  <si>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</si>
  <si>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</si>
  <si>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</si>
  <si>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</si>
  <si>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</si>
  <si>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</si>
  <si>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</si>
  <si>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</si>
  <si>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</si>
  <si>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</si>
  <si>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</si>
  <si>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</si>
  <si>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</si>
  <si>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</si>
  <si>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</si>
  <si>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</si>
  <si>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</si>
  <si>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</si>
  <si>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</si>
  <si>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</si>
  <si>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</si>
  <si>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</si>
  <si>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</si>
  <si>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</si>
  <si>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</si>
  <si>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</si>
  <si>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</si>
  <si>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</si>
  <si>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</si>
  <si>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</si>
  <si>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</si>
  <si>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</si>
  <si>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</si>
  <si>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</si>
  <si>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</si>
  <si>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</si>
  <si>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</si>
  <si>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</si>
  <si>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</si>
  <si>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</si>
  <si>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</si>
  <si>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</si>
  <si>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</si>
  <si>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</si>
  <si>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</si>
  <si>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</si>
  <si>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</si>
  <si>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</si>
  <si>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</si>
  <si>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</si>
  <si>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</si>
  <si>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</si>
  <si>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</si>
  <si>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</si>
  <si>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</si>
  <si>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</si>
  <si>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</si>
  <si>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</si>
  <si>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</si>
  <si>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</si>
  <si>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</si>
  <si>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</si>
  <si>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</si>
  <si>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</si>
  <si>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</si>
  <si>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</si>
  <si>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</si>
  <si>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</si>
  <si>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</si>
  <si>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</si>
  <si>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</si>
  <si>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</si>
  <si>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</si>
  <si>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</si>
  <si>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</si>
  <si>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</si>
  <si>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</si>
  <si>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</si>
  <si>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</si>
  <si>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</si>
  <si>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</si>
  <si>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</si>
  <si>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</si>
  <si>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</si>
  <si>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</si>
  <si>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</si>
  <si>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</si>
  <si>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</si>
  <si>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</si>
  <si>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</si>
  <si>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</si>
  <si>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</si>
  <si>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</si>
  <si>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</si>
  <si>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</si>
  <si>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</si>
  <si>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</si>
  <si>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</si>
  <si>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</si>
  <si>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</si>
  <si>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</si>
  <si>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</si>
  <si>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</si>
  <si>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</si>
  <si>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</si>
  <si>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</si>
  <si>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</si>
  <si>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</si>
  <si>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</si>
  <si>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</si>
  <si>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</si>
  <si>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</si>
  <si>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</si>
  <si>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</si>
  <si>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</si>
  <si>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</si>
  <si>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</si>
  <si>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</si>
  <si>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</si>
  <si>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</si>
  <si>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</si>
  <si>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</si>
  <si>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</si>
  <si>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</si>
  <si>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</si>
  <si>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</si>
  <si>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</si>
  <si>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</si>
  <si>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</si>
  <si>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</si>
  <si>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</si>
  <si>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</si>
  <si>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</si>
  <si>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</si>
  <si>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</si>
  <si>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</si>
  <si>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</si>
  <si>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</si>
  <si>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</si>
  <si>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</si>
  <si>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</si>
  <si>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</si>
  <si>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</si>
  <si>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</si>
  <si>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</si>
  <si>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</si>
  <si>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</si>
  <si>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</si>
  <si>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</si>
  <si>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</si>
  <si>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</si>
  <si>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</si>
  <si>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</si>
  <si>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</si>
  <si>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</si>
  <si>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</si>
  <si>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</si>
  <si>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</si>
  <si>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</si>
  <si>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</si>
  <si>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</si>
  <si>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</si>
  <si>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</si>
  <si>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</si>
  <si>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</si>
  <si>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</si>
  <si>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</si>
  <si>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</si>
  <si>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</si>
  <si>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</si>
  <si>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</si>
  <si>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</si>
  <si>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</si>
  <si>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</si>
  <si>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</si>
  <si>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</si>
  <si>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</si>
  <si>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</si>
  <si>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</si>
  <si>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</si>
  <si>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</si>
  <si>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</si>
  <si>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</si>
  <si>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</si>
  <si>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</si>
  <si>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</si>
  <si>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</si>
  <si>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</si>
  <si>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</si>
  <si>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</si>
  <si>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</si>
  <si>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</si>
  <si>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</si>
  <si>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</si>
  <si>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</si>
  <si>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</si>
  <si>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</si>
  <si>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</si>
  <si>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</si>
  <si>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</si>
  <si>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</si>
  <si>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</si>
  <si>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</si>
  <si>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</si>
  <si>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</si>
  <si>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</si>
  <si>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</si>
  <si>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</si>
  <si>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</si>
  <si>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</si>
  <si>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</si>
  <si>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</si>
  <si>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</si>
  <si>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</si>
  <si>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</si>
  <si>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</si>
  <si>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</si>
  <si>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</si>
  <si>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</si>
  <si>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</si>
  <si>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</si>
  <si>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</si>
  <si>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</si>
  <si>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</si>
  <si>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</si>
  <si>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</si>
  <si>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</si>
  <si>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</si>
  <si>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</si>
  <si>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</si>
  <si>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</si>
  <si>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</si>
  <si>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</si>
  <si>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</si>
  <si>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</si>
  <si>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</si>
  <si>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</si>
  <si>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</si>
  <si>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</si>
  <si>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</si>
  <si>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</si>
  <si>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</si>
  <si>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</si>
  <si>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</si>
  <si>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</si>
  <si>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</si>
  <si>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</si>
  <si>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</si>
  <si>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</si>
  <si>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</si>
  <si>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</si>
  <si>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</si>
  <si>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</si>
  <si>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</si>
  <si>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</si>
  <si>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</si>
  <si>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</si>
  <si>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</si>
  <si>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</si>
  <si>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</si>
  <si>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</si>
  <si>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</si>
  <si>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</si>
  <si>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</si>
  <si>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</si>
  <si>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</si>
  <si>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</si>
  <si>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</si>
  <si>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</si>
  <si>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</si>
  <si>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</si>
  <si>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</si>
  <si>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</si>
  <si>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</si>
  <si>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</si>
  <si>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</si>
  <si>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</si>
  <si>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</si>
  <si>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</si>
  <si>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</si>
  <si>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</si>
  <si>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</si>
  <si>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</si>
  <si>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</si>
  <si>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</si>
  <si>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</si>
  <si>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</si>
  <si>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</si>
  <si>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</si>
  <si>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</si>
  <si>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</si>
  <si>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</si>
  <si>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</si>
  <si>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</si>
  <si>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</si>
  <si>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</si>
  <si>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</si>
  <si>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</si>
  <si>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</si>
  <si>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</si>
  <si>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</si>
  <si>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</si>
  <si>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</si>
  <si>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</si>
  <si>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</si>
  <si>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</si>
  <si>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</si>
  <si>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</si>
  <si>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</si>
  <si>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</si>
  <si>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</si>
  <si>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</si>
  <si>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</si>
  <si>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</si>
  <si>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</si>
  <si>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</si>
  <si>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</si>
  <si>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</si>
  <si>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</si>
  <si>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</si>
  <si>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</si>
  <si>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</si>
  <si>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</si>
  <si>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</si>
  <si>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</si>
  <si>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</si>
  <si>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</si>
  <si>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</si>
  <si>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</si>
  <si>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</si>
  <si>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</si>
  <si>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</si>
  <si>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</si>
  <si>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</si>
  <si>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</si>
  <si>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</si>
  <si>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</si>
  <si>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</si>
  <si>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</si>
  <si>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</si>
  <si>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</si>
  <si>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</si>
  <si>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</si>
  <si>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</si>
  <si>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</si>
  <si>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</si>
  <si>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</si>
  <si>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</si>
  <si>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</si>
  <si>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</si>
  <si>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</si>
  <si>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</si>
  <si>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</si>
  <si>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</si>
  <si>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</si>
  <si>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</si>
  <si>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</si>
  <si>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</si>
  <si>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</si>
  <si>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</si>
  <si>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</si>
  <si>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</si>
  <si>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</si>
  <si>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</si>
  <si>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</si>
  <si>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</si>
  <si>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</si>
  <si>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</si>
  <si>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</si>
  <si>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</si>
  <si>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</si>
  <si>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</si>
  <si>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</si>
  <si>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</si>
  <si>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</si>
  <si>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</si>
  <si>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</si>
  <si>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</si>
  <si>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</si>
  <si>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</si>
  <si>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</si>
  <si>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</si>
  <si>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</si>
  <si>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</si>
  <si>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</si>
  <si>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</si>
  <si>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</si>
  <si>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</si>
  <si>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</si>
  <si>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</si>
  <si>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</si>
  <si>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</si>
  <si>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</si>
  <si>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</si>
  <si>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</si>
  <si>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</si>
  <si>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</si>
  <si>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</si>
  <si>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</si>
  <si>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</si>
  <si>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</si>
  <si>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</si>
  <si>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</si>
  <si>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</si>
  <si>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</si>
  <si>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</si>
  <si>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</si>
  <si>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</si>
  <si>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</si>
  <si>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</si>
  <si>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</si>
  <si>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</si>
  <si>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</si>
  <si>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</si>
  <si>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</si>
  <si>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</si>
  <si>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</si>
  <si>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</si>
  <si>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</si>
  <si>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</si>
  <si>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</si>
  <si>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</si>
  <si>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</si>
  <si>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</si>
  <si>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</si>
  <si>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</si>
  <si>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</si>
  <si>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</si>
  <si>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</si>
  <si>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</si>
  <si>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</si>
  <si>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</si>
  <si>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</si>
  <si>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</si>
  <si>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</si>
  <si>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</si>
  <si>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</si>
  <si>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</si>
  <si>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</si>
  <si>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</si>
  <si>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</si>
  <si>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</si>
  <si>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</si>
  <si>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</si>
  <si>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</si>
  <si>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</si>
  <si>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</si>
  <si>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</si>
  <si>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</si>
  <si>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</si>
  <si>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</si>
  <si>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</si>
  <si>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</si>
  <si>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</si>
  <si>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</si>
  <si>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</si>
  <si>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</si>
  <si>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</si>
  <si>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</si>
  <si>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</si>
  <si>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</si>
  <si>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</si>
  <si>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</si>
  <si>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</si>
  <si>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</si>
  <si>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</si>
  <si>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</si>
  <si>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</si>
  <si>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</si>
  <si>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</si>
  <si>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</si>
  <si>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</si>
  <si>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</si>
  <si>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</si>
  <si>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</si>
  <si>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</si>
  <si>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</si>
  <si>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</si>
  <si>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</si>
  <si>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</si>
  <si>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</si>
  <si>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</si>
  <si>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</si>
  <si>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</si>
  <si>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</si>
  <si>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</si>
  <si>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</si>
  <si>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</si>
  <si>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</si>
  <si>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</si>
  <si>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</si>
  <si>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</si>
  <si>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</si>
  <si>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</si>
  <si>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</si>
  <si>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</si>
  <si>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</si>
  <si>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</si>
  <si>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</si>
  <si>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</si>
  <si>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</si>
  <si>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</si>
  <si>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</si>
  <si>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</si>
  <si>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</si>
  <si>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</si>
  <si>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</si>
  <si>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</si>
  <si>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</si>
  <si>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</si>
  <si>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</si>
  <si>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</si>
  <si>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</si>
  <si>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</si>
  <si>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</si>
  <si>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</si>
  <si>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</si>
  <si>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</si>
  <si>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</si>
  <si>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</si>
  <si>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</si>
  <si>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</si>
  <si>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</si>
  <si>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</si>
  <si>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</si>
  <si>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</si>
  <si>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</si>
  <si>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</si>
  <si>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</si>
  <si>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</si>
  <si>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</si>
  <si>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</si>
  <si>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</si>
  <si>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</si>
  <si>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</si>
  <si>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</si>
  <si>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</si>
  <si>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</si>
  <si>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</si>
  <si>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</si>
  <si>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</si>
  <si>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</si>
  <si>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</si>
  <si>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</si>
  <si>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</si>
  <si>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</si>
  <si>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</si>
  <si>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</si>
  <si>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</si>
  <si>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</si>
  <si>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</si>
  <si>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</si>
  <si>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</si>
  <si>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</si>
  <si>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</si>
  <si>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</si>
  <si>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</si>
  <si>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</si>
  <si>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</si>
  <si>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</si>
  <si>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</si>
  <si>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</si>
  <si>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</si>
  <si>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</si>
  <si>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</si>
  <si>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</si>
  <si>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</si>
  <si>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</si>
  <si>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</si>
  <si>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</si>
  <si>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</si>
  <si>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</si>
  <si>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</si>
  <si>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</si>
  <si>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</si>
  <si>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</si>
  <si>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</si>
  <si>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</si>
  <si>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</si>
  <si>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</si>
  <si>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</si>
  <si>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</si>
  <si>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</si>
  <si>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</si>
  <si>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</si>
  <si>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</si>
  <si>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</si>
  <si>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</si>
  <si>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</si>
  <si>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</si>
  <si>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</si>
  <si>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</si>
  <si>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</si>
  <si>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</si>
  <si>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</si>
  <si>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</si>
  <si>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</si>
  <si>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</si>
  <si>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</si>
  <si>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</si>
  <si>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</si>
  <si>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</si>
  <si>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</si>
  <si>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</si>
  <si>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</si>
  <si>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</si>
  <si>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</si>
  <si>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</si>
  <si>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</si>
  <si>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</si>
  <si>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</si>
  <si>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</si>
  <si>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</si>
  <si>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</si>
  <si>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</si>
  <si>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</si>
  <si>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</si>
  <si>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</si>
  <si>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</si>
  <si>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</si>
  <si>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</si>
  <si>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</si>
  <si>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</si>
  <si>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</si>
  <si>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</si>
  <si>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</si>
  <si>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</si>
  <si>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</si>
  <si>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</si>
  <si>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</si>
  <si>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</si>
  <si>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</si>
  <si>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</si>
  <si>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</si>
  <si>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</si>
  <si>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</si>
  <si>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</si>
  <si>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</si>
  <si>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</si>
  <si>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</si>
  <si>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</si>
  <si>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</si>
  <si>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</si>
  <si>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</si>
  <si>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</si>
  <si>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</si>
  <si>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</si>
  <si>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</si>
  <si>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</si>
  <si>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</si>
  <si>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</si>
  <si>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</si>
  <si>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</si>
  <si>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</si>
  <si>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</si>
  <si>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</si>
  <si>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</si>
  <si>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</si>
  <si>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</si>
  <si>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</si>
  <si>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</si>
  <si>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</si>
  <si>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</si>
  <si>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</si>
  <si>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</si>
  <si>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</si>
  <si>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</si>
  <si>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</si>
  <si>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</si>
  <si>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</si>
  <si>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</si>
  <si>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</si>
  <si>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</si>
  <si>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</si>
  <si>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</si>
  <si>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</si>
  <si>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</si>
  <si>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</si>
  <si>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</si>
  <si>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</si>
  <si>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</si>
  <si>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</si>
  <si>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</si>
  <si>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</si>
  <si>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</si>
  <si>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</si>
  <si>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</si>
  <si>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</si>
  <si>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</si>
  <si>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</si>
  <si>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</si>
  <si>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</si>
  <si>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</si>
  <si>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</si>
  <si>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</si>
  <si>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</si>
  <si>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</si>
  <si>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</si>
  <si>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</si>
  <si>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</si>
  <si>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</si>
  <si>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</si>
  <si>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</si>
  <si>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</si>
  <si>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</si>
  <si>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</si>
  <si>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</si>
  <si>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</si>
  <si>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</si>
  <si>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</si>
  <si>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</si>
  <si>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</si>
  <si>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</si>
  <si>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</si>
  <si>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</si>
  <si>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</si>
  <si>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</si>
  <si>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</si>
  <si>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</si>
  <si>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</si>
  <si>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</si>
  <si>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</si>
  <si>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</si>
  <si>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</si>
  <si>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</si>
  <si>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</si>
  <si>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</si>
  <si>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</si>
  <si>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</si>
  <si>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</si>
  <si>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</si>
  <si>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</si>
  <si>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</si>
  <si>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</si>
  <si>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</si>
  <si>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</si>
  <si>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</si>
  <si>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</si>
  <si>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</si>
  <si>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</si>
  <si>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</si>
  <si>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</si>
  <si>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</si>
  <si>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</si>
  <si>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</si>
  <si>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</si>
  <si>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</si>
  <si>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</si>
  <si>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</si>
  <si>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</si>
  <si>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</si>
  <si>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</si>
  <si>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</si>
  <si>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</si>
  <si>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</si>
  <si>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</si>
  <si>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</si>
  <si>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</si>
  <si>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</si>
  <si>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</si>
  <si>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</si>
  <si>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</si>
  <si>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</si>
  <si>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</si>
  <si>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</si>
  <si>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</si>
  <si>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</si>
  <si>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</si>
  <si>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</si>
  <si>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</si>
  <si>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</si>
  <si>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</si>
  <si>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</si>
  <si>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</si>
  <si>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</si>
  <si>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</si>
  <si>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</si>
  <si>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</si>
  <si>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</si>
  <si>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</si>
  <si>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</si>
  <si>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</si>
  <si>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</si>
  <si>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</si>
  <si>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</si>
  <si>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</si>
  <si>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</si>
  <si>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</si>
  <si>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</si>
  <si>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</si>
  <si>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</si>
  <si>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</si>
  <si>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</si>
  <si>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</si>
  <si>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</si>
  <si>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</si>
  <si>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</si>
  <si>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</si>
  <si>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</si>
  <si>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</si>
  <si>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</si>
  <si>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</si>
  <si>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</si>
  <si>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</si>
  <si>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</si>
  <si>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</si>
  <si>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</si>
  <si>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</si>
  <si>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</si>
  <si>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</si>
  <si>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</si>
  <si>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</si>
  <si>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</si>
  <si>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</si>
  <si>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</si>
  <si>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</si>
  <si>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</si>
  <si>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</si>
  <si>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</si>
  <si>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</si>
  <si>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</si>
  <si>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</si>
  <si>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</si>
  <si>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</si>
  <si>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</si>
  <si>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</si>
  <si>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</si>
  <si>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</si>
  <si>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</si>
  <si>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</si>
  <si>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</si>
  <si>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</si>
  <si>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</si>
  <si>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</si>
  <si>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</si>
  <si>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</si>
  <si>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</si>
  <si>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</si>
  <si>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</si>
  <si>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</si>
  <si>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</si>
  <si>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</si>
  <si>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</si>
  <si>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</si>
  <si>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</si>
  <si>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</si>
  <si>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</si>
  <si>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</si>
  <si>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</si>
  <si>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</si>
  <si>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</si>
  <si>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</si>
  <si>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</si>
  <si>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</si>
  <si>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</si>
  <si>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</si>
  <si>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</si>
  <si>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</si>
  <si>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</si>
  <si>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</si>
  <si>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</si>
  <si>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</si>
  <si>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</si>
  <si>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</si>
  <si>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</si>
  <si>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</si>
  <si>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</si>
  <si>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</si>
  <si>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</si>
  <si>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</si>
  <si>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</si>
  <si>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</si>
  <si>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</si>
  <si>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</si>
  <si>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</si>
  <si>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</si>
  <si>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</si>
  <si>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</si>
  <si>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</si>
  <si>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</si>
  <si>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</si>
  <si>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</si>
  <si>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</si>
  <si>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</si>
  <si>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</si>
  <si>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</si>
  <si>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</si>
  <si>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</si>
  <si>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</si>
  <si>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</si>
  <si>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</si>
  <si>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</si>
  <si>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</si>
  <si>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</si>
  <si>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</si>
  <si>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</si>
  <si>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</si>
  <si>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</si>
  <si>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</si>
  <si>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</si>
  <si>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</si>
  <si>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</si>
  <si>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</si>
  <si>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</si>
  <si>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</si>
  <si>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</si>
  <si>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</si>
  <si>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</si>
  <si>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</si>
  <si>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</si>
  <si>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</si>
  <si>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</si>
  <si>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</si>
  <si>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</si>
  <si>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</si>
  <si>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</si>
  <si>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</si>
  <si>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</si>
  <si>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</si>
  <si>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</si>
  <si>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</si>
  <si>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</si>
  <si>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</si>
  <si>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</si>
  <si>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</si>
  <si>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</si>
  <si>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</si>
  <si>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</si>
  <si>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</si>
  <si>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</si>
  <si>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</si>
  <si>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</si>
  <si>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</si>
  <si>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</si>
  <si>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</si>
  <si>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</si>
  <si>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</si>
  <si>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</si>
  <si>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</si>
  <si>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</si>
  <si>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</si>
  <si>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</si>
  <si>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</si>
  <si>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</si>
  <si>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</si>
  <si>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</si>
  <si>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</si>
  <si>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</si>
  <si>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</si>
  <si>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</si>
  <si>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</si>
  <si>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</si>
  <si>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</si>
  <si>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</si>
  <si>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</si>
  <si>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</si>
  <si>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</si>
  <si>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</si>
  <si>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</si>
  <si>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</si>
  <si>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</si>
  <si>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</si>
  <si>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</si>
  <si>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</si>
  <si>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</si>
  <si>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</si>
  <si>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</si>
  <si>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</si>
  <si>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</si>
  <si>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</si>
  <si>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</si>
  <si>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</si>
  <si>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</si>
  <si>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</si>
  <si>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</si>
  <si>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</si>
  <si>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</si>
  <si>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</si>
  <si>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</si>
  <si>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</si>
  <si>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</si>
  <si>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</si>
  <si>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</si>
  <si>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</si>
  <si>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</si>
  <si>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</si>
  <si>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</si>
  <si>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</si>
  <si>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</si>
  <si>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</si>
  <si>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</si>
  <si>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</si>
  <si>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</si>
  <si>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</si>
  <si>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</si>
  <si>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</si>
  <si>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</si>
  <si>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</si>
  <si>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</si>
  <si>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</si>
  <si>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</si>
  <si>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</si>
  <si>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</si>
  <si>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</si>
  <si>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</si>
  <si>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</si>
  <si>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</si>
  <si>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</si>
  <si>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</si>
  <si>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</si>
  <si>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</si>
  <si>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</si>
  <si>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</si>
  <si>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</si>
  <si>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</si>
  <si>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</si>
  <si>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</si>
  <si>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</si>
  <si>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</si>
  <si>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</si>
  <si>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</si>
  <si>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</si>
  <si>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</si>
  <si>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</si>
  <si>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</si>
  <si>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</si>
  <si>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</si>
  <si>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</si>
  <si>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</si>
  <si>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</si>
  <si>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</si>
  <si>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</si>
  <si>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</si>
  <si>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</si>
  <si>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</si>
  <si>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</si>
  <si>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</si>
  <si>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</si>
  <si>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</si>
  <si>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</si>
  <si>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</si>
  <si>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</si>
  <si>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</si>
  <si>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</si>
  <si>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</si>
  <si>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</si>
  <si>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</si>
  <si>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</si>
  <si>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</si>
  <si>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</si>
  <si>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</si>
  <si>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</si>
  <si>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</si>
  <si>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</si>
  <si>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</si>
  <si>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</si>
  <si>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</si>
  <si>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</si>
  <si>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</si>
  <si>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</si>
  <si>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</si>
  <si>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</si>
  <si>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</si>
  <si>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</si>
  <si>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</si>
  <si>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</si>
  <si>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</si>
  <si>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</si>
  <si>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</si>
  <si>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</si>
  <si>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</si>
  <si>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</si>
  <si>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</si>
  <si>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</si>
  <si>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</si>
  <si>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</si>
  <si>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</si>
  <si>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</si>
  <si>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</si>
  <si>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</si>
  <si>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</si>
  <si>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</si>
  <si>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</si>
  <si>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</si>
  <si>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</si>
  <si>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</si>
  <si>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</si>
  <si>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</si>
  <si>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</si>
  <si>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</si>
  <si>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</si>
  <si>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</si>
  <si>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</si>
  <si>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</si>
  <si>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</si>
  <si>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</si>
  <si>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</si>
  <si>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</si>
  <si>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</si>
  <si>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</si>
  <si>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</si>
  <si>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</si>
  <si>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</si>
  <si>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</si>
  <si>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</si>
  <si>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</si>
  <si>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</si>
  <si>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</si>
  <si>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</si>
  <si>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</si>
  <si>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</si>
  <si>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</si>
  <si>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</si>
  <si>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</si>
  <si>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</si>
  <si>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</si>
  <si>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</si>
  <si>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</si>
  <si>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</si>
  <si>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</si>
  <si>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</si>
  <si>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</si>
  <si>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</si>
  <si>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</si>
  <si>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</si>
  <si>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</si>
  <si>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</si>
  <si>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</si>
  <si>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</si>
  <si>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</si>
  <si>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</si>
  <si>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</si>
  <si>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</si>
  <si>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</si>
  <si>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</si>
  <si>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</si>
  <si>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</si>
  <si>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</si>
  <si>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</si>
  <si>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</si>
  <si>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</si>
  <si>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</si>
  <si>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</si>
  <si>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</si>
  <si>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</si>
  <si>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</si>
  <si>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</si>
  <si>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</si>
  <si>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</si>
  <si>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</si>
  <si>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</si>
  <si>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</si>
  <si>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</si>
  <si>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</si>
  <si>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</si>
  <si>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</si>
  <si>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</si>
  <si>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</si>
  <si>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</si>
  <si>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</si>
  <si>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</si>
  <si>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</si>
  <si>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</si>
  <si>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</si>
  <si>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</si>
  <si>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</si>
  <si>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</si>
  <si>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</si>
  <si>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</si>
  <si>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</si>
  <si>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</si>
  <si>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</si>
  <si>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</si>
  <si>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</si>
  <si>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</si>
  <si>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</si>
  <si>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</si>
  <si>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</si>
  <si>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</si>
  <si>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</si>
  <si>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</si>
  <si>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</si>
  <si>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</si>
  <si>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</si>
  <si>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</si>
  <si>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</si>
  <si>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</si>
  <si>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</si>
  <si>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</si>
  <si>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</si>
  <si>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</si>
  <si>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</si>
  <si>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</si>
  <si>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</si>
  <si>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</si>
  <si>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</si>
  <si>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</si>
  <si>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</si>
  <si>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</si>
  <si>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</si>
  <si>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</si>
  <si>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</si>
  <si>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</si>
  <si>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</si>
  <si>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</si>
  <si>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</si>
  <si>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</si>
  <si>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</si>
  <si>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</si>
  <si>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</si>
  <si>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</si>
  <si>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</si>
  <si>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</si>
  <si>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</si>
  <si>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</si>
  <si>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</si>
  <si>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</si>
  <si>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</si>
  <si>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</si>
  <si>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</si>
  <si>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</si>
  <si>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</si>
  <si>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</si>
  <si>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</si>
  <si>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</si>
  <si>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</si>
  <si>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</si>
  <si>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</si>
  <si>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</si>
  <si>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</si>
  <si>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</si>
  <si>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</si>
  <si>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</si>
  <si>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</si>
  <si>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</si>
  <si>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</si>
  <si>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</si>
  <si>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</si>
  <si>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</si>
  <si>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</si>
  <si>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</si>
  <si>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</si>
  <si>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</si>
  <si>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</si>
  <si>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</si>
  <si>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</si>
  <si>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</si>
  <si>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</si>
  <si>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</si>
  <si>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</si>
  <si>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</si>
  <si>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</si>
  <si>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</si>
  <si>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</si>
  <si>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</si>
  <si>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</si>
  <si>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</si>
  <si>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</si>
  <si>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</si>
  <si>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</si>
  <si>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</si>
  <si>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</si>
  <si>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</si>
  <si>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</si>
  <si>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</si>
  <si>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</si>
  <si>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</si>
  <si>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</si>
  <si>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</si>
  <si>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</si>
  <si>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</si>
  <si>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</si>
  <si>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</si>
  <si>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</si>
  <si>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</si>
  <si>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</si>
  <si>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</si>
  <si>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</si>
  <si>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</si>
  <si>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</si>
  <si>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</si>
  <si>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</si>
  <si>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</si>
  <si>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</si>
  <si>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</si>
  <si>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</si>
  <si>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</si>
  <si>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</si>
  <si>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</si>
  <si>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</si>
  <si>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</si>
  <si>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</si>
  <si>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</si>
  <si>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</si>
  <si>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</si>
  <si>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</si>
  <si>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</si>
  <si>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</si>
  <si>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</si>
  <si>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</si>
  <si>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</si>
  <si>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</si>
  <si>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</si>
  <si>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</si>
  <si>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</si>
  <si>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</si>
  <si>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</si>
  <si>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</si>
  <si>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</si>
  <si>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</si>
  <si>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</si>
  <si>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</si>
  <si>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</si>
  <si>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</si>
  <si>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</si>
  <si>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</si>
  <si>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</si>
  <si>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</si>
  <si>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</si>
  <si>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</si>
  <si>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</si>
  <si>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</si>
  <si>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</si>
  <si>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</si>
  <si>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</si>
  <si>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</si>
  <si>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</si>
  <si>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</si>
  <si>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</si>
  <si>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</si>
  <si>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</si>
  <si>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</si>
  <si>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</si>
  <si>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</si>
  <si>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</si>
  <si>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</si>
  <si>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</si>
  <si>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</si>
  <si>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</si>
  <si>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</si>
  <si>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</si>
  <si>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</si>
  <si>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</si>
  <si>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</si>
  <si>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</si>
  <si>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</si>
  <si>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</si>
  <si>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</si>
  <si>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</si>
  <si>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</si>
  <si>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</si>
  <si>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</si>
  <si>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</si>
  <si>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</si>
  <si>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</si>
  <si>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</si>
  <si>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</si>
  <si>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</si>
  <si>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</si>
  <si>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</si>
  <si>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</si>
  <si>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</si>
  <si>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</si>
  <si>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</si>
  <si>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</si>
  <si>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</si>
  <si>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</si>
  <si>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</si>
  <si>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</si>
  <si>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</si>
  <si>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</si>
  <si>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</si>
  <si>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</si>
  <si>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</si>
  <si>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</si>
  <si>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</si>
  <si>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</si>
  <si>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</si>
  <si>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</si>
  <si>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</si>
  <si>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</si>
  <si>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</si>
  <si>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</si>
  <si>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</si>
  <si>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</si>
  <si>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</si>
  <si>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</si>
  <si>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</si>
  <si>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</si>
  <si>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</si>
  <si>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</si>
  <si>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</si>
  <si>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</si>
  <si>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</si>
  <si>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</si>
  <si>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</si>
  <si>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</si>
  <si>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</si>
  <si>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</si>
  <si>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</si>
  <si>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</si>
  <si>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</si>
  <si>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</si>
  <si>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</si>
  <si>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</si>
  <si>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</si>
  <si>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</si>
  <si>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</si>
  <si>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</si>
  <si>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</si>
  <si>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</si>
  <si>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</si>
  <si>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</si>
  <si>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</si>
  <si>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</si>
  <si>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</si>
  <si>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</si>
  <si>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</si>
  <si>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</si>
  <si>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</si>
  <si>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</si>
  <si>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</si>
  <si>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</si>
  <si>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</si>
  <si>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</si>
  <si>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</si>
  <si>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</si>
  <si>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</si>
  <si>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</si>
  <si>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</si>
  <si>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</si>
  <si>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</si>
  <si>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</si>
  <si>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</si>
  <si>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</si>
  <si>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</si>
  <si>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</si>
  <si>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</si>
  <si>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</si>
  <si>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</si>
  <si>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</si>
  <si>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</si>
  <si>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</si>
  <si>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</si>
  <si>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</si>
  <si>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</si>
  <si>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</si>
  <si>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</si>
  <si>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</si>
  <si>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</si>
  <si>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</si>
  <si>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</si>
  <si>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</si>
  <si>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</si>
  <si>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</si>
  <si>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</si>
  <si>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</si>
  <si>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</si>
  <si>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</si>
  <si>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</si>
  <si>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</si>
  <si>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</si>
  <si>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</si>
  <si>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</si>
  <si>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</si>
  <si>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</si>
  <si>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</si>
  <si>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</si>
  <si>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</si>
  <si>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</si>
  <si>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</si>
  <si>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</si>
  <si>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</si>
  <si>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</si>
  <si>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</si>
  <si>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</si>
  <si>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</si>
  <si>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</si>
  <si>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</si>
  <si>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</si>
  <si>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</si>
  <si>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</si>
  <si>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</si>
  <si>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</si>
  <si>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</si>
  <si>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</si>
  <si>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</si>
  <si>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</si>
  <si>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</si>
  <si>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</si>
  <si>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</si>
  <si>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</si>
  <si>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</si>
  <si>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</si>
  <si>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</si>
  <si>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</si>
  <si>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</si>
  <si>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</si>
  <si>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</si>
  <si>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</si>
  <si>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</si>
  <si>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</si>
  <si>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</si>
  <si>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</si>
  <si>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</si>
  <si>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</si>
  <si>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</si>
  <si>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</si>
  <si>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</si>
  <si>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</si>
  <si>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</si>
  <si>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</si>
  <si>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</si>
  <si>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</si>
  <si>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</si>
  <si>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</si>
  <si>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</si>
  <si>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</si>
  <si>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</si>
  <si>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</si>
  <si>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</si>
  <si>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</si>
  <si>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</si>
  <si>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</si>
  <si>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</si>
  <si>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</si>
  <si>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</si>
  <si>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</si>
  <si>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</si>
  <si>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</si>
  <si>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</si>
  <si>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</si>
  <si>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</si>
  <si>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</si>
  <si>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</si>
  <si>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</si>
  <si>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</si>
  <si>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</si>
  <si>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</si>
  <si>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</si>
  <si>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</si>
  <si>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</si>
  <si>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</si>
  <si>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</si>
  <si>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</si>
  <si>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</si>
  <si>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</si>
  <si>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</si>
  <si>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</si>
  <si>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</si>
  <si>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</si>
  <si>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</si>
  <si>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</si>
  <si>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</si>
  <si>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</si>
  <si>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</si>
  <si>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</si>
  <si>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</si>
  <si>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</si>
  <si>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</si>
  <si>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</si>
  <si>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</si>
  <si>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</si>
  <si>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</si>
  <si>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</si>
  <si>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</si>
  <si>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</si>
  <si>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</si>
  <si>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</si>
  <si>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</si>
  <si>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</si>
  <si>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</si>
  <si>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</si>
  <si>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</si>
  <si>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</si>
  <si>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</si>
  <si>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</si>
  <si>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</si>
  <si>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</si>
  <si>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</si>
  <si>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</si>
  <si>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</si>
  <si>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</si>
  <si>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</si>
  <si>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</si>
  <si>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</si>
  <si>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</si>
  <si>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</si>
  <si>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</si>
  <si>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</si>
  <si>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</si>
  <si>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</si>
  <si>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</si>
  <si>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</si>
  <si>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</si>
  <si>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</si>
  <si>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</si>
  <si>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</si>
  <si>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</si>
  <si>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</si>
  <si>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</si>
  <si>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</si>
  <si>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</si>
  <si>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</si>
  <si>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</si>
  <si>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</si>
  <si>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</si>
  <si>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</si>
  <si>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</si>
  <si>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</si>
  <si>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</si>
  <si>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</si>
  <si>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</si>
  <si>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</si>
  <si>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</si>
  <si>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</si>
  <si>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</si>
  <si>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</si>
  <si>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</si>
  <si>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</si>
  <si>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</si>
  <si>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</si>
  <si>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</si>
  <si>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</si>
  <si>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</si>
  <si>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</si>
  <si>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</si>
  <si>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</si>
  <si>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</si>
  <si>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</si>
  <si>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</si>
  <si>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</si>
  <si>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</si>
  <si>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</si>
  <si>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</si>
  <si>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</si>
  <si>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</si>
  <si>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</si>
  <si>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</si>
  <si>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</si>
  <si>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</si>
  <si>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</si>
  <si>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</si>
  <si>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</si>
  <si>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</si>
  <si>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</si>
  <si>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</si>
  <si>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</si>
  <si>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</si>
  <si>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</si>
  <si>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</si>
  <si>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</si>
  <si>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</si>
  <si>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</si>
  <si>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</si>
  <si>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</si>
  <si>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</si>
  <si>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</si>
  <si>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</si>
  <si>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</si>
  <si>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</si>
  <si>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</si>
  <si>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</si>
  <si>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</si>
  <si>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</si>
  <si>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</si>
  <si>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</si>
  <si>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</si>
  <si>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</si>
  <si>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</si>
  <si>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</si>
  <si>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</si>
  <si>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</si>
  <si>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</si>
  <si>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</si>
  <si>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</si>
  <si>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</si>
  <si>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</si>
  <si>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</si>
  <si>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</si>
  <si>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</si>
  <si>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</si>
  <si>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</si>
  <si>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</si>
  <si>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</si>
  <si>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</si>
  <si>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</si>
  <si>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</si>
  <si>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</si>
  <si>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</si>
  <si>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</si>
  <si>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</si>
  <si>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</si>
  <si>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</si>
  <si>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</si>
  <si>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</si>
  <si>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</si>
  <si>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</si>
  <si>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</si>
  <si>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</si>
  <si>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</si>
  <si>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</si>
  <si>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</si>
  <si>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</si>
  <si>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</si>
  <si>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</si>
  <si>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</si>
  <si>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</si>
  <si>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</si>
  <si>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</si>
  <si>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</si>
  <si>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</si>
  <si>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</si>
  <si>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</si>
  <si>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</si>
  <si>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</si>
  <si>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</si>
  <si>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</si>
  <si>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</si>
  <si>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</si>
  <si>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</si>
  <si>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</si>
  <si>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</si>
  <si>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</si>
  <si>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</si>
  <si>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</si>
  <si>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</si>
  <si>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</si>
  <si>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</si>
  <si>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</si>
  <si>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</si>
  <si>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</si>
  <si>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</si>
  <si>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</si>
  <si>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</si>
  <si>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</si>
  <si>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</si>
  <si>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</si>
  <si>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</si>
  <si>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</si>
  <si>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</si>
  <si>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</si>
  <si>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</si>
  <si>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</si>
  <si>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</si>
  <si>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</si>
  <si>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</si>
  <si>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</si>
  <si>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</si>
  <si>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</si>
  <si>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</si>
  <si>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</si>
  <si>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</si>
  <si>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</si>
  <si>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</si>
  <si>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</si>
  <si>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</si>
  <si>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</si>
  <si>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</si>
  <si>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</si>
  <si>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</si>
  <si>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</si>
  <si>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</si>
  <si>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</si>
  <si>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</si>
  <si>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</si>
  <si>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</si>
  <si>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</si>
  <si>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</si>
  <si>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</si>
  <si>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</si>
  <si>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</si>
  <si>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</si>
  <si>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</si>
  <si>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</si>
  <si>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</si>
  <si>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</si>
  <si>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</si>
  <si>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</si>
  <si>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</si>
  <si>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</si>
  <si>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</si>
  <si>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</si>
  <si>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</si>
  <si>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</si>
  <si>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</si>
  <si>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</si>
  <si>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</si>
  <si>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</si>
  <si>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</si>
  <si>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</si>
  <si>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</si>
  <si>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</si>
  <si>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</si>
  <si>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</si>
  <si>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</si>
  <si>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</si>
  <si>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</si>
  <si>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</si>
  <si>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</si>
  <si>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</si>
  <si>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</si>
  <si>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</si>
  <si>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</si>
  <si>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</si>
  <si>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</si>
  <si>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</si>
  <si>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</si>
  <si>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</si>
  <si>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</si>
  <si>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</si>
  <si>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</si>
  <si>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</si>
  <si>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</si>
  <si>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</si>
  <si>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</si>
  <si>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</si>
  <si>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</si>
  <si>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</si>
  <si>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</si>
  <si>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</si>
  <si>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</si>
  <si>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</si>
  <si>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</si>
  <si>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</si>
  <si>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</si>
  <si>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</si>
  <si>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</si>
  <si>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</si>
  <si>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</si>
  <si>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</si>
  <si>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</si>
  <si>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</si>
  <si>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</si>
  <si>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</si>
  <si>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</si>
  <si>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</si>
  <si>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</si>
  <si>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</si>
  <si>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</si>
  <si>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</si>
  <si>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</si>
  <si>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</si>
  <si>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</si>
  <si>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</si>
  <si>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</si>
  <si>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</si>
  <si>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</si>
  <si>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</si>
  <si>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</si>
  <si>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</si>
  <si>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</si>
  <si>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</si>
  <si>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</si>
  <si>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</si>
  <si>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</si>
  <si>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</si>
  <si>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</si>
  <si>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</si>
  <si>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</si>
  <si>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</si>
  <si>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</si>
  <si>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</si>
  <si>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</si>
  <si>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</si>
  <si>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</si>
  <si>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</si>
  <si>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</si>
  <si>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</si>
  <si>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</si>
  <si>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</si>
  <si>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</si>
  <si>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</si>
  <si>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</si>
  <si>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</si>
  <si>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</si>
  <si>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</si>
  <si>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</si>
  <si>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</si>
  <si>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</si>
  <si>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</si>
  <si>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</si>
  <si>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</si>
  <si>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</si>
  <si>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</si>
  <si>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</si>
  <si>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</si>
  <si>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</si>
  <si>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</si>
  <si>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</si>
  <si>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</si>
  <si>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</si>
  <si>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</si>
  <si>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</si>
  <si>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</si>
  <si>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</si>
  <si>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</si>
  <si>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</si>
  <si>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</si>
  <si>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</si>
  <si>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</si>
  <si>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</si>
  <si>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</si>
  <si>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</si>
  <si>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</si>
  <si>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</si>
  <si>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</si>
  <si>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</si>
  <si>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</si>
  <si>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</si>
  <si>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</si>
  <si>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</si>
  <si>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</si>
  <si>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</si>
  <si>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</si>
  <si>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</si>
  <si>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</si>
  <si>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</si>
  <si>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</si>
  <si>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</si>
  <si>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</si>
  <si>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</si>
  <si>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</si>
  <si>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</si>
  <si>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</si>
  <si>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</si>
  <si>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</si>
  <si>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</si>
  <si>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</si>
  <si>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</si>
  <si>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</si>
  <si>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</si>
  <si>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</si>
  <si>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</si>
  <si>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</si>
  <si>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</si>
  <si>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</si>
  <si>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</si>
  <si>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</si>
  <si>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</si>
  <si>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</si>
  <si>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</si>
  <si>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</si>
  <si>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</si>
  <si>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</si>
  <si>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</si>
  <si>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</si>
  <si>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</si>
  <si>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</si>
  <si>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</si>
  <si>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</si>
  <si>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</si>
  <si>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</si>
  <si>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</si>
  <si>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</si>
  <si>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</si>
  <si>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</si>
  <si>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</si>
  <si>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</si>
  <si>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</si>
  <si>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</si>
  <si>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</si>
  <si>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</si>
  <si>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</si>
  <si>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</si>
  <si>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</si>
  <si>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</si>
  <si>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</si>
  <si>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</si>
  <si>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</si>
  <si>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</si>
  <si>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</si>
  <si>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</si>
  <si>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</si>
  <si>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</si>
  <si>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</si>
  <si>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</si>
  <si>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</si>
  <si>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</si>
  <si>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</si>
  <si>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</si>
  <si>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</si>
  <si>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</si>
  <si>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</si>
  <si>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</si>
  <si>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</si>
  <si>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</si>
  <si>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</si>
  <si>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</si>
  <si>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</si>
  <si>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</si>
  <si>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</si>
  <si>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</si>
  <si>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</si>
  <si>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</si>
  <si>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</si>
  <si>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</si>
  <si>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</si>
  <si>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</si>
  <si>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</si>
  <si>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</si>
  <si>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</si>
  <si>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</si>
  <si>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</si>
  <si>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</si>
  <si>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</si>
  <si>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</si>
  <si>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</si>
  <si>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</si>
  <si>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</si>
  <si>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</si>
  <si>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</si>
  <si>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</si>
  <si>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</si>
  <si>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</si>
  <si>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</si>
  <si>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</si>
  <si>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</si>
  <si>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</si>
  <si>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</si>
  <si>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</si>
  <si>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</si>
  <si>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</si>
  <si>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</si>
  <si>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</si>
  <si>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</si>
  <si>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</si>
  <si>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</si>
  <si>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</si>
  <si>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</si>
  <si>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</si>
  <si>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</si>
  <si>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</si>
  <si>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</si>
  <si>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</si>
  <si>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</si>
  <si>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</si>
  <si>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</si>
  <si>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</si>
  <si>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</si>
  <si>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</si>
  <si>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</si>
  <si>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</si>
  <si>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</si>
  <si>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</si>
  <si>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</si>
  <si>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</si>
  <si>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</si>
  <si>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</si>
  <si>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</si>
  <si>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</si>
  <si>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</si>
  <si>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</si>
  <si>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</si>
  <si>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</si>
  <si>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</si>
  <si>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</si>
  <si>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</si>
  <si>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</si>
  <si>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</si>
  <si>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</si>
  <si>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</si>
  <si>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</si>
  <si>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</si>
  <si>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</si>
  <si>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</si>
  <si>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</si>
  <si>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</si>
  <si>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</si>
  <si>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</si>
  <si>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</si>
  <si>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</si>
  <si>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</si>
  <si>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</si>
  <si>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</si>
  <si>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</si>
  <si>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</si>
  <si>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</si>
  <si>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</si>
  <si>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</si>
  <si>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</si>
  <si>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</si>
  <si>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</si>
  <si>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</si>
  <si>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</si>
  <si>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</si>
  <si>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</si>
  <si>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</si>
  <si>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</si>
  <si>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</si>
  <si>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</si>
  <si>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</si>
  <si>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</si>
  <si>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</si>
  <si>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</si>
  <si>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</si>
  <si>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</si>
  <si>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</si>
  <si>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</si>
  <si>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</si>
  <si>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</si>
  <si>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</si>
  <si>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</si>
  <si>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</si>
  <si>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</si>
  <si>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</si>
  <si>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</si>
  <si>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</si>
  <si>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</si>
  <si>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</si>
  <si>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</si>
  <si>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</si>
  <si>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</si>
  <si>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</si>
  <si>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</si>
  <si>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</si>
  <si>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</si>
  <si>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</si>
  <si>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</si>
  <si>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</si>
  <si>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</si>
  <si>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</si>
  <si>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</si>
  <si>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</si>
  <si>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</si>
  <si>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</si>
  <si>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</si>
  <si>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</si>
  <si>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</si>
  <si>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</si>
  <si>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</si>
  <si>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</si>
  <si>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</si>
  <si>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</si>
  <si>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</si>
  <si>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</si>
  <si>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</si>
  <si>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</si>
  <si>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</si>
  <si>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</si>
  <si>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</si>
  <si>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</si>
  <si>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</si>
  <si>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</si>
  <si>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</si>
  <si>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</si>
  <si>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</si>
  <si>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</si>
  <si>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</si>
  <si>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</si>
  <si>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</si>
  <si>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</si>
  <si>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</si>
  <si>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</si>
  <si>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</si>
  <si>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</si>
  <si>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</si>
  <si>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</si>
  <si>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</si>
  <si>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</si>
  <si>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</si>
  <si>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</si>
  <si>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</si>
  <si>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</si>
  <si>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</si>
  <si>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</si>
  <si>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</si>
  <si>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</si>
  <si>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</si>
  <si>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</si>
  <si>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</si>
  <si>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</si>
  <si>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</si>
  <si>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</si>
  <si>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</si>
  <si>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</si>
  <si>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</si>
  <si>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</si>
  <si>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</si>
  <si>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</si>
  <si>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</si>
  <si>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</si>
  <si>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</si>
  <si>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</si>
  <si>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</si>
  <si>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</si>
  <si>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</si>
  <si>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</si>
  <si>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</si>
  <si>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</si>
  <si>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</si>
  <si>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</si>
  <si>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</si>
  <si>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</si>
  <si>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</si>
  <si>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</si>
  <si>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</si>
  <si>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</si>
  <si>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</si>
  <si>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</si>
  <si>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</si>
  <si>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</si>
  <si>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</si>
  <si>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</si>
  <si>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</si>
  <si>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</si>
  <si>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</si>
  <si>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</si>
  <si>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</si>
  <si>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</si>
  <si>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</si>
  <si>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</si>
  <si>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</si>
  <si>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</si>
  <si>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</si>
  <si>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</si>
  <si>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</si>
  <si>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</si>
  <si>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</si>
  <si>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</si>
  <si>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</si>
  <si>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</si>
  <si>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</si>
  <si>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</si>
  <si>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</si>
  <si>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</si>
  <si>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</si>
  <si>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</si>
  <si>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</si>
  <si>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</si>
  <si>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</si>
  <si>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</si>
  <si>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</si>
  <si>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</si>
  <si>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</si>
  <si>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</si>
  <si>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</si>
  <si>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</si>
  <si>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</si>
  <si>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</si>
  <si>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</si>
  <si>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</si>
  <si>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</si>
  <si>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</si>
  <si>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</si>
  <si>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</si>
  <si>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</si>
  <si>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</si>
  <si>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</si>
  <si>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</si>
  <si>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</si>
  <si>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</si>
  <si>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</si>
  <si>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</si>
  <si>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</si>
  <si>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</si>
  <si>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</si>
  <si>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</si>
  <si>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</si>
  <si>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</si>
  <si>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</si>
  <si>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</si>
  <si>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</si>
  <si>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</si>
  <si>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</si>
  <si>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</si>
  <si>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</si>
  <si>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</si>
  <si>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</si>
  <si>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</si>
  <si>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</si>
  <si>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</si>
  <si>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</si>
  <si>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</si>
  <si>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</si>
  <si>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</si>
  <si>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</si>
  <si>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</si>
  <si>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</si>
  <si>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</si>
  <si>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</si>
  <si>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</si>
  <si>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</si>
  <si>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</si>
  <si>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</si>
  <si>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</si>
  <si>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</si>
  <si>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</si>
  <si>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</si>
  <si>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</si>
  <si>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</si>
  <si>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</si>
  <si>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</si>
  <si>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</si>
  <si>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</si>
  <si>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</si>
  <si>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</si>
  <si>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</si>
  <si>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</si>
  <si>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</si>
  <si>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</si>
  <si>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</si>
  <si>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</si>
  <si>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</si>
  <si>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</si>
  <si>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</si>
  <si>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</si>
  <si>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</si>
  <si>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</si>
  <si>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</si>
  <si>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</si>
  <si>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</si>
  <si>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</si>
  <si>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</si>
  <si>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</si>
  <si>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</si>
  <si>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</si>
  <si>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</si>
  <si>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</si>
  <si>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</si>
  <si>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</si>
  <si>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</si>
  <si>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</si>
  <si>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</si>
  <si>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</si>
  <si>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</si>
  <si>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</si>
  <si>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</si>
  <si>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</si>
  <si>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</si>
  <si>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</si>
  <si>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</si>
  <si>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</si>
  <si>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</si>
  <si>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</si>
  <si>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</si>
  <si>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</si>
  <si>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</si>
  <si>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</si>
  <si>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</si>
  <si>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</si>
  <si>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</si>
  <si>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</si>
  <si>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</si>
  <si>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</si>
  <si>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</si>
  <si>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</si>
  <si>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</si>
  <si>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</si>
  <si>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</si>
  <si>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</si>
  <si>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</si>
  <si>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</si>
  <si>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</si>
  <si>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</si>
  <si>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</si>
  <si>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</si>
  <si>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</si>
  <si>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</si>
  <si>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</si>
  <si>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</si>
  <si>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</si>
  <si>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</si>
  <si>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</si>
  <si>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</si>
  <si>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</si>
  <si>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</si>
  <si>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</si>
  <si>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</si>
  <si>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</si>
  <si>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</si>
  <si>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</si>
  <si>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</si>
  <si>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</si>
  <si>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</si>
  <si>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</si>
  <si>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</si>
  <si>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</si>
  <si>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</si>
  <si>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</si>
  <si>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</si>
  <si>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</si>
  <si>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</si>
  <si>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</si>
  <si>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</si>
  <si>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</si>
  <si>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</si>
  <si>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</si>
  <si>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</si>
  <si>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</si>
  <si>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</si>
  <si>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</si>
  <si>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</si>
  <si>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</si>
  <si>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</si>
  <si>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</si>
  <si>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</si>
  <si>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</si>
  <si>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</si>
  <si>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</si>
  <si>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</si>
  <si>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</si>
  <si>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</si>
  <si>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</si>
  <si>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</si>
  <si>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</si>
  <si>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</si>
  <si>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</si>
  <si>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</si>
  <si>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</si>
  <si>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</si>
  <si>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</si>
  <si>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</si>
  <si>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</si>
  <si>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</si>
  <si>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</si>
  <si>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</si>
  <si>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</si>
  <si>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</si>
  <si>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</si>
  <si>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</si>
  <si>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</si>
  <si>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</si>
  <si>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</si>
  <si>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</si>
  <si>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</si>
  <si>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</si>
  <si>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</si>
  <si>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</si>
  <si>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</si>
  <si>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</si>
  <si>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</si>
  <si>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</si>
  <si>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</si>
  <si>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</si>
  <si>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</si>
  <si>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</si>
  <si>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</si>
  <si>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</si>
  <si>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</si>
  <si>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</si>
  <si>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</si>
  <si>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</si>
  <si>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</si>
  <si>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</si>
  <si>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</si>
  <si>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</si>
  <si>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</si>
  <si>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</si>
  <si>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</si>
  <si>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</si>
  <si>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</si>
  <si>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</si>
  <si>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</si>
  <si>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</si>
  <si>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</si>
  <si>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</si>
  <si>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</si>
  <si>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</si>
  <si>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</si>
  <si>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</si>
  <si>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</si>
  <si>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</si>
  <si>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</si>
  <si>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</si>
  <si>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</si>
  <si>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</si>
  <si>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</si>
  <si>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</si>
  <si>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</si>
  <si>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</si>
  <si>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</si>
  <si>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</si>
  <si>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</si>
  <si>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</si>
  <si>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</si>
  <si>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</si>
  <si>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</si>
  <si>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</si>
  <si>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</si>
  <si>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</si>
  <si>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</si>
  <si>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</si>
  <si>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</si>
  <si>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</si>
  <si>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</si>
  <si>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</si>
  <si>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</si>
  <si>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</si>
  <si>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</si>
  <si>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</si>
  <si>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</si>
  <si>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</si>
  <si>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</si>
  <si>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</si>
  <si>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</si>
  <si>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</si>
  <si>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</si>
  <si>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</si>
  <si>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</si>
  <si>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</si>
  <si>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</si>
  <si>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</si>
  <si>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</si>
  <si>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</si>
  <si>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</si>
  <si>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</si>
  <si>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</si>
  <si>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</si>
  <si>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</si>
  <si>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</si>
  <si>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</si>
  <si>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</si>
  <si>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</si>
  <si>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</si>
  <si>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</si>
  <si>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</si>
  <si>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</si>
  <si>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</si>
  <si>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</si>
  <si>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</si>
  <si>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</si>
  <si>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</si>
  <si>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</si>
  <si>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</si>
  <si>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</si>
  <si>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</si>
  <si>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</si>
  <si>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</si>
  <si>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</si>
  <si>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</si>
  <si>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</si>
  <si>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</si>
  <si>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</si>
  <si>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</si>
  <si>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</si>
  <si>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</si>
  <si>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</si>
  <si>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</si>
  <si>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</si>
  <si>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</si>
  <si>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</si>
  <si>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</si>
  <si>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</si>
  <si>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</si>
  <si>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</si>
  <si>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</si>
  <si>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</si>
  <si>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</si>
  <si>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</si>
  <si>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</si>
  <si>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</si>
  <si>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</si>
  <si>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</si>
  <si>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</si>
  <si>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</si>
  <si>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</si>
  <si>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</si>
  <si>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</si>
  <si>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</si>
  <si>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</si>
  <si>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</si>
  <si>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</si>
  <si>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</si>
  <si>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</si>
  <si>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</si>
  <si>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</si>
  <si>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</si>
  <si>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</si>
  <si>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</si>
  <si>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</si>
  <si>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</si>
  <si>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</si>
  <si>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</si>
  <si>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</si>
  <si>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</si>
  <si>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</si>
  <si>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</si>
  <si>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</si>
  <si>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</si>
  <si>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</si>
  <si>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</si>
  <si>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</si>
  <si>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</si>
  <si>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</si>
  <si>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</si>
  <si>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</si>
  <si>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</si>
  <si>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</si>
  <si>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</si>
  <si>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</si>
  <si>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</si>
  <si>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</si>
  <si>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</si>
  <si>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</si>
  <si>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</si>
  <si>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</si>
  <si>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</si>
  <si>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</si>
  <si>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</si>
  <si>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</si>
  <si>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</si>
  <si>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</si>
  <si>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</si>
  <si>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</si>
  <si>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</si>
  <si>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</si>
  <si>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</si>
  <si>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</si>
  <si>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</si>
  <si>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</si>
  <si>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</si>
  <si>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</si>
  <si>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</si>
  <si>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</si>
  <si>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</si>
  <si>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</si>
  <si>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</si>
  <si>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</si>
  <si>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</si>
  <si>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</si>
  <si>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</si>
  <si>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</si>
  <si>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</si>
  <si>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</si>
  <si>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</si>
  <si>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</si>
  <si>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</si>
  <si>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</si>
  <si>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</si>
  <si>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</si>
  <si>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</si>
  <si>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</si>
  <si>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</si>
  <si>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</si>
  <si>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</si>
  <si>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</si>
  <si>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</si>
  <si>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</si>
  <si>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</si>
  <si>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</si>
  <si>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</si>
  <si>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</si>
  <si>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</si>
  <si>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</si>
  <si>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</si>
  <si>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</si>
  <si>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</si>
  <si>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</si>
  <si>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</si>
  <si>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</si>
  <si>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</si>
  <si>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</si>
  <si>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</si>
  <si>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</si>
  <si>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</si>
  <si>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</si>
  <si>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</si>
  <si>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</si>
  <si>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</si>
  <si>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</si>
  <si>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</si>
  <si>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</si>
  <si>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</si>
  <si>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</si>
  <si>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</si>
  <si>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</si>
  <si>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</si>
  <si>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</si>
  <si>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</si>
  <si>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</si>
  <si>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</si>
  <si>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</si>
  <si>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</si>
  <si>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</si>
  <si>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</si>
  <si>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</si>
  <si>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</si>
  <si>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</si>
  <si>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</si>
  <si>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</si>
  <si>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</si>
  <si>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</si>
  <si>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</si>
  <si>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</si>
  <si>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</si>
  <si>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</si>
  <si>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</si>
  <si>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</si>
  <si>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</si>
  <si>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</si>
  <si>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</si>
  <si>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</si>
  <si>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</si>
  <si>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</si>
  <si>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</si>
  <si>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</si>
  <si>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</si>
  <si>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</si>
  <si>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</si>
  <si>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</si>
  <si>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</si>
  <si>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</si>
  <si>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</si>
  <si>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</si>
  <si>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</si>
  <si>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</si>
  <si>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</si>
  <si>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</si>
  <si>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</si>
  <si>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</si>
  <si>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</si>
  <si>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</si>
  <si>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</si>
  <si>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</si>
  <si>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</si>
  <si>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</si>
  <si>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</si>
  <si>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</si>
  <si>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</si>
  <si>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</si>
  <si>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</si>
  <si>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</si>
  <si>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</si>
  <si>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</si>
  <si>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</si>
  <si>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</si>
  <si>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</si>
  <si>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</si>
  <si>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</si>
  <si>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</si>
  <si>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</si>
  <si>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</si>
  <si>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</si>
  <si>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</si>
  <si>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</si>
  <si>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</si>
  <si>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</si>
  <si>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</si>
  <si>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</si>
  <si>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</si>
  <si>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</si>
  <si>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</si>
  <si>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</si>
  <si>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</si>
  <si>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</si>
  <si>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</si>
  <si>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</si>
  <si>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</si>
  <si>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</si>
  <si>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</si>
  <si>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</si>
  <si>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</si>
  <si>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</si>
  <si>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</si>
  <si>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</si>
  <si>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</si>
  <si>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</si>
  <si>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</si>
  <si>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</si>
  <si>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</si>
  <si>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</si>
  <si>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</si>
  <si>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</si>
  <si>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</si>
  <si>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</si>
  <si>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</si>
  <si>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</si>
  <si>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</si>
  <si>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</si>
  <si>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</si>
  <si>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</si>
  <si>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</si>
  <si>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</si>
  <si>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</si>
  <si>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</si>
  <si>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</si>
  <si>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</si>
  <si>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</si>
  <si>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</si>
  <si>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</si>
  <si>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</si>
  <si>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</si>
  <si>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</si>
  <si>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</si>
  <si>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</si>
  <si>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</si>
  <si>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</si>
  <si>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</si>
  <si>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</si>
  <si>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</si>
  <si>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</si>
  <si>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</si>
  <si>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</si>
  <si>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</si>
  <si>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</si>
  <si>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</si>
  <si>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</si>
  <si>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</si>
  <si>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</si>
  <si>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</si>
  <si>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</si>
  <si>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</si>
  <si>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</si>
  <si>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</si>
  <si>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</si>
  <si>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</si>
  <si>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</si>
  <si>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</si>
  <si>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</si>
  <si>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</si>
  <si>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</si>
  <si>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</si>
  <si>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</si>
  <si>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</si>
  <si>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</si>
  <si>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</si>
  <si>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</si>
  <si>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</si>
  <si>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</si>
  <si>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</si>
  <si>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</si>
  <si>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</si>
  <si>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</si>
  <si>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</si>
  <si>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</si>
  <si>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</si>
  <si>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</si>
  <si>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</si>
  <si>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</si>
  <si>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</si>
  <si>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</si>
  <si>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</si>
  <si>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</si>
  <si>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</si>
  <si>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</si>
  <si>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</si>
  <si>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</si>
  <si>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</si>
  <si>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</si>
  <si>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</si>
  <si>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</si>
  <si>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</si>
  <si>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</si>
  <si>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</si>
  <si>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</si>
  <si>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</si>
  <si>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</si>
  <si>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</si>
  <si>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</si>
  <si>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</si>
  <si>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</si>
  <si>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</si>
  <si>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</si>
  <si>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</si>
  <si>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</si>
  <si>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</si>
  <si>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</si>
  <si>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</si>
  <si>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</si>
  <si>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</si>
  <si>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</si>
  <si>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</si>
  <si>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</si>
  <si>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</si>
  <si>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</si>
  <si>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</si>
  <si>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</si>
  <si>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</si>
  <si>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</si>
  <si>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</si>
  <si>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</si>
  <si>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</si>
  <si>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</si>
  <si>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</si>
  <si>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</si>
  <si>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</si>
  <si>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</si>
  <si>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</si>
  <si>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</si>
  <si>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</si>
  <si>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</si>
  <si>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</si>
  <si>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</si>
  <si>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</si>
  <si>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</si>
  <si>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</si>
  <si>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</si>
  <si>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</si>
  <si>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</si>
  <si>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</si>
  <si>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</si>
  <si>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</si>
  <si>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</si>
  <si>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</si>
  <si>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</si>
  <si>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</si>
  <si>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</si>
  <si>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</si>
  <si>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</si>
  <si>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</si>
  <si>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</si>
  <si>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</si>
  <si>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</si>
  <si>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</si>
  <si>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</si>
  <si>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</si>
  <si>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</si>
  <si>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</si>
  <si>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</si>
  <si>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</si>
  <si>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</si>
  <si>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</si>
  <si>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</si>
  <si>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</si>
  <si>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</si>
  <si>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</si>
  <si>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</si>
  <si>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</si>
  <si>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</si>
  <si>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</si>
  <si>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</si>
  <si>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</si>
  <si>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</si>
  <si>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</si>
  <si>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</si>
  <si>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</si>
  <si>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</si>
  <si>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</si>
  <si>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</si>
  <si>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</si>
  <si>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</si>
  <si>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</si>
  <si>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</si>
  <si>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</si>
  <si>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</si>
  <si>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</si>
  <si>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</si>
  <si>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</si>
  <si>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</si>
  <si>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</si>
  <si>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</si>
  <si>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</si>
  <si>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</si>
  <si>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</si>
  <si>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</si>
  <si>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</si>
  <si>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</si>
  <si>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</si>
  <si>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</si>
  <si>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</si>
  <si>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</si>
  <si>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</si>
  <si>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</si>
  <si>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</si>
  <si>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</si>
  <si>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</si>
  <si>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</si>
  <si>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</si>
  <si>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</si>
  <si>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</si>
  <si>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</si>
  <si>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</si>
  <si>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</si>
  <si>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</si>
  <si>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</si>
  <si>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</si>
  <si>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</si>
  <si>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</si>
  <si>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</si>
  <si>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</si>
  <si>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</si>
  <si>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</si>
  <si>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</si>
  <si>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</si>
  <si>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</si>
  <si>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</si>
  <si>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</si>
  <si>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</si>
  <si>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</si>
  <si>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</si>
  <si>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</si>
  <si>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</si>
  <si>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</si>
  <si>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</si>
  <si>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</si>
  <si>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</si>
  <si>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</si>
  <si>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</si>
  <si>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</si>
  <si>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</si>
  <si>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</si>
  <si>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</si>
  <si>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</si>
  <si>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</si>
  <si>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</si>
  <si>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</si>
  <si>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</si>
  <si>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</si>
  <si>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</si>
  <si>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</si>
  <si>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</si>
  <si>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</si>
  <si>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</si>
  <si>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</si>
  <si>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</si>
  <si>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</si>
  <si>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</si>
  <si>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</si>
  <si>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</si>
  <si>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</si>
  <si>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</si>
  <si>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</si>
  <si>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</si>
  <si>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</si>
  <si>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</si>
  <si>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</si>
  <si>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</si>
  <si>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</si>
  <si>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</si>
  <si>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</si>
  <si>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</si>
  <si>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</si>
  <si>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</si>
  <si>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</si>
  <si>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</si>
  <si>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</si>
  <si>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</si>
  <si>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</si>
  <si>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</si>
  <si>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</si>
  <si>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</si>
  <si>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</si>
  <si>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</si>
  <si>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</si>
  <si>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</si>
  <si>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</si>
  <si>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</si>
  <si>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</si>
  <si>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</si>
  <si>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</si>
  <si>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</si>
  <si>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</si>
  <si>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</si>
  <si>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</si>
  <si>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</si>
  <si>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</si>
  <si>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</si>
  <si>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</si>
  <si>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</si>
  <si>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</si>
  <si>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</si>
  <si>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</si>
  <si>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</si>
  <si>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</si>
  <si>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</si>
  <si>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</si>
  <si>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</si>
  <si>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</si>
  <si>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</si>
  <si>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</si>
  <si>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</si>
  <si>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</si>
  <si>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</si>
  <si>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</si>
  <si>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</si>
  <si>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</si>
  <si>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</si>
  <si>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</si>
  <si>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</si>
  <si>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</si>
  <si>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</si>
  <si>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</si>
  <si>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</si>
  <si>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</si>
  <si>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</si>
  <si>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</si>
  <si>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</si>
  <si>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</si>
  <si>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</si>
  <si>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</si>
  <si>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</si>
  <si>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</si>
  <si>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</si>
  <si>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</si>
  <si>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</si>
  <si>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</si>
  <si>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</si>
  <si>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</si>
  <si>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</si>
  <si>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</si>
  <si>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</si>
  <si>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</si>
  <si>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</si>
  <si>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</si>
  <si>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</si>
  <si>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</si>
  <si>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</si>
  <si>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</si>
  <si>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</si>
  <si>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</si>
  <si>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</si>
  <si>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</si>
  <si>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</si>
  <si>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</si>
  <si>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</si>
  <si>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</si>
  <si>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</si>
  <si>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</si>
  <si>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</si>
  <si>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</si>
  <si>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</si>
  <si>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</si>
  <si>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</si>
  <si>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</si>
  <si>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</si>
  <si>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</si>
  <si>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</si>
  <si>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</si>
  <si>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</si>
  <si>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</si>
  <si>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</si>
  <si>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</si>
  <si>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</si>
  <si>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</si>
  <si>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</si>
  <si>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</si>
  <si>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</si>
  <si>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</si>
  <si>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</si>
  <si>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</si>
  <si>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</si>
  <si>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</si>
  <si>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</si>
  <si>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</si>
  <si>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</si>
  <si>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</si>
  <si>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</si>
  <si>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</si>
  <si>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</si>
  <si>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</si>
  <si>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</si>
  <si>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</si>
  <si>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</si>
  <si>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</si>
  <si>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</si>
  <si>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</si>
  <si>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</si>
  <si>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</si>
  <si>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</si>
  <si>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</si>
  <si>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</si>
  <si>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</si>
  <si>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</si>
  <si>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</si>
  <si>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</si>
  <si>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</si>
  <si>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</si>
  <si>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</si>
  <si>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</si>
  <si>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</si>
  <si>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</si>
  <si>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</si>
  <si>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</si>
  <si>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</si>
  <si>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</si>
  <si>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</si>
  <si>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</si>
  <si>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</si>
  <si>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</si>
  <si>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</si>
  <si>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</si>
  <si>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</si>
  <si>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</si>
  <si>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</si>
  <si>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</si>
  <si>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</si>
  <si>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</si>
  <si>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</si>
  <si>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</si>
  <si>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</si>
  <si>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</si>
  <si>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</si>
  <si>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</si>
  <si>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</si>
  <si>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</si>
  <si>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</si>
  <si>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</si>
  <si>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</si>
  <si>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</si>
  <si>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</si>
  <si>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</si>
  <si>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</si>
  <si>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</si>
  <si>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</si>
  <si>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</si>
  <si>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</si>
  <si>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</si>
  <si>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</si>
  <si>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</si>
  <si>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</si>
  <si>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</si>
  <si>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</si>
  <si>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</si>
  <si>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</si>
  <si>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</si>
  <si>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</si>
  <si>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</si>
  <si>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</si>
  <si>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</si>
  <si>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</si>
  <si>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</si>
  <si>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</si>
  <si>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</si>
  <si>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</si>
  <si>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</si>
  <si>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</si>
  <si>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</si>
  <si>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</si>
  <si>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</si>
  <si>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</si>
  <si>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</si>
  <si>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</si>
  <si>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</si>
  <si>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</si>
  <si>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</si>
  <si>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</si>
  <si>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</si>
  <si>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</si>
  <si>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</si>
  <si>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</si>
  <si>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</si>
  <si>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</si>
  <si>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</si>
  <si>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</si>
  <si>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</si>
  <si>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</si>
  <si>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</si>
  <si>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</si>
  <si>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</si>
  <si>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</si>
  <si>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</si>
  <si>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</si>
  <si>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</si>
  <si>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</si>
  <si>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</si>
  <si>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</si>
  <si>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</si>
  <si>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</si>
  <si>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</si>
  <si>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</si>
  <si>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</si>
  <si>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</si>
  <si>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</si>
  <si>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</si>
  <si>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</si>
  <si>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</si>
  <si>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</si>
  <si>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</si>
  <si>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</si>
  <si>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</si>
  <si>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</si>
  <si>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</si>
  <si>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</si>
  <si>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</si>
  <si>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</si>
  <si>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</si>
  <si>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</si>
  <si>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</si>
  <si>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</si>
  <si>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</si>
  <si>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</si>
  <si>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</si>
  <si>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</si>
  <si>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</si>
  <si>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</si>
  <si>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</si>
  <si>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</si>
  <si>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</si>
  <si>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</si>
  <si>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</si>
  <si>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</si>
  <si>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</si>
  <si>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</si>
  <si>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</si>
  <si>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</si>
  <si>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</si>
  <si>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</si>
  <si>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</si>
  <si>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</si>
  <si>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</si>
  <si>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</si>
  <si>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</si>
  <si>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</si>
  <si>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</si>
  <si>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</si>
  <si>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</si>
  <si>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</si>
  <si>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</si>
  <si>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</si>
  <si>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</si>
  <si>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</si>
  <si>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</si>
  <si>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</si>
  <si>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</si>
  <si>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</si>
  <si>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</si>
  <si>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</si>
  <si>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</si>
  <si>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</si>
  <si>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</si>
  <si>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</si>
  <si>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</si>
  <si>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</si>
  <si>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</si>
  <si>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</si>
  <si>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</si>
  <si>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</si>
  <si>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</si>
  <si>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</si>
  <si>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</si>
  <si>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</si>
  <si>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</si>
  <si>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</si>
  <si>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</si>
  <si>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</si>
  <si>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</si>
  <si>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</si>
  <si>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</si>
  <si>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</si>
  <si>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</si>
  <si>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</si>
  <si>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</si>
  <si>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</si>
  <si>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</si>
  <si>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</si>
  <si>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</si>
  <si>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</si>
  <si>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</si>
  <si>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</si>
  <si>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</si>
  <si>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</si>
  <si>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</si>
  <si>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</si>
  <si>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</si>
  <si>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</si>
  <si>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</si>
  <si>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</si>
  <si>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</si>
  <si>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</si>
  <si>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</si>
  <si>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</si>
  <si>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</si>
  <si>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</si>
  <si>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</si>
  <si>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</si>
  <si>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</si>
  <si>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</si>
  <si>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</si>
  <si>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</si>
  <si>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</si>
  <si>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</si>
  <si>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</si>
  <si>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</si>
  <si>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</si>
  <si>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</si>
  <si>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</si>
  <si>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</si>
  <si>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</si>
  <si>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</si>
  <si>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</si>
  <si>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</si>
  <si>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</si>
  <si>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</si>
  <si>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</si>
  <si>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</si>
  <si>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</si>
  <si>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</si>
  <si>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</si>
  <si>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</si>
  <si>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</si>
  <si>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</si>
  <si>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</si>
  <si>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</si>
  <si>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</si>
  <si>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</si>
  <si>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</si>
  <si>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</si>
  <si>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</si>
  <si>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</si>
  <si>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</si>
  <si>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</si>
  <si>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</si>
  <si>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</si>
  <si>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</si>
  <si>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</si>
  <si>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</si>
  <si>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</si>
  <si>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</si>
  <si>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</si>
  <si>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</si>
  <si>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</si>
  <si>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</si>
  <si>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</si>
  <si>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</si>
  <si>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</si>
  <si>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</si>
  <si>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</si>
  <si>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</si>
  <si>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</si>
  <si>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</si>
  <si>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</si>
  <si>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</si>
  <si>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</si>
  <si>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</si>
  <si>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</si>
  <si>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</si>
  <si>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</si>
  <si>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</si>
  <si>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</si>
  <si>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</si>
  <si>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</si>
  <si>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</si>
  <si>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</si>
  <si>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</si>
  <si>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</si>
  <si>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</si>
  <si>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</si>
  <si>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</si>
  <si>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</si>
  <si>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</si>
  <si>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</si>
  <si>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</si>
  <si>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</si>
  <si>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</si>
  <si>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</si>
  <si>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</si>
  <si>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</si>
  <si>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</si>
  <si>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</si>
  <si>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</si>
  <si>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</si>
  <si>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</si>
  <si>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</si>
  <si>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</si>
  <si>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</si>
  <si>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</si>
  <si>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</si>
  <si>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</si>
  <si>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</si>
  <si>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</si>
  <si>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</si>
  <si>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</si>
  <si>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</si>
  <si>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</si>
  <si>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</si>
  <si>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</si>
  <si>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</si>
  <si>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</si>
  <si>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</si>
  <si>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</si>
  <si>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</si>
  <si>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</si>
  <si>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</si>
  <si>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</si>
  <si>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</si>
  <si>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</si>
  <si>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</si>
  <si>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</si>
  <si>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</si>
  <si>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</si>
  <si>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</si>
  <si>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</si>
  <si>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</si>
  <si>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</si>
  <si>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</si>
  <si>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</si>
  <si>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</si>
  <si>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</si>
  <si>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</si>
  <si>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</si>
  <si>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</si>
  <si>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</si>
  <si>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</si>
  <si>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</si>
  <si>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</si>
  <si>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</si>
  <si>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</si>
  <si>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</si>
  <si>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</si>
  <si>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</si>
  <si>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</si>
  <si>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</si>
  <si>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</si>
  <si>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</si>
  <si>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</si>
  <si>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</si>
  <si>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</si>
  <si>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</si>
  <si>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</si>
  <si>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</si>
  <si>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</si>
  <si>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</si>
  <si>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</si>
  <si>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</si>
  <si>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</si>
  <si>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</si>
  <si>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</si>
  <si>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</si>
  <si>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</si>
  <si>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</si>
  <si>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</si>
  <si>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</si>
  <si>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</si>
  <si>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</si>
  <si>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</si>
  <si>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</si>
  <si>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</si>
  <si>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</si>
  <si>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</si>
  <si>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</si>
  <si>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</si>
  <si>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</si>
  <si>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</si>
  <si>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</si>
  <si>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</si>
  <si>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</si>
  <si>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</si>
  <si>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</si>
  <si>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</si>
  <si>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</si>
  <si>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</si>
  <si>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</si>
  <si>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</si>
  <si>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</si>
  <si>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</si>
  <si>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</si>
  <si>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</si>
  <si>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</si>
  <si>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</si>
  <si>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</si>
  <si>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</si>
  <si>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</si>
  <si>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</si>
  <si>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</si>
  <si>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</si>
  <si>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</si>
  <si>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</si>
  <si>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</si>
  <si>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</si>
  <si>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</si>
  <si>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</si>
  <si>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</si>
  <si>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</si>
  <si>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</si>
  <si>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</si>
  <si>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</si>
  <si>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</si>
  <si>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</si>
  <si>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</si>
  <si>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</si>
  <si>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</si>
  <si>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</si>
  <si>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</si>
  <si>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</si>
  <si>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</si>
  <si>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</si>
  <si>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</si>
  <si>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</si>
  <si>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</si>
  <si>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</si>
  <si>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</si>
  <si>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</si>
  <si>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</si>
  <si>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</si>
  <si>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</si>
  <si>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</si>
  <si>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</si>
  <si>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</si>
  <si>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</si>
  <si>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</si>
  <si>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</si>
  <si>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</si>
  <si>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</si>
  <si>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</si>
  <si>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</si>
  <si>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</si>
  <si>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</si>
  <si>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</si>
  <si>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</si>
  <si>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</si>
  <si>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</si>
  <si>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</si>
  <si>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</si>
  <si>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</si>
  <si>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</si>
  <si>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</si>
  <si>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</si>
  <si>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</si>
  <si>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</si>
  <si>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</si>
  <si>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</si>
  <si>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</si>
  <si>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</si>
  <si>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</si>
  <si>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</si>
  <si>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</si>
  <si>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</si>
  <si>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</si>
  <si>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</si>
  <si>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</si>
  <si>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</si>
  <si>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</si>
  <si>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</si>
  <si>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</si>
  <si>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</si>
  <si>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</si>
  <si>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</si>
  <si>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</si>
  <si>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</si>
  <si>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</si>
  <si>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</si>
  <si>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</si>
  <si>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</si>
  <si>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</si>
  <si>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</si>
  <si>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</si>
  <si>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</si>
  <si>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</si>
  <si>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</si>
  <si>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</si>
  <si>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</si>
  <si>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</si>
  <si>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</si>
  <si>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</si>
  <si>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</si>
  <si>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</si>
  <si>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</si>
  <si>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</si>
  <si>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</si>
  <si>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</si>
  <si>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</si>
  <si>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</si>
  <si>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</si>
  <si>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</si>
  <si>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</si>
  <si>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</si>
  <si>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</si>
  <si>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</si>
  <si>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</si>
  <si>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</si>
  <si>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</si>
  <si>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</si>
  <si>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</si>
  <si>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</si>
  <si>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</si>
  <si>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</si>
  <si>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</si>
  <si>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</si>
  <si>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</si>
  <si>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</si>
  <si>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</si>
  <si>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</si>
  <si>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</si>
  <si>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</si>
  <si>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</si>
  <si>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</si>
  <si>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</si>
  <si>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</si>
  <si>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</si>
  <si>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</si>
  <si>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</si>
  <si>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</si>
  <si>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</si>
  <si>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</si>
  <si>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</si>
  <si>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</si>
  <si>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</si>
  <si>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</si>
  <si>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</si>
  <si>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</si>
  <si>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</si>
  <si>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</si>
  <si>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</si>
  <si>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</si>
  <si>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</si>
  <si>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</si>
  <si>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</si>
  <si>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</si>
  <si>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</si>
  <si>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</si>
  <si>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</si>
  <si>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</si>
  <si>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</si>
  <si>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</si>
  <si>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</si>
  <si>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</si>
  <si>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</si>
  <si>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</si>
  <si>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</si>
  <si>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</si>
  <si>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</si>
  <si>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</si>
  <si>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</si>
  <si>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</si>
  <si>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</si>
  <si>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</si>
  <si>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</si>
  <si>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</si>
  <si>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</si>
  <si>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</si>
  <si>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</si>
  <si>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</si>
  <si>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</si>
  <si>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</si>
  <si>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</si>
  <si>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</si>
  <si>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</si>
  <si>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</si>
  <si>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</si>
  <si>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</si>
  <si>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</si>
  <si>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</si>
  <si>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</si>
  <si>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</si>
  <si>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</si>
  <si>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</si>
  <si>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</si>
  <si>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</si>
  <si>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</si>
  <si>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</si>
  <si>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</si>
  <si>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</si>
  <si>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</si>
  <si>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</si>
  <si>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</si>
  <si>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</si>
  <si>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</si>
  <si>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</si>
  <si>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</si>
  <si>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</si>
  <si>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</si>
  <si>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</si>
  <si>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</si>
  <si>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</si>
  <si>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</si>
  <si>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</si>
  <si>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</si>
  <si>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</si>
  <si>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</si>
  <si>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</si>
  <si>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</si>
  <si>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</si>
  <si>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</si>
  <si>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</si>
  <si>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</si>
  <si>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</si>
  <si>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</si>
  <si>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</si>
  <si>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</si>
  <si>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</si>
  <si>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</si>
  <si>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</si>
  <si>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</si>
  <si>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</si>
  <si>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</si>
  <si>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</si>
  <si>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</si>
  <si>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</si>
  <si>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</si>
  <si>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</si>
  <si>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</si>
  <si>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</si>
  <si>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</si>
  <si>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</si>
  <si>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</si>
  <si>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</si>
  <si>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</si>
  <si>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</si>
  <si>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</si>
  <si>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</si>
  <si>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</si>
  <si>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</si>
  <si>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</si>
  <si>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</si>
  <si>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</si>
  <si>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</si>
  <si>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</si>
  <si>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</si>
  <si>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</si>
  <si>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</si>
  <si>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</si>
  <si>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</si>
  <si>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</si>
  <si>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</si>
  <si>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</si>
  <si>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</si>
  <si>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</si>
  <si>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</si>
  <si>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</si>
  <si>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</si>
  <si>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</si>
  <si>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</si>
  <si>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</si>
  <si>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</si>
  <si>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</si>
  <si>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</si>
  <si>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</si>
  <si>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</si>
  <si>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</si>
  <si>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</si>
  <si>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</si>
  <si>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</si>
  <si>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</si>
  <si>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</si>
  <si>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</si>
  <si>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</si>
  <si>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</si>
  <si>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</si>
  <si>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</si>
  <si>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</si>
  <si>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</si>
  <si>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</si>
  <si>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</si>
  <si>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</si>
  <si>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</si>
  <si>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</si>
  <si>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</si>
  <si>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</si>
  <si>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</si>
  <si>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</si>
  <si>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</si>
  <si>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</si>
  <si>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</si>
  <si>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</si>
  <si>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</si>
  <si>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</si>
  <si>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</si>
  <si>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</si>
  <si>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</si>
  <si>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</si>
  <si>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</si>
  <si>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</si>
  <si>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</si>
  <si>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</si>
  <si>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</si>
  <si>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</si>
  <si>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</si>
  <si>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</si>
  <si>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</si>
  <si>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</si>
  <si>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</si>
  <si>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</si>
  <si>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</si>
  <si>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</si>
  <si>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</si>
  <si>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</si>
  <si>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</si>
  <si>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</si>
  <si>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</si>
  <si>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</si>
  <si>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</si>
  <si>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</si>
  <si>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</si>
  <si>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</si>
  <si>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</si>
  <si>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</si>
  <si>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</si>
  <si>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</si>
  <si>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</si>
  <si>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</si>
  <si>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</si>
  <si>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</si>
  <si>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</si>
  <si>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</si>
  <si>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</si>
  <si>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</si>
  <si>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</si>
  <si>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</si>
  <si>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</si>
  <si>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</si>
  <si>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</si>
  <si>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</si>
  <si>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</si>
  <si>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</si>
  <si>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</si>
  <si>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</si>
  <si>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</si>
  <si>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</si>
  <si>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</si>
  <si>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</si>
  <si>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</si>
  <si>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</si>
  <si>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</si>
  <si>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</si>
  <si>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</si>
  <si>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</si>
  <si>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</si>
  <si>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</si>
  <si>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</si>
  <si>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</si>
  <si>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</si>
  <si>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</si>
  <si>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</si>
  <si>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</si>
  <si>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</si>
  <si>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</si>
  <si>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</si>
  <si>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</si>
  <si>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</si>
  <si>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</si>
  <si>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</si>
  <si>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</si>
  <si>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</si>
  <si>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</si>
  <si>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</si>
  <si>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</si>
  <si>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</si>
  <si>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</si>
  <si>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</si>
  <si>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</si>
  <si>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</si>
  <si>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</si>
  <si>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</si>
  <si>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</si>
  <si>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</si>
  <si>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</si>
  <si>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</si>
  <si>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</si>
  <si>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</si>
  <si>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</si>
  <si>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</si>
  <si>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</si>
  <si>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</si>
  <si>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</si>
  <si>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</si>
  <si>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</si>
  <si>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</si>
  <si>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</si>
  <si>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</si>
  <si>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</si>
  <si>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</si>
  <si>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</si>
  <si>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</si>
  <si>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</si>
  <si>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</si>
  <si>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</si>
  <si>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</si>
  <si>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</si>
  <si>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</si>
  <si>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</si>
  <si>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</si>
  <si>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</si>
  <si>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</si>
  <si>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</si>
  <si>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</si>
  <si>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</si>
  <si>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</si>
  <si>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</si>
  <si>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</si>
  <si>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</si>
  <si>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</si>
  <si>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</si>
  <si>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</si>
  <si>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</si>
  <si>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</si>
  <si>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</si>
  <si>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</si>
  <si>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</si>
  <si>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</si>
  <si>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</si>
  <si>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</si>
  <si>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</si>
  <si>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</si>
  <si>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</si>
  <si>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</si>
  <si>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</si>
  <si>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</si>
  <si>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</si>
  <si>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</si>
  <si>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</si>
  <si>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</si>
  <si>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</si>
  <si>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</si>
  <si>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</si>
  <si>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</si>
  <si>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</si>
  <si>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</si>
  <si>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</si>
  <si>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</si>
  <si>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</si>
  <si>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</si>
  <si>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</si>
  <si>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</si>
  <si>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</si>
  <si>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</si>
  <si>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</si>
  <si>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</si>
  <si>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</si>
  <si>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</si>
  <si>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</si>
  <si>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</si>
  <si>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</si>
  <si>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</si>
  <si>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</si>
  <si>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</si>
  <si>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</si>
  <si>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</si>
  <si>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</si>
  <si>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</si>
  <si>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</si>
  <si>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</si>
  <si>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</si>
  <si>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</si>
  <si>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</si>
  <si>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</si>
  <si>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</si>
  <si>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</si>
  <si>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</si>
  <si>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</si>
  <si>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</si>
  <si>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</si>
  <si>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</si>
  <si>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</si>
  <si>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</si>
  <si>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</si>
  <si>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</si>
  <si>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</si>
  <si>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</si>
  <si>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</si>
  <si>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</si>
  <si>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</si>
  <si>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</si>
  <si>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</si>
  <si>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</si>
  <si>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</si>
  <si>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</si>
  <si>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</si>
  <si>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</si>
  <si>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</si>
  <si>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</si>
  <si>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</si>
  <si>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</si>
  <si>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</si>
  <si>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</si>
  <si>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</si>
  <si>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</si>
  <si>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</si>
  <si>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</si>
  <si>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</si>
  <si>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</si>
  <si>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</si>
  <si>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</si>
  <si>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</si>
  <si>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</si>
  <si>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</si>
  <si>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</si>
  <si>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</si>
  <si>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</si>
  <si>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</si>
  <si>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</si>
  <si>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</si>
  <si>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</si>
  <si>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</si>
  <si>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</si>
  <si>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</si>
  <si>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</si>
  <si>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</si>
  <si>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</si>
  <si>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</si>
  <si>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</si>
  <si>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</si>
  <si>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</si>
  <si>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</si>
  <si>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</si>
  <si>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</si>
  <si>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</si>
  <si>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</si>
  <si>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</si>
  <si>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</si>
  <si>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</si>
  <si>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</si>
  <si>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</si>
  <si>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</si>
  <si>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</si>
  <si>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</si>
  <si>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</si>
  <si>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</si>
  <si>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</si>
  <si>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</si>
  <si>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</si>
  <si>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</si>
  <si>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</si>
  <si>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</si>
  <si>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</si>
  <si>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</si>
  <si>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</si>
  <si>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</si>
  <si>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</si>
  <si>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</si>
  <si>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</si>
  <si>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</si>
  <si>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</si>
  <si>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</si>
  <si>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</si>
  <si>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</si>
  <si>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</si>
  <si>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</si>
  <si>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</si>
  <si>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</si>
  <si>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</si>
  <si>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</si>
  <si>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</si>
  <si>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</si>
  <si>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</si>
  <si>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</si>
  <si>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</si>
  <si>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</si>
  <si>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</si>
  <si>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</si>
  <si>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</si>
  <si>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</si>
  <si>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</si>
  <si>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</si>
  <si>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</si>
  <si>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</si>
  <si>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</si>
  <si>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</si>
  <si>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</si>
  <si>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</si>
  <si>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</si>
  <si>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</si>
  <si>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</si>
  <si>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</si>
  <si>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</si>
  <si>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</si>
  <si>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</si>
  <si>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</si>
  <si>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</si>
  <si>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</si>
  <si>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</si>
  <si>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</si>
  <si>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</si>
  <si>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</si>
  <si>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</si>
  <si>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</si>
  <si>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</si>
  <si>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</si>
  <si>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</si>
  <si>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</si>
  <si>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</si>
  <si>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</si>
  <si>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</si>
  <si>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</si>
  <si>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</si>
  <si>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</si>
  <si>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</si>
  <si>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</si>
  <si>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</si>
  <si>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</si>
  <si>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</si>
  <si>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</si>
  <si>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</si>
  <si>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</si>
  <si>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</si>
  <si>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</si>
  <si>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</si>
  <si>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</si>
  <si>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</si>
  <si>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</si>
  <si>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</si>
  <si>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</si>
  <si>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</si>
  <si>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</si>
  <si>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</si>
  <si>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</si>
  <si>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</si>
  <si>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</si>
  <si>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</si>
  <si>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</si>
  <si>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</si>
  <si>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</si>
  <si>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</si>
  <si>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</si>
  <si>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</si>
  <si>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</si>
  <si>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</si>
  <si>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</si>
  <si>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</si>
  <si>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</si>
  <si>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</si>
  <si>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</si>
  <si>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</si>
  <si>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</si>
  <si>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</si>
  <si>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</si>
  <si>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</si>
  <si>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</si>
  <si>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</si>
  <si>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</si>
  <si>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</si>
  <si>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</si>
  <si>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</si>
  <si>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</si>
  <si>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</si>
  <si>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</si>
  <si>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</si>
  <si>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</si>
  <si>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</si>
  <si>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</si>
  <si>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</si>
  <si>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</si>
  <si>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</si>
  <si>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</si>
  <si>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</si>
  <si>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</si>
  <si>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</si>
  <si>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</si>
  <si>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</si>
  <si>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</si>
  <si>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</si>
  <si>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</si>
  <si>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</si>
  <si>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</si>
  <si>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</si>
  <si>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</si>
  <si>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</si>
  <si>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</si>
  <si>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</si>
  <si>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</si>
  <si>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</si>
  <si>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</si>
  <si>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</si>
  <si>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</si>
  <si>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</si>
  <si>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</si>
  <si>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</si>
  <si>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</si>
  <si>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</si>
  <si>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</si>
  <si>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</si>
  <si>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</si>
  <si>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</si>
  <si>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</si>
  <si>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</si>
  <si>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</si>
  <si>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</si>
  <si>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</si>
  <si>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</si>
  <si>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</si>
  <si>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</si>
  <si>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</si>
  <si>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</si>
  <si>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</si>
  <si>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</si>
  <si>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</si>
  <si>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</si>
  <si>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</si>
  <si>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</si>
  <si>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</si>
  <si>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</si>
  <si>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</si>
  <si>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</si>
  <si>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</si>
  <si>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</si>
  <si>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</si>
  <si>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</si>
  <si>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</si>
  <si>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</si>
  <si>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</si>
  <si>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</si>
  <si>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</si>
  <si>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</si>
  <si>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</si>
  <si>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</si>
  <si>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</si>
  <si>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</si>
  <si>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</si>
  <si>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</si>
  <si>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</si>
  <si>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</si>
  <si>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</si>
  <si>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</si>
  <si>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</si>
  <si>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</si>
  <si>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</si>
  <si>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</si>
  <si>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</si>
  <si>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</si>
  <si>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</si>
  <si>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</si>
  <si>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</si>
  <si>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</si>
  <si>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</si>
  <si>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</si>
  <si>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</si>
  <si>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</si>
  <si>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</si>
  <si>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</si>
  <si>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</si>
  <si>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</si>
  <si>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</si>
  <si>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</si>
  <si>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</si>
  <si>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</si>
  <si>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</si>
  <si>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</si>
  <si>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</si>
  <si>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</si>
  <si>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</si>
  <si>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</si>
  <si>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</si>
  <si>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</si>
  <si>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</si>
  <si>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</si>
  <si>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</si>
  <si>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</si>
  <si>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</si>
  <si>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</si>
  <si>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</si>
  <si>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</si>
  <si>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</si>
  <si>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</si>
  <si>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</si>
  <si>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</si>
  <si>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</si>
  <si>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</si>
  <si>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</si>
  <si>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</si>
  <si>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</si>
  <si>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</si>
  <si>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</si>
  <si>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</si>
  <si>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</si>
  <si>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</si>
  <si>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</si>
  <si>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</si>
  <si>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</si>
  <si>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</si>
  <si>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</si>
  <si>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</si>
  <si>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</si>
  <si>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</si>
  <si>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</si>
  <si>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</si>
  <si>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</si>
  <si>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</si>
  <si>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</si>
  <si>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</si>
  <si>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</si>
  <si>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</si>
  <si>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</si>
  <si>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</si>
  <si>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</si>
  <si>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</si>
  <si>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</si>
  <si>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</si>
  <si>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</si>
  <si>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</si>
  <si>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</si>
  <si>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</si>
  <si>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</si>
  <si>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</si>
  <si>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</si>
  <si>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</si>
  <si>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</si>
  <si>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</si>
  <si>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</si>
  <si>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</si>
  <si>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</si>
  <si>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</si>
  <si>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</si>
  <si>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</si>
  <si>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</si>
  <si>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</si>
  <si>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</si>
  <si>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</si>
  <si>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</si>
  <si>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</si>
  <si>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</si>
  <si>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</si>
  <si>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</si>
  <si>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</si>
  <si>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</si>
  <si>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</si>
  <si>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</si>
  <si>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</si>
  <si>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</si>
  <si>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</si>
  <si>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</si>
  <si>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</si>
  <si>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</si>
  <si>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</si>
  <si>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</si>
  <si>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</si>
  <si>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</si>
  <si>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</si>
  <si>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</si>
  <si>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</si>
  <si>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</si>
  <si>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</si>
  <si>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</si>
  <si>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</si>
  <si>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</si>
  <si>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</si>
  <si>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</si>
  <si>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</si>
  <si>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</si>
  <si>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</si>
  <si>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</si>
  <si>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</si>
  <si>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</si>
  <si>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</si>
  <si>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</si>
  <si>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</si>
  <si>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</si>
  <si>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</si>
  <si>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</si>
  <si>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</si>
  <si>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</si>
  <si>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</si>
  <si>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</si>
  <si>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</si>
  <si>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</si>
  <si>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</si>
  <si>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</si>
  <si>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</si>
  <si>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</si>
  <si>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</si>
  <si>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</si>
  <si>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</si>
  <si>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</si>
  <si>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</si>
  <si>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</si>
  <si>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</si>
  <si>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</si>
  <si>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</si>
  <si>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</si>
  <si>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</si>
  <si>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</si>
  <si>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</si>
  <si>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</si>
  <si>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</si>
  <si>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</si>
  <si>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</si>
  <si>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</si>
  <si>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</si>
  <si>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</si>
  <si>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</si>
  <si>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</si>
  <si>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</si>
  <si>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</si>
  <si>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</si>
  <si>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</si>
  <si>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</si>
  <si>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</si>
  <si>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</si>
  <si>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</si>
  <si>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</si>
  <si>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</si>
  <si>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</si>
  <si>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</si>
  <si>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</si>
  <si>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</si>
  <si>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</si>
  <si>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</si>
  <si>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</si>
  <si>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</si>
  <si>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</si>
  <si>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</si>
  <si>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</si>
  <si>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</si>
  <si>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</si>
  <si>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</si>
  <si>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</si>
  <si>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</si>
  <si>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</si>
  <si>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</si>
  <si>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</si>
  <si>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</si>
  <si>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</si>
  <si>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</si>
  <si>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</si>
  <si>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</si>
  <si>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</si>
  <si>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</si>
  <si>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</si>
  <si>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</si>
  <si>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</si>
  <si>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</si>
  <si>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</si>
  <si>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</si>
  <si>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</si>
  <si>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</si>
  <si>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</si>
  <si>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</si>
  <si>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</si>
  <si>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</si>
  <si>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</si>
  <si>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</si>
  <si>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</si>
  <si>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</si>
  <si>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</si>
  <si>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</si>
  <si>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</si>
  <si>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</si>
  <si>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</si>
  <si>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</si>
  <si>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</si>
  <si>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</si>
  <si>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</si>
  <si>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</si>
  <si>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</si>
  <si>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</si>
  <si>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</si>
  <si>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</si>
  <si>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</si>
  <si>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</si>
  <si>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</si>
  <si>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</si>
  <si>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</si>
  <si>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</si>
  <si>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</si>
  <si>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</si>
  <si>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</si>
  <si>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</si>
  <si>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</si>
  <si>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</si>
  <si>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</si>
  <si>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</si>
  <si>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</si>
  <si>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</si>
  <si>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</si>
  <si>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</si>
  <si>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</si>
  <si>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</si>
  <si>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</si>
  <si>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</si>
  <si>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</si>
  <si>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</si>
  <si>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</si>
  <si>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</si>
  <si>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</si>
  <si>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</si>
  <si>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</si>
  <si>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</si>
  <si>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</si>
  <si>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</si>
  <si>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</si>
  <si>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</si>
  <si>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</si>
  <si>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</si>
  <si>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</si>
  <si>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</si>
  <si>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</si>
  <si>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</si>
  <si>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</si>
  <si>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</si>
  <si>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</si>
  <si>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</si>
  <si>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</si>
  <si>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</si>
  <si>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</si>
  <si>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</si>
  <si>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</si>
  <si>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</si>
  <si>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</si>
  <si>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</si>
  <si>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</si>
  <si>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</si>
  <si>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</si>
  <si>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</si>
  <si>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</si>
  <si>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</si>
  <si>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</si>
  <si>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</si>
  <si>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</si>
  <si>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</si>
  <si>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</si>
  <si>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</si>
  <si>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</si>
  <si>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</si>
  <si>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</si>
  <si>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</si>
  <si>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</si>
  <si>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</si>
  <si>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</si>
  <si>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</si>
  <si>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</si>
  <si>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</si>
  <si>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</si>
  <si>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</si>
  <si>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</si>
  <si>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</si>
  <si>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</si>
  <si>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</si>
  <si>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</si>
  <si>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</si>
  <si>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</si>
  <si>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</si>
  <si>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</si>
  <si>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</si>
  <si>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</si>
  <si>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</si>
  <si>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</si>
  <si>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</si>
  <si>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</si>
  <si>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</si>
  <si>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</si>
  <si>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</si>
  <si>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</si>
  <si>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</si>
  <si>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</si>
  <si>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</si>
  <si>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</si>
  <si>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</si>
  <si>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</si>
  <si>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</si>
  <si>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</si>
  <si>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</si>
  <si>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</si>
  <si>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</si>
  <si>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</si>
  <si>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</si>
  <si>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</si>
  <si>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</si>
  <si>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</si>
  <si>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</si>
  <si>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</si>
  <si>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</si>
  <si>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</si>
  <si>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</si>
  <si>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</si>
  <si>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</si>
  <si>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</si>
  <si>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</si>
  <si>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</si>
  <si>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</si>
  <si>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</si>
  <si>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</si>
  <si>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</si>
  <si>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</si>
  <si>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</si>
  <si>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</si>
  <si>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</si>
  <si>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</si>
  <si>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</si>
  <si>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</si>
  <si>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</si>
  <si>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</si>
  <si>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</si>
  <si>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</si>
  <si>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</si>
  <si>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</si>
  <si>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</si>
  <si>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</si>
  <si>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</si>
  <si>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</si>
  <si>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</si>
  <si>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</si>
  <si>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</si>
  <si>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</si>
  <si>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</si>
  <si>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</si>
  <si>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</si>
  <si>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</si>
  <si>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</si>
  <si>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</si>
  <si>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</si>
  <si>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</si>
  <si>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</si>
  <si>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</si>
  <si>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</si>
  <si>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</si>
  <si>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</si>
  <si>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</si>
  <si>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</si>
  <si>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</si>
  <si>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</si>
  <si>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</si>
  <si>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</si>
  <si>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</si>
  <si>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</si>
  <si>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</si>
  <si>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</si>
  <si>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</si>
  <si>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</si>
  <si>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</si>
  <si>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</si>
  <si>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</si>
  <si>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</si>
  <si>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</si>
  <si>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</si>
  <si>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</si>
  <si>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</si>
  <si>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</si>
  <si>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</si>
  <si>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</si>
  <si>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</si>
  <si>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</si>
  <si>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</si>
  <si>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</si>
  <si>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</si>
  <si>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</si>
  <si>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</si>
  <si>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</si>
  <si>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</si>
  <si>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</si>
  <si>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</si>
  <si>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</si>
  <si>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</si>
  <si>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</si>
  <si>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</si>
  <si>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</si>
  <si>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</si>
  <si>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</si>
  <si>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</si>
  <si>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</si>
  <si>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</si>
  <si>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</si>
  <si>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</si>
  <si>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</si>
  <si>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</si>
  <si>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</si>
  <si>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</si>
  <si>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</si>
  <si>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</si>
  <si>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</si>
  <si>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</si>
  <si>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</si>
  <si>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</si>
  <si>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</si>
  <si>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</si>
  <si>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</si>
  <si>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</si>
  <si>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</si>
  <si>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</si>
  <si>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</si>
  <si>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</si>
  <si>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</si>
  <si>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</si>
  <si>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</si>
  <si>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</si>
  <si>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</si>
  <si>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</si>
  <si>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</si>
  <si>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</si>
  <si>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</si>
  <si>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</si>
  <si>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</si>
  <si>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</si>
  <si>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</si>
  <si>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</si>
  <si>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</si>
  <si>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</si>
  <si>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</si>
  <si>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</si>
  <si>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</si>
  <si>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</si>
  <si>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</si>
  <si>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</si>
  <si>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</si>
  <si>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</si>
  <si>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</si>
  <si>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</si>
  <si>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</si>
  <si>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</si>
  <si>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</si>
  <si>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</si>
  <si>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</si>
  <si>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</si>
  <si>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</si>
  <si>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</si>
  <si>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</si>
  <si>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</si>
  <si>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</si>
  <si>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</si>
  <si>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</si>
  <si>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</si>
  <si>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</si>
  <si>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</si>
  <si>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</si>
  <si>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</si>
  <si>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</si>
  <si>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</si>
  <si>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</si>
  <si>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</si>
  <si>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</si>
  <si>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</si>
  <si>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</si>
  <si>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</si>
  <si>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</si>
  <si>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</si>
  <si>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</si>
  <si>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</si>
  <si>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</si>
  <si>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</si>
  <si>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</si>
  <si>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</si>
  <si>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</si>
  <si>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</si>
  <si>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</si>
  <si>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</si>
  <si>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</si>
  <si>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</si>
  <si>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</si>
  <si>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</si>
  <si>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</si>
  <si>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</si>
  <si>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</si>
  <si>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</si>
  <si>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</si>
  <si>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</si>
  <si>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</si>
  <si>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</si>
  <si>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</si>
  <si>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</si>
  <si>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</si>
  <si>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</si>
  <si>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</si>
  <si>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</si>
  <si>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</si>
  <si>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</si>
  <si>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</si>
  <si>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</si>
  <si>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</si>
  <si>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</si>
  <si>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</si>
  <si>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</si>
  <si>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</si>
  <si>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</si>
  <si>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</si>
  <si>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</si>
  <si>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</si>
  <si>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</si>
  <si>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</si>
  <si>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</si>
  <si>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</si>
  <si>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</si>
  <si>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</si>
  <si>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</si>
  <si>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</si>
  <si>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</si>
  <si>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</si>
  <si>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</si>
  <si>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</si>
  <si>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</si>
  <si>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</si>
  <si>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</si>
  <si>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</si>
  <si>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</si>
  <si>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</si>
  <si>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</si>
  <si>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</si>
  <si>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</si>
  <si>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</si>
  <si>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</si>
  <si>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</si>
  <si>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</si>
  <si>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</si>
  <si>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</si>
  <si>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</si>
  <si>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</si>
  <si>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</si>
  <si>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</si>
  <si>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</si>
  <si>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</si>
  <si>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</si>
  <si>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</si>
  <si>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</si>
  <si>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</si>
  <si>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</si>
  <si>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</si>
  <si>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</si>
  <si>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</si>
  <si>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</si>
  <si>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</si>
  <si>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</si>
  <si>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</si>
  <si>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</si>
  <si>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</si>
  <si>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</si>
  <si>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</si>
  <si>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</si>
  <si>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</si>
  <si>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</si>
  <si>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</si>
  <si>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</si>
  <si>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</si>
  <si>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</si>
  <si>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</si>
  <si>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</si>
  <si>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</si>
  <si>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</si>
  <si>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</si>
  <si>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</si>
  <si>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</si>
  <si>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</si>
  <si>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</si>
  <si>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</si>
  <si>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</si>
  <si>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</si>
  <si>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</si>
  <si>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</si>
  <si>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</si>
  <si>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</si>
  <si>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</si>
  <si>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</si>
  <si>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</si>
  <si>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</si>
  <si>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</si>
  <si>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</si>
  <si>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</si>
  <si>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</si>
  <si>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</si>
  <si>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</si>
  <si>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</si>
  <si>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</si>
  <si>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</si>
  <si>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</si>
  <si>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</si>
  <si>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</si>
  <si>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</si>
  <si>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</si>
  <si>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</si>
  <si>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</si>
  <si>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</si>
  <si>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</si>
  <si>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</si>
  <si>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</si>
  <si>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</si>
  <si>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</si>
  <si>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</si>
  <si>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</si>
  <si>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</si>
  <si>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</si>
  <si>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</si>
  <si>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</si>
  <si>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</si>
  <si>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</si>
  <si>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</si>
  <si>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</si>
  <si>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</si>
  <si>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</si>
  <si>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</si>
  <si>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</si>
  <si>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</si>
  <si>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</si>
  <si>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</si>
  <si>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</si>
  <si>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</si>
  <si>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</si>
  <si>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</si>
  <si>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</si>
  <si>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</si>
  <si>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</si>
  <si>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</si>
  <si>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</si>
  <si>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</si>
  <si>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</si>
  <si>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</si>
  <si>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</si>
  <si>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</si>
  <si>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</si>
  <si>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</si>
  <si>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</si>
  <si>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</si>
  <si>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</si>
  <si>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</si>
  <si>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</si>
  <si>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</si>
  <si>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</si>
  <si>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</si>
  <si>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</si>
  <si>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</si>
  <si>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</si>
  <si>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</si>
  <si>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</si>
  <si>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</si>
  <si>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</si>
  <si>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</si>
  <si>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</si>
  <si>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</si>
  <si>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</si>
  <si>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</si>
  <si>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</si>
  <si>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</si>
  <si>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</si>
  <si>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</si>
  <si>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</si>
  <si>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</si>
  <si>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</si>
  <si>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</si>
  <si>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</si>
  <si>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</si>
  <si>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</si>
  <si>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</si>
  <si>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</si>
  <si>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</si>
  <si>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</si>
  <si>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</si>
  <si>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</si>
  <si>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</si>
  <si>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</si>
  <si>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</si>
  <si>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</si>
  <si>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</si>
  <si>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</si>
  <si>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</si>
  <si>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</si>
  <si>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</si>
  <si>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</si>
  <si>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</si>
  <si>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</si>
  <si>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</si>
  <si>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</si>
  <si>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</si>
  <si>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</si>
  <si>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</si>
  <si>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</si>
  <si>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</si>
  <si>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</si>
  <si>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</si>
  <si>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</si>
  <si>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</si>
  <si>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</si>
  <si>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</si>
  <si>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</si>
  <si>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</si>
  <si>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</si>
  <si>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</si>
  <si>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</si>
  <si>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</si>
  <si>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</si>
  <si>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</si>
  <si>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</si>
  <si>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</si>
  <si>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</si>
  <si>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</si>
  <si>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</si>
  <si>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</si>
  <si>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</si>
  <si>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</si>
  <si>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</si>
  <si>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</si>
  <si>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</si>
  <si>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</si>
  <si>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</si>
  <si>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</si>
  <si>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</si>
  <si>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</si>
  <si>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</si>
  <si>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</si>
  <si>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</si>
  <si>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</si>
  <si>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</si>
  <si>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</si>
  <si>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</si>
  <si>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</si>
  <si>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</si>
  <si>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</si>
  <si>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</si>
  <si>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</si>
  <si>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</si>
  <si>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</si>
  <si>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</si>
  <si>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</si>
  <si>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</si>
  <si>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</si>
  <si>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</si>
  <si>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</si>
  <si>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</si>
  <si>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</si>
  <si>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</si>
  <si>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</si>
  <si>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</si>
  <si>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</si>
  <si>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</si>
  <si>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</si>
  <si>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</si>
  <si>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</si>
  <si>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</si>
  <si>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</si>
  <si>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</si>
  <si>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</si>
  <si>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</si>
  <si>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</si>
  <si>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</si>
  <si>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</si>
  <si>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</si>
  <si>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</si>
  <si>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</si>
  <si>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</si>
  <si>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</si>
  <si>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</si>
  <si>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</si>
  <si>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</si>
  <si>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</si>
  <si>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</si>
  <si>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</si>
  <si>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</si>
  <si>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</si>
  <si>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</si>
  <si>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</si>
  <si>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</si>
  <si>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</si>
  <si>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</si>
  <si>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</si>
  <si>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</si>
  <si>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</si>
  <si>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</si>
  <si>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</si>
  <si>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</si>
  <si>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</si>
  <si>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</si>
  <si>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</si>
  <si>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</si>
  <si>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</si>
  <si>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</si>
  <si>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</si>
  <si>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</si>
  <si>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</si>
  <si>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</si>
  <si>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</si>
  <si>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</si>
  <si>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</si>
  <si>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</si>
  <si>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</si>
  <si>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</si>
  <si>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</si>
  <si>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</si>
  <si>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</si>
  <si>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</si>
  <si>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</si>
  <si>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</si>
  <si>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</si>
  <si>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</si>
  <si>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</si>
  <si>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</si>
  <si>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</si>
  <si>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</si>
  <si>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</si>
  <si>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</si>
  <si>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</si>
  <si>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</si>
  <si>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</si>
  <si>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</si>
  <si>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</si>
  <si>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</si>
  <si>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</si>
  <si>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</si>
  <si>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</si>
  <si>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</si>
  <si>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</si>
  <si>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</si>
  <si>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</si>
  <si>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</si>
  <si>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</si>
  <si>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</si>
  <si>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</si>
  <si>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</si>
  <si>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</si>
  <si>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</si>
  <si>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</si>
  <si>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</si>
  <si>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</si>
  <si>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</si>
  <si>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</si>
  <si>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</si>
  <si>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</si>
  <si>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</si>
  <si>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</si>
  <si>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</si>
  <si>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</si>
  <si>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</si>
  <si>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</si>
  <si>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</si>
  <si>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</si>
  <si>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</si>
  <si>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</si>
  <si>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</si>
  <si>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</si>
  <si>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</si>
  <si>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</si>
  <si>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</si>
  <si>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</si>
  <si>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</si>
  <si>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</si>
  <si>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</si>
  <si>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</si>
  <si>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</si>
  <si>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</si>
  <si>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</si>
  <si>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</si>
  <si>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</si>
  <si>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</si>
  <si>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</si>
  <si>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</si>
  <si>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</si>
  <si>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</si>
  <si>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</si>
  <si>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</si>
  <si>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</si>
  <si>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</si>
  <si>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</si>
  <si>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</si>
  <si>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</si>
  <si>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</si>
  <si>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</si>
  <si>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</si>
  <si>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</si>
  <si>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</si>
  <si>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</si>
  <si>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</si>
  <si>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</si>
  <si>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</si>
  <si>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</si>
  <si>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</si>
  <si>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</si>
  <si>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</si>
  <si>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</si>
  <si>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</si>
  <si>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</si>
  <si>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</si>
  <si>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</si>
  <si>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</si>
  <si>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</si>
  <si>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</si>
  <si>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</si>
  <si>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</si>
  <si>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</si>
  <si>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</si>
  <si>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</si>
  <si>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</si>
  <si>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</si>
  <si>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</si>
  <si>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</si>
  <si>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</si>
  <si>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</si>
  <si>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</si>
  <si>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</si>
  <si>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</si>
  <si>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</si>
  <si>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</si>
  <si>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</si>
  <si>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</si>
  <si>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</si>
  <si>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</si>
  <si>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</si>
  <si>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</si>
  <si>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</si>
  <si>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</si>
  <si>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</si>
  <si>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</si>
  <si>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</si>
  <si>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</si>
  <si>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</si>
  <si>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</si>
  <si>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</si>
  <si>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</si>
  <si>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</si>
  <si>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</si>
  <si>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</si>
  <si>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</si>
  <si>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</si>
  <si>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</si>
  <si>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</si>
  <si>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</si>
  <si>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</si>
  <si>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</si>
  <si>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</si>
  <si>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</si>
  <si>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</si>
  <si>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</si>
  <si>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</si>
  <si>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</si>
  <si>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</si>
  <si>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</si>
  <si>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</si>
  <si>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</si>
  <si>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</si>
  <si>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</si>
  <si>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</si>
  <si>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</si>
  <si>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</si>
  <si>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</si>
  <si>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</si>
  <si>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</si>
  <si>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</si>
  <si>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</si>
  <si>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</si>
  <si>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</si>
  <si>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</si>
  <si>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</si>
  <si>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</si>
  <si>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</si>
  <si>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</si>
  <si>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</si>
  <si>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</si>
  <si>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</si>
  <si>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</si>
  <si>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</si>
  <si>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</si>
  <si>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</si>
  <si>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</si>
  <si>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</si>
  <si>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</si>
  <si>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</si>
  <si>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</si>
  <si>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</si>
  <si>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</si>
  <si>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</si>
  <si>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</si>
  <si>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</si>
  <si>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</si>
  <si>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</si>
  <si>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</si>
  <si>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</si>
  <si>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</si>
  <si>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</si>
  <si>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</si>
  <si>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</si>
  <si>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</si>
  <si>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</si>
  <si>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</si>
  <si>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</si>
  <si>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</si>
  <si>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</si>
  <si>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</si>
  <si>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</si>
  <si>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</si>
  <si>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</si>
  <si>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</si>
  <si>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</si>
  <si>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</si>
  <si>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</si>
  <si>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</si>
  <si>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</si>
  <si>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</si>
  <si>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</si>
  <si>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</si>
  <si>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</si>
  <si>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</si>
  <si>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</si>
  <si>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</si>
  <si>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</si>
  <si>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</si>
  <si>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</si>
  <si>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</si>
  <si>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</si>
  <si>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</si>
  <si>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</si>
  <si>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</si>
  <si>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</si>
  <si>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</si>
  <si>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</si>
  <si>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</si>
  <si>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</si>
  <si>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</si>
  <si>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</si>
  <si>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</si>
  <si>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</si>
  <si>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</si>
  <si>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</si>
  <si>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</si>
  <si>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</si>
  <si>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</si>
  <si>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</si>
  <si>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</si>
  <si>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</si>
  <si>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</si>
  <si>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</si>
  <si>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</si>
  <si>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</si>
  <si>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</si>
  <si>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</si>
  <si>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</si>
  <si>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</si>
  <si>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</si>
  <si>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</si>
  <si>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</si>
  <si>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</si>
  <si>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</si>
  <si>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</si>
  <si>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</si>
  <si>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</si>
  <si>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</si>
  <si>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</si>
  <si>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</si>
  <si>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</si>
  <si>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</si>
  <si>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</si>
  <si>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</si>
  <si>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</si>
  <si>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</si>
  <si>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</si>
  <si>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</si>
  <si>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</si>
  <si>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</si>
  <si>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</si>
  <si>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</si>
  <si>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</si>
  <si>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</si>
  <si>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</si>
  <si>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</si>
  <si>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</si>
  <si>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</si>
  <si>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</si>
  <si>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</si>
  <si>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</si>
  <si>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</si>
  <si>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</si>
  <si>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</si>
  <si>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</si>
  <si>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</si>
  <si>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</si>
  <si>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</si>
  <si>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</si>
  <si>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</si>
  <si>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</si>
  <si>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</si>
  <si>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</si>
  <si>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</si>
  <si>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</si>
  <si>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</si>
  <si>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</si>
  <si>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</si>
  <si>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</si>
  <si>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</si>
  <si>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</si>
  <si>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</si>
  <si>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</si>
  <si>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</si>
  <si>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</si>
  <si>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</si>
  <si>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</si>
  <si>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</si>
  <si>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</si>
  <si>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</si>
  <si>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</si>
  <si>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</si>
  <si>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</si>
  <si>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</si>
  <si>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</si>
  <si>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</si>
  <si>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</si>
  <si>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</si>
  <si>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</si>
  <si>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</si>
  <si>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</si>
  <si>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</si>
  <si>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</si>
  <si>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</si>
  <si>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</si>
  <si>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</si>
  <si>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</si>
  <si>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</si>
  <si>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</si>
  <si>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</si>
  <si>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</si>
  <si>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</si>
  <si>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</si>
  <si>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</si>
  <si>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</si>
  <si>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</si>
  <si>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</si>
  <si>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</si>
  <si>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</si>
  <si>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</si>
  <si>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</si>
  <si>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</si>
  <si>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</si>
  <si>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</si>
  <si>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</si>
  <si>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</si>
  <si>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</si>
  <si>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</si>
  <si>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</si>
  <si>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</si>
  <si>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</si>
  <si>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</si>
  <si>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</si>
  <si>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</si>
  <si>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</si>
  <si>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</si>
  <si>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</si>
  <si>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</si>
  <si>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</si>
  <si>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</si>
  <si>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</si>
  <si>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</si>
  <si>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</si>
  <si>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</si>
  <si>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</si>
  <si>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</si>
  <si>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</si>
  <si>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</si>
  <si>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</si>
  <si>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</si>
  <si>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</si>
  <si>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</si>
  <si>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</si>
  <si>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</si>
  <si>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</si>
  <si>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</si>
  <si>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</si>
  <si>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</si>
  <si>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</si>
  <si>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</si>
  <si>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</si>
  <si>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</si>
  <si>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</si>
  <si>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</si>
  <si>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</si>
  <si>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</si>
  <si>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</si>
  <si>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</si>
  <si>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</si>
  <si>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</si>
  <si>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</si>
  <si>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</si>
  <si>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</si>
  <si>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</si>
  <si>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</si>
  <si>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</si>
  <si>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</si>
  <si>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</si>
  <si>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</si>
  <si>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</si>
  <si>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</si>
  <si>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</si>
  <si>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</si>
  <si>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</si>
  <si>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</si>
  <si>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</si>
  <si>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</si>
  <si>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</si>
  <si>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</si>
  <si>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</si>
  <si>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</si>
  <si>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</si>
  <si>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</si>
  <si>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</si>
  <si>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</si>
  <si>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</si>
  <si>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</si>
  <si>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</si>
  <si>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</si>
  <si>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</si>
  <si>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</si>
  <si>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</si>
  <si>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</si>
  <si>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</si>
  <si>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</si>
  <si>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</si>
  <si>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</si>
  <si>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</si>
  <si>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</si>
  <si>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</si>
  <si>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</si>
  <si>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</si>
  <si>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</si>
  <si>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</si>
  <si>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</si>
  <si>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</si>
  <si>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</si>
  <si>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</si>
  <si>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</si>
  <si>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</si>
  <si>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</si>
  <si>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</si>
  <si>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</si>
  <si>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</si>
  <si>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</si>
  <si>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</si>
  <si>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</si>
  <si>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</si>
  <si>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</si>
  <si>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</si>
  <si>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</si>
  <si>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</si>
  <si>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</si>
  <si>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</si>
  <si>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</si>
  <si>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</si>
  <si>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</si>
  <si>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</si>
  <si>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</si>
  <si>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</si>
  <si>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</si>
  <si>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</si>
  <si>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</si>
  <si>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</si>
  <si>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</si>
  <si>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</si>
  <si>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</si>
  <si>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</si>
  <si>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</si>
  <si>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</si>
  <si>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</si>
  <si>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</si>
  <si>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</si>
  <si>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</si>
  <si>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</si>
  <si>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</si>
  <si>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</si>
  <si>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</si>
  <si>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</si>
  <si>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</si>
  <si>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</si>
  <si>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</si>
  <si>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</si>
  <si>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</si>
  <si>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</si>
  <si>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</si>
  <si>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</si>
  <si>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</si>
  <si>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</si>
  <si>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</si>
  <si>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</si>
  <si>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</si>
  <si>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</si>
  <si>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</si>
  <si>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</si>
  <si>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</si>
  <si>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</si>
  <si>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</si>
  <si>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</si>
  <si>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</si>
  <si>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</si>
  <si>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</si>
  <si>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</si>
  <si>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</si>
  <si>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</si>
  <si>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</si>
  <si>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</si>
  <si>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</si>
  <si>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</si>
  <si>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</si>
  <si>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</si>
  <si>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</si>
  <si>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</si>
  <si>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</si>
  <si>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</si>
  <si>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</si>
  <si>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</si>
  <si>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</si>
  <si>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</si>
  <si>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</si>
  <si>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</si>
  <si>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</si>
  <si>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</si>
  <si>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</si>
  <si>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</si>
  <si>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</si>
  <si>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</si>
  <si>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</si>
  <si>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</si>
  <si>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</si>
  <si>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</si>
  <si>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</si>
  <si>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</si>
  <si>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</si>
  <si>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</si>
  <si>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</si>
  <si>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</si>
  <si>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</si>
  <si>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</si>
  <si>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</si>
  <si>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</si>
  <si>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</si>
  <si>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</si>
  <si>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</si>
  <si>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</si>
  <si>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</si>
  <si>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</si>
  <si>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</si>
  <si>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</si>
  <si>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</si>
  <si>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</si>
  <si>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</si>
  <si>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</si>
  <si>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</si>
  <si>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</si>
  <si>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</si>
  <si>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</si>
  <si>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</si>
  <si>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</si>
  <si>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</si>
  <si>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</si>
  <si>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</si>
  <si>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</si>
  <si>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</si>
  <si>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</si>
  <si>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</si>
  <si>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</si>
  <si>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</si>
  <si>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</si>
  <si>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</si>
  <si>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</si>
  <si>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</si>
  <si>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</si>
  <si>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</si>
  <si>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</si>
  <si>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</si>
  <si>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</si>
  <si>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</si>
  <si>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</si>
  <si>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</si>
  <si>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</si>
  <si>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</si>
  <si>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</si>
  <si>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</si>
  <si>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</si>
  <si>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</si>
  <si>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</si>
  <si>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</si>
  <si>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</si>
  <si>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</si>
  <si>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</si>
  <si>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</si>
  <si>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</si>
  <si>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</si>
  <si>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</si>
  <si>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</si>
  <si>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</si>
  <si>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</si>
  <si>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</si>
  <si>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</si>
  <si>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</si>
  <si>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</si>
  <si>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</si>
  <si>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</si>
  <si>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</si>
  <si>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</si>
  <si>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</si>
  <si>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</si>
  <si>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</si>
  <si>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</si>
  <si>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</si>
  <si>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</si>
  <si>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</si>
  <si>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</si>
  <si>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</si>
  <si>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</si>
  <si>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</si>
  <si>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</si>
  <si>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</si>
  <si>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</si>
  <si>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</si>
  <si>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</si>
  <si>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</si>
  <si>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</si>
  <si>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</si>
  <si>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</si>
  <si>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</si>
  <si>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</si>
  <si>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</si>
  <si>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</si>
  <si>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</si>
  <si>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</si>
  <si>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</si>
  <si>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</si>
  <si>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</si>
  <si>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</si>
  <si>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</si>
  <si>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</si>
  <si>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</si>
  <si>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</si>
  <si>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</si>
  <si>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</si>
  <si>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</si>
  <si>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</si>
  <si>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</si>
  <si>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</si>
  <si>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</si>
  <si>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</si>
  <si>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</si>
  <si>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</si>
  <si>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</si>
  <si>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</si>
  <si>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</si>
  <si>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</si>
  <si>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</si>
  <si>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</si>
  <si>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</si>
  <si>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</si>
  <si>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</si>
  <si>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</si>
  <si>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</si>
  <si>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</si>
  <si>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</si>
  <si>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</si>
  <si>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</si>
  <si>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</si>
  <si>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</si>
  <si>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</si>
  <si>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</si>
  <si>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</si>
  <si>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</si>
  <si>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</si>
  <si>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</si>
  <si>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</si>
  <si>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</si>
  <si>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</si>
  <si>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</si>
  <si>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</si>
  <si>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</si>
  <si>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</si>
  <si>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</si>
  <si>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</si>
  <si>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</si>
  <si>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</si>
  <si>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</si>
  <si>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</si>
  <si>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</si>
  <si>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</si>
  <si>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</si>
  <si>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</si>
  <si>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</si>
  <si>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</si>
  <si>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</si>
  <si>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</si>
  <si>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</si>
  <si>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</si>
  <si>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</si>
  <si>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</si>
  <si>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</si>
  <si>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</si>
  <si>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</si>
  <si>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</si>
  <si>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</si>
  <si>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</si>
  <si>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</si>
  <si>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</si>
  <si>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</si>
  <si>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</si>
  <si>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</si>
  <si>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</si>
  <si>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</si>
  <si>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</si>
  <si>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</si>
  <si>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</si>
  <si>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</si>
  <si>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</si>
  <si>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</si>
  <si>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</si>
  <si>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</si>
  <si>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</si>
  <si>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</si>
  <si>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</si>
  <si>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</si>
  <si>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</si>
  <si>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</si>
  <si>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</si>
  <si>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</si>
  <si>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</si>
  <si>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</si>
  <si>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</si>
  <si>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</si>
  <si>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</si>
  <si>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</si>
  <si>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</si>
  <si>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</si>
  <si>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</si>
  <si>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</si>
  <si>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</si>
  <si>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</si>
  <si>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</si>
  <si>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</si>
  <si>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</si>
  <si>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</si>
  <si>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</si>
  <si>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</si>
  <si>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</si>
  <si>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</si>
  <si>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</si>
  <si>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</si>
  <si>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</si>
  <si>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</si>
  <si>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</si>
  <si>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</si>
  <si>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</si>
  <si>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</si>
  <si>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</si>
  <si>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</si>
  <si>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</si>
  <si>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</si>
  <si>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</si>
  <si>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</si>
  <si>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</si>
  <si>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</si>
  <si>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</si>
  <si>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</si>
  <si>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</si>
  <si>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</si>
  <si>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</si>
  <si>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</si>
  <si>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</si>
  <si>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</si>
  <si>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</si>
  <si>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</si>
  <si>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</si>
  <si>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</si>
  <si>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</si>
  <si>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</si>
  <si>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</si>
  <si>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</si>
  <si>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</si>
  <si>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</si>
  <si>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</si>
  <si>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</si>
  <si>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</si>
  <si>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</si>
  <si>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</si>
  <si>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</si>
  <si>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</si>
  <si>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</si>
  <si>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</si>
  <si>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</si>
  <si>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</si>
  <si>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</si>
  <si>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</si>
  <si>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</si>
  <si>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</si>
  <si>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</si>
  <si>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</si>
  <si>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</si>
  <si>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</si>
  <si>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</si>
  <si>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</si>
  <si>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</si>
  <si>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</si>
  <si>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</si>
  <si>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</si>
  <si>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</si>
  <si>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</si>
  <si>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</si>
  <si>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</si>
  <si>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</si>
  <si>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</si>
  <si>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</si>
  <si>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</si>
  <si>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</si>
  <si>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</si>
  <si>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</si>
  <si>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</si>
  <si>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</si>
  <si>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</si>
  <si>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</si>
  <si>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</si>
  <si>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</si>
  <si>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</si>
  <si>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</si>
  <si>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</si>
  <si>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</si>
  <si>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</si>
  <si>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</si>
  <si>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</si>
  <si>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</si>
  <si>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</si>
  <si>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</si>
  <si>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</si>
  <si>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</si>
  <si>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</si>
  <si>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</si>
  <si>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</si>
  <si>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</si>
  <si>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</si>
  <si>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</si>
  <si>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</si>
  <si>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</si>
  <si>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</si>
  <si>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</si>
  <si>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</si>
  <si>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</si>
  <si>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</si>
  <si>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</si>
  <si>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</si>
  <si>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</si>
  <si>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</si>
  <si>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</si>
  <si>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</si>
  <si>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</si>
  <si>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</si>
  <si>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</si>
  <si>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</si>
  <si>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</si>
  <si>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</si>
  <si>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</si>
  <si>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</si>
  <si>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</si>
  <si>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</si>
  <si>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</si>
  <si>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</si>
  <si>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</si>
  <si>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</si>
  <si>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</si>
  <si>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</si>
  <si>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</si>
  <si>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</si>
  <si>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</si>
  <si>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</si>
  <si>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</si>
  <si>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</si>
  <si>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</si>
  <si>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</si>
  <si>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</si>
  <si>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</si>
  <si>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</si>
  <si>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</si>
  <si>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</si>
  <si>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</si>
  <si>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</si>
  <si>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</si>
  <si>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</si>
  <si>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</si>
  <si>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</si>
  <si>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</si>
  <si>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</si>
  <si>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</si>
  <si>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</si>
  <si>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</si>
  <si>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</si>
  <si>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</si>
  <si>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</si>
  <si>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</si>
  <si>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</si>
  <si>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</si>
  <si>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</si>
  <si>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</si>
  <si>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</si>
  <si>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</si>
  <si>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</si>
  <si>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</si>
  <si>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</si>
  <si>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</si>
  <si>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</si>
  <si>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</si>
  <si>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</si>
  <si>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</si>
  <si>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</si>
  <si>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</si>
  <si>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</si>
  <si>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</si>
  <si>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</si>
  <si>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</si>
  <si>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</si>
  <si>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</si>
  <si>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</si>
  <si>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</si>
  <si>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</si>
  <si>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</si>
  <si>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</si>
  <si>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</si>
  <si>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</si>
  <si>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</si>
  <si>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</si>
  <si>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</si>
  <si>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</si>
  <si>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</si>
  <si>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</si>
  <si>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</si>
  <si>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</si>
  <si>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</si>
  <si>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</si>
  <si>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</si>
  <si>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</si>
  <si>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</si>
  <si>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</si>
  <si>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</si>
  <si>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</si>
  <si>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</si>
  <si>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</si>
  <si>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</si>
  <si>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</si>
  <si>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</si>
  <si>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</si>
  <si>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</si>
  <si>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</si>
  <si>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</si>
  <si>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</si>
  <si>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</si>
  <si>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</si>
  <si>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</si>
  <si>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</si>
  <si>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</si>
  <si>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</si>
  <si>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</si>
  <si>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</si>
  <si>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</si>
  <si>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</si>
  <si>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</si>
  <si>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</si>
  <si>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</si>
  <si>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</si>
  <si>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</si>
  <si>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</si>
  <si>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</si>
  <si>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</si>
  <si>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</si>
  <si>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</si>
  <si>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</si>
  <si>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</si>
  <si>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</si>
  <si>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</si>
  <si>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</si>
  <si>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</si>
  <si>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</si>
  <si>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</si>
  <si>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</si>
  <si>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</si>
  <si>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</si>
  <si>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</si>
  <si>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</si>
  <si>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</si>
  <si>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</si>
  <si>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</si>
  <si>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</si>
  <si>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</si>
  <si>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</si>
  <si>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</si>
  <si>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</si>
  <si>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</si>
  <si>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</si>
  <si>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</si>
  <si>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</si>
  <si>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</si>
  <si>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</si>
  <si>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</si>
  <si>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</si>
  <si>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</si>
  <si>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</si>
  <si>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</si>
  <si>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</si>
  <si>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</si>
  <si>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</si>
  <si>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</si>
  <si>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</si>
  <si>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</si>
  <si>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</si>
  <si>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</si>
  <si>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</si>
  <si>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</si>
  <si>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</si>
  <si>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</si>
  <si>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</si>
  <si>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</si>
  <si>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</si>
  <si>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</si>
  <si>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</si>
  <si>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</si>
  <si>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</si>
  <si>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</si>
  <si>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</si>
  <si>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</si>
  <si>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</si>
  <si>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</si>
  <si>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</si>
  <si>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</si>
  <si>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</si>
  <si>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</si>
  <si>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</si>
  <si>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</si>
  <si>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</si>
  <si>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</si>
  <si>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</si>
  <si>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</si>
  <si>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</si>
  <si>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</si>
  <si>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</si>
  <si>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</si>
  <si>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</si>
  <si>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</si>
  <si>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</si>
  <si>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</si>
  <si>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</si>
  <si>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</si>
  <si>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</si>
  <si>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</si>
  <si>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</si>
  <si>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</si>
  <si>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</si>
  <si>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</si>
  <si>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</si>
  <si>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</si>
  <si>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</si>
  <si>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</si>
  <si>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</si>
  <si>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</si>
  <si>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</si>
  <si>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</si>
  <si>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</si>
  <si>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</si>
  <si>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</si>
  <si>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</si>
  <si>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</si>
  <si>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</si>
  <si>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</si>
  <si>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</si>
  <si>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</si>
  <si>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</si>
  <si>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</si>
  <si>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</si>
  <si>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</si>
  <si>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</si>
  <si>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</si>
  <si>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</si>
  <si>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</si>
  <si>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</si>
  <si>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</si>
  <si>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</si>
  <si>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</si>
  <si>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</si>
  <si>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</si>
  <si>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</si>
  <si>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</si>
  <si>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</si>
  <si>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</si>
  <si>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</si>
  <si>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</si>
  <si>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</si>
  <si>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</si>
  <si>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</si>
  <si>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</si>
  <si>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</si>
  <si>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</si>
  <si>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</si>
  <si>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</si>
  <si>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</si>
  <si>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</si>
  <si>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</si>
  <si>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</si>
  <si>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</si>
  <si>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</si>
  <si>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</si>
  <si>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</si>
  <si>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</si>
  <si>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</si>
  <si>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</si>
  <si>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</si>
  <si>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</si>
  <si>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</si>
  <si>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</si>
  <si>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</si>
  <si>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</si>
  <si>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</si>
  <si>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</si>
  <si>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</si>
  <si>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</si>
  <si>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</si>
  <si>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</si>
  <si>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</si>
  <si>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</si>
  <si>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</si>
  <si>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</si>
  <si>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</si>
  <si>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</si>
  <si>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</si>
  <si>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</si>
  <si>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</si>
  <si>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</si>
  <si>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</si>
  <si>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</si>
  <si>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</si>
  <si>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</si>
  <si>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</si>
  <si>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</si>
  <si>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</si>
  <si>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</si>
  <si>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</si>
  <si>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</si>
  <si>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</si>
  <si>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</si>
  <si>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</si>
  <si>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</si>
  <si>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</si>
  <si>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</si>
  <si>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</si>
  <si>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</si>
  <si>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</si>
  <si>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</si>
  <si>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</si>
  <si>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</si>
  <si>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</si>
  <si>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</si>
  <si>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</si>
  <si>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</si>
  <si>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</si>
  <si>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</si>
  <si>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</si>
  <si>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</si>
  <si>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</si>
  <si>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</si>
  <si>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</si>
  <si>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</si>
  <si>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</si>
  <si>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</si>
  <si>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</si>
  <si>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</si>
  <si>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</si>
  <si>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</si>
  <si>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</si>
  <si>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</si>
  <si>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</si>
  <si>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</si>
  <si>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</si>
  <si>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</si>
  <si>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</si>
  <si>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</si>
  <si>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</si>
  <si>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</si>
  <si>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</si>
  <si>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</si>
  <si>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</si>
  <si>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</si>
  <si>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</si>
  <si>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</si>
  <si>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</si>
  <si>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</si>
  <si>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</si>
  <si>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</si>
  <si>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</si>
  <si>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</si>
  <si>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</si>
  <si>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</si>
  <si>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</si>
  <si>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</si>
  <si>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</si>
  <si>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</si>
  <si>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</si>
  <si>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</si>
  <si>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</si>
  <si>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</si>
  <si>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</si>
  <si>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</si>
  <si>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</si>
  <si>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</si>
  <si>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</si>
  <si>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</si>
  <si>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</si>
  <si>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</si>
  <si>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</si>
  <si>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</si>
  <si>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</si>
  <si>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</si>
  <si>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</si>
  <si>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</si>
  <si>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</si>
  <si>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</si>
  <si>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</si>
  <si>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</si>
  <si>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</si>
  <si>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</si>
  <si>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</si>
  <si>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</si>
  <si>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</si>
  <si>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</si>
  <si>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</si>
  <si>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</si>
  <si>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</si>
  <si>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</si>
  <si>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</si>
  <si>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</si>
  <si>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</si>
  <si>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</si>
  <si>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</si>
  <si>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</si>
  <si>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</si>
  <si>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</si>
  <si>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</si>
  <si>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</si>
  <si>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</si>
  <si>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</si>
  <si>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</si>
  <si>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</si>
  <si>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</si>
  <si>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</si>
  <si>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</si>
  <si>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</si>
  <si>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</si>
  <si>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</si>
  <si>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</si>
  <si>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</si>
  <si>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</si>
  <si>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</si>
  <si>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</si>
  <si>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</si>
  <si>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</si>
  <si>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</si>
  <si>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</si>
  <si>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</si>
  <si>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</si>
  <si>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</si>
  <si>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</si>
  <si>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</si>
  <si>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</si>
  <si>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</si>
  <si>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</si>
  <si>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</si>
  <si>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</si>
  <si>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</si>
  <si>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</si>
  <si>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</si>
  <si>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</si>
  <si>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</si>
  <si>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</si>
  <si>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</si>
  <si>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</si>
  <si>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</si>
  <si>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</si>
  <si>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</si>
  <si>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</si>
  <si>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</si>
  <si>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</si>
  <si>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</si>
  <si>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</si>
  <si>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</si>
  <si>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</si>
  <si>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</si>
  <si>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</si>
  <si>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</si>
  <si>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</si>
  <si>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</si>
  <si>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</si>
  <si>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</si>
  <si>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</si>
  <si>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</si>
  <si>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</si>
  <si>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</si>
  <si>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</si>
  <si>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</si>
  <si>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</si>
  <si>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</si>
  <si>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</si>
  <si>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</si>
  <si>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</si>
  <si>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</si>
  <si>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</si>
  <si>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</si>
  <si>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</si>
  <si>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</si>
  <si>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</si>
  <si>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</si>
  <si>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</si>
  <si>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</si>
  <si>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</si>
  <si>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</si>
  <si>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</si>
  <si>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</si>
  <si>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</si>
  <si>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</si>
  <si>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</si>
  <si>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</si>
  <si>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</si>
  <si>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</si>
  <si>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</si>
  <si>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</si>
  <si>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</si>
  <si>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</si>
  <si>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</si>
  <si>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</si>
  <si>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</si>
  <si>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</si>
  <si>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</si>
  <si>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</si>
  <si>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</si>
  <si>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</si>
  <si>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</si>
  <si>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</si>
  <si>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</si>
  <si>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</si>
  <si>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</si>
  <si>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</si>
  <si>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</si>
  <si>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</si>
  <si>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</si>
  <si>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</si>
  <si>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</si>
  <si>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</si>
  <si>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</si>
  <si>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</si>
  <si>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</si>
  <si>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</si>
  <si>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</si>
  <si>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</si>
  <si>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</si>
  <si>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</si>
  <si>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</si>
  <si>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</si>
  <si>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</si>
  <si>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</si>
  <si>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</si>
  <si>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</si>
  <si>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</si>
  <si>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</si>
  <si>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</si>
  <si>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</si>
  <si>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</si>
  <si>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</si>
  <si>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</si>
  <si>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</si>
  <si>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</si>
  <si>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</si>
  <si>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</si>
  <si>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</si>
  <si>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</si>
  <si>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</si>
  <si>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</si>
  <si>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</si>
  <si>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</si>
  <si>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</si>
  <si>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</si>
  <si>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</si>
  <si>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</si>
  <si>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</si>
  <si>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</si>
  <si>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</si>
  <si>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</si>
  <si>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</si>
  <si>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</si>
  <si>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</si>
  <si>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</si>
  <si>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</si>
  <si>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</si>
  <si>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</si>
  <si>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</si>
  <si>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</si>
  <si>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</si>
  <si>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</si>
  <si>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</si>
  <si>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</si>
  <si>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</si>
  <si>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</si>
  <si>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</si>
  <si>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</si>
  <si>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</si>
  <si>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</si>
  <si>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</si>
  <si>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</si>
  <si>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</si>
  <si>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</si>
  <si>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</si>
  <si>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</si>
  <si>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</si>
  <si>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</si>
  <si>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</si>
  <si>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</si>
  <si>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</si>
  <si>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</si>
  <si>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</si>
  <si>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</si>
  <si>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</si>
  <si>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</si>
  <si>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</si>
  <si>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</si>
  <si>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</si>
  <si>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</si>
  <si>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</si>
  <si>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</si>
  <si>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</si>
  <si>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</si>
  <si>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</si>
  <si>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</si>
  <si>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</si>
  <si>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</si>
  <si>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</si>
  <si>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</si>
  <si>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</si>
  <si>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</si>
  <si>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</si>
  <si>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</si>
  <si>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</si>
  <si>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</si>
  <si>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</si>
  <si>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</si>
  <si>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</si>
  <si>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</si>
  <si>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</si>
  <si>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</si>
  <si>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</si>
  <si>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</si>
  <si>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</si>
  <si>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</si>
  <si>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</si>
  <si>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</si>
  <si>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</si>
  <si>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</si>
  <si>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</si>
  <si>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</si>
  <si>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</si>
  <si>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</si>
  <si>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</si>
  <si>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</si>
  <si>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</si>
  <si>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</si>
  <si>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</si>
  <si>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</si>
  <si>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</si>
  <si>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</si>
  <si>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</si>
  <si>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</si>
  <si>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</si>
  <si>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</si>
  <si>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</si>
  <si>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</si>
  <si>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</si>
  <si>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</si>
  <si>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</si>
  <si>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</si>
  <si>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</si>
  <si>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</si>
  <si>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</si>
  <si>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</si>
  <si>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</si>
  <si>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</si>
  <si>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</si>
  <si>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</si>
  <si>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</si>
  <si>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</si>
  <si>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</si>
  <si>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</si>
  <si>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</si>
  <si>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</si>
  <si>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</si>
  <si>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</si>
  <si>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</si>
  <si>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</si>
  <si>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</si>
  <si>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</si>
  <si>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</si>
  <si>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</si>
  <si>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</si>
  <si>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</si>
  <si>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</si>
  <si>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</si>
  <si>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</si>
  <si>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</si>
  <si>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</si>
  <si>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</si>
  <si>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</si>
  <si>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</si>
  <si>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</si>
  <si>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</si>
  <si>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</si>
  <si>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</si>
  <si>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</si>
  <si>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</si>
  <si>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</si>
  <si>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</si>
  <si>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</si>
  <si>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</si>
  <si>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</si>
  <si>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</si>
  <si>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</si>
  <si>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</si>
  <si>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</si>
  <si>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</si>
  <si>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</si>
  <si>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</si>
  <si>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</si>
  <si>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</si>
  <si>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</si>
  <si>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</si>
  <si>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</si>
  <si>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</si>
  <si>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</si>
  <si>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</si>
  <si>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</si>
  <si>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</si>
  <si>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</si>
  <si>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</si>
  <si>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</si>
  <si>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</si>
  <si>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</si>
  <si>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</si>
  <si>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</si>
  <si>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</si>
  <si>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</si>
  <si>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</si>
  <si>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</si>
  <si>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</si>
  <si>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</si>
  <si>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</si>
  <si>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</si>
  <si>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</si>
  <si>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</si>
  <si>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</si>
  <si>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</si>
  <si>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</si>
  <si>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</si>
  <si>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</si>
  <si>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</si>
  <si>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</si>
  <si>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</si>
  <si>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</si>
  <si>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</si>
  <si>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</si>
  <si>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</si>
  <si>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</si>
  <si>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</si>
  <si>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</si>
  <si>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</si>
  <si>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</si>
  <si>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</si>
  <si>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</si>
  <si>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</si>
  <si>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</si>
  <si>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</si>
  <si>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</si>
  <si>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</si>
  <si>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</si>
  <si>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</si>
  <si>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</si>
  <si>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</si>
  <si>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</si>
  <si>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</si>
  <si>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</si>
  <si>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</si>
  <si>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</si>
  <si>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</si>
  <si>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</si>
  <si>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</si>
  <si>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</si>
  <si>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</si>
  <si>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</si>
  <si>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</si>
  <si>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</si>
  <si>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</si>
  <si>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</si>
  <si>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</si>
  <si>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</si>
  <si>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</si>
  <si>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</si>
  <si>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</si>
  <si>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</si>
  <si>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</si>
  <si>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</si>
  <si>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</si>
  <si>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</si>
  <si>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</si>
  <si>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</si>
  <si>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</si>
  <si>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</si>
  <si>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</si>
  <si>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</si>
  <si>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</si>
  <si>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</si>
  <si>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</si>
  <si>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</si>
  <si>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</si>
  <si>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</si>
  <si>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</si>
  <si>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</si>
  <si>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</si>
  <si>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</si>
  <si>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</si>
  <si>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</si>
  <si>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</si>
  <si>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</si>
  <si>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</si>
  <si>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</si>
  <si>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</si>
  <si>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</si>
  <si>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</si>
  <si>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</si>
  <si>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</si>
  <si>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</si>
  <si>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</si>
  <si>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</si>
  <si>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</si>
  <si>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</si>
  <si>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</si>
  <si>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</si>
  <si>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</si>
  <si>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</si>
  <si>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</si>
  <si>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</si>
  <si>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</si>
  <si>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</si>
  <si>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</si>
  <si>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</si>
  <si>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</si>
  <si>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</si>
  <si>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</si>
  <si>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</si>
  <si>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</si>
  <si>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</si>
  <si>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</si>
  <si>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</si>
  <si>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</si>
  <si>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</si>
  <si>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</si>
  <si>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</si>
  <si>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</si>
  <si>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</si>
  <si>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</si>
  <si>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</si>
  <si>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</si>
  <si>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</si>
  <si>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</si>
  <si>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</si>
  <si>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</si>
  <si>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</si>
  <si>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</si>
  <si>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</si>
  <si>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</si>
  <si>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</si>
  <si>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</si>
  <si>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</si>
  <si>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</si>
  <si>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</si>
  <si>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</si>
  <si>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</si>
  <si>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</si>
  <si>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</si>
  <si>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</si>
  <si>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</si>
  <si>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</si>
  <si>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</si>
  <si>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</si>
  <si>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</si>
  <si>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</si>
  <si>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</si>
  <si>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</si>
  <si>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</si>
  <si>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</si>
  <si>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</si>
  <si>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</si>
  <si>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</si>
  <si>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</si>
  <si>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</si>
  <si>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</si>
  <si>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</si>
  <si>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</si>
  <si>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</si>
  <si>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</si>
  <si>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</si>
  <si>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</si>
  <si>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</si>
  <si>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</si>
  <si>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</si>
  <si>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</si>
  <si>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</si>
  <si>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</si>
  <si>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</si>
  <si>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</si>
  <si>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</si>
  <si>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</si>
  <si>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</si>
  <si>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</si>
  <si>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</si>
  <si>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</si>
  <si>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</si>
  <si>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</si>
  <si>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</si>
  <si>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</si>
  <si>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</si>
  <si>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</si>
  <si>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</si>
  <si>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</si>
  <si>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</si>
  <si>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</si>
  <si>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</si>
  <si>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</si>
  <si>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</si>
  <si>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</si>
  <si>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</si>
  <si>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</si>
  <si>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</si>
  <si>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</si>
  <si>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</si>
  <si>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</si>
  <si>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</si>
  <si>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</si>
  <si>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</si>
  <si>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</si>
  <si>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</si>
  <si>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</si>
  <si>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</si>
  <si>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</si>
  <si>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</si>
  <si>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</si>
  <si>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</si>
  <si>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</si>
  <si>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</si>
  <si>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</si>
  <si>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</si>
  <si>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</si>
  <si>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</si>
  <si>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</si>
  <si>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</si>
  <si>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</si>
  <si>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</si>
  <si>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</si>
  <si>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</si>
  <si>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</si>
  <si>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</si>
  <si>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</si>
  <si>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</si>
  <si>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</si>
  <si>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</si>
  <si>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</si>
  <si>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</si>
  <si>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</si>
  <si>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</si>
  <si>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</si>
  <si>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</si>
  <si>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</si>
  <si>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</si>
  <si>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</si>
  <si>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</si>
  <si>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</si>
  <si>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</si>
  <si>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</si>
  <si>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</si>
  <si>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</si>
  <si>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</si>
  <si>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</si>
  <si>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</si>
  <si>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</si>
  <si>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</si>
  <si>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</si>
  <si>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</si>
  <si>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</si>
  <si>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</si>
  <si>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</si>
  <si>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</si>
  <si>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</si>
  <si>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</si>
  <si>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</si>
  <si>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</si>
  <si>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</si>
  <si>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</si>
  <si>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</si>
  <si>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</si>
  <si>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</si>
  <si>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</si>
  <si>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</si>
  <si>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</si>
  <si>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</si>
  <si>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</si>
  <si>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</si>
  <si>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</si>
  <si>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</si>
  <si>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</si>
  <si>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</si>
  <si>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</si>
  <si>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</si>
  <si>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</si>
  <si>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</si>
  <si>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</si>
  <si>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</si>
  <si>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</si>
  <si>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</si>
  <si>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</si>
  <si>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</si>
  <si>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</si>
  <si>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</si>
  <si>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</si>
  <si>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</si>
  <si>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</si>
  <si>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</si>
  <si>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</si>
  <si>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</si>
  <si>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</si>
  <si>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</si>
  <si>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</si>
  <si>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</si>
  <si>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</si>
  <si>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</si>
  <si>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</si>
  <si>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</si>
  <si>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</si>
  <si>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</si>
  <si>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</si>
  <si>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</si>
  <si>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</si>
  <si>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</si>
  <si>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</si>
  <si>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</si>
  <si>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</si>
  <si>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</si>
  <si>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</si>
  <si>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</si>
  <si>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</si>
  <si>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</si>
  <si>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</si>
  <si>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</si>
  <si>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</si>
  <si>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</si>
  <si>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</si>
  <si>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</si>
  <si>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</si>
  <si>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</si>
  <si>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</si>
  <si>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</si>
  <si>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</si>
  <si>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</si>
  <si>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</si>
  <si>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</si>
  <si>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</si>
  <si>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</si>
  <si>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</si>
  <si>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</si>
  <si>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</si>
  <si>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</si>
  <si>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</si>
  <si>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</si>
  <si>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</si>
  <si>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</si>
  <si>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</si>
  <si>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</si>
  <si>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</si>
  <si>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</si>
  <si>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</si>
  <si>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</si>
  <si>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</si>
  <si>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</si>
  <si>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</si>
  <si>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</si>
  <si>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</si>
  <si>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</si>
  <si>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</si>
  <si>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</si>
  <si>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</si>
  <si>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</si>
  <si>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</si>
  <si>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</si>
  <si>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</si>
  <si>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</si>
  <si>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</si>
  <si>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</si>
  <si>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</si>
  <si>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</si>
  <si>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</si>
  <si>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</si>
  <si>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</si>
  <si>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theater</t>
  </si>
  <si>
    <t>Goal</t>
  </si>
  <si>
    <t>Number Successful</t>
  </si>
  <si>
    <t>Number Failes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</si>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</sst>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3-47E1-853E-739004139B9E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3-47E1-853E-739004139B9E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Sheet1!$D$7:$D$19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3-47E1-853E-73900413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92304"/>
        <c:axId val="1205896144"/>
      </c:lineChart>
      <c:catAx>
        <c:axId val="120589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96144"/>
        <c:crosses val="autoZero"/>
        <c:auto val="1"/>
        <c:lblAlgn val="ctr"/>
        <c:lblOffset val="100"/>
        <c:noMultiLvlLbl val="0"/>
      </c:catAx>
      <c:valAx>
        <c:axId val="1205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0.14485981308411214</c:v>
                </c:pt>
                <c:pt idx="1">
                  <c:v>0.77081545064377688</c:v>
                </c:pt>
                <c:pt idx="2">
                  <c:v>0.84292035398230092</c:v>
                </c:pt>
                <c:pt idx="3">
                  <c:v>0.87623762376237624</c:v>
                </c:pt>
                <c:pt idx="4">
                  <c:v>0.86363636363636365</c:v>
                </c:pt>
                <c:pt idx="5">
                  <c:v>0.88</c:v>
                </c:pt>
                <c:pt idx="6">
                  <c:v>0.9107142857142857</c:v>
                </c:pt>
                <c:pt idx="7">
                  <c:v>0.90384615384615385</c:v>
                </c:pt>
                <c:pt idx="8">
                  <c:v>0.92592592592592593</c:v>
                </c:pt>
                <c:pt idx="9">
                  <c:v>0.72</c:v>
                </c:pt>
                <c:pt idx="10">
                  <c:v>0.94444444444444442</c:v>
                </c:pt>
                <c:pt idx="11">
                  <c:v>0.90123456790123457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1-4D6D-BD86-4E0CF3D92D4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0.70210280373831779</c:v>
                </c:pt>
                <c:pt idx="1">
                  <c:v>0.18798283261802576</c:v>
                </c:pt>
                <c:pt idx="2">
                  <c:v>0.12610619469026549</c:v>
                </c:pt>
                <c:pt idx="3">
                  <c:v>9.405940594059406E-2</c:v>
                </c:pt>
                <c:pt idx="4">
                  <c:v>0.1</c:v>
                </c:pt>
                <c:pt idx="5">
                  <c:v>0.08</c:v>
                </c:pt>
                <c:pt idx="6">
                  <c:v>8.9285714285714288E-2</c:v>
                </c:pt>
                <c:pt idx="7">
                  <c:v>7.6923076923076927E-2</c:v>
                </c:pt>
                <c:pt idx="8">
                  <c:v>7.407407407407407E-2</c:v>
                </c:pt>
                <c:pt idx="9">
                  <c:v>0.16</c:v>
                </c:pt>
                <c:pt idx="10">
                  <c:v>5.5555555555555552E-2</c:v>
                </c:pt>
                <c:pt idx="11">
                  <c:v>4.9382716049382713E-2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1-4D6D-BD86-4E0CF3D92D4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0.1530373831775701</c:v>
                </c:pt>
                <c:pt idx="1">
                  <c:v>4.1201716738197426E-2</c:v>
                </c:pt>
                <c:pt idx="2">
                  <c:v>3.0973451327433628E-2</c:v>
                </c:pt>
                <c:pt idx="3">
                  <c:v>2.9702970297029702E-2</c:v>
                </c:pt>
                <c:pt idx="4">
                  <c:v>3.6363636363636362E-2</c:v>
                </c:pt>
                <c:pt idx="5">
                  <c:v>0.04</c:v>
                </c:pt>
                <c:pt idx="6">
                  <c:v>0</c:v>
                </c:pt>
                <c:pt idx="7">
                  <c:v>1.9230769230769232E-2</c:v>
                </c:pt>
                <c:pt idx="8">
                  <c:v>0</c:v>
                </c:pt>
                <c:pt idx="9">
                  <c:v>0.12</c:v>
                </c:pt>
                <c:pt idx="10">
                  <c:v>0</c:v>
                </c:pt>
                <c:pt idx="11">
                  <c:v>4.9382716049382713E-2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1-4D6D-BD86-4E0CF3D9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81232"/>
        <c:axId val="1272880272"/>
      </c:lineChart>
      <c:catAx>
        <c:axId val="12728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0272"/>
        <c:crosses val="autoZero"/>
        <c:auto val="1"/>
        <c:lblAlgn val="ctr"/>
        <c:lblOffset val="100"/>
        <c:noMultiLvlLbl val="0"/>
      </c:catAx>
      <c:valAx>
        <c:axId val="1272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111124</xdr:colOff>
      <xdr:row>20</xdr:row>
      <xdr:rowOff>3174</xdr:rowOff>
    </xdr:from>
    <xdr:to>
      <xdr:col>8</xdr:col>
      <xdr:colOff>514349</xdr:colOff>
      <xdr:row>38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D0ACD-E42C-CF88-9E42-472B5B2B8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14</xdr:row>
      <xdr:rowOff>3175</xdr:rowOff>
    </xdr:from>
    <xdr:to>
      <xdr:col>7</xdr:col>
      <xdr:colOff>31751</xdr:colOff>
      <xdr:row>32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B28E5-E92C-D55D-11FC-D6B229CA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ee" refreshedDate="45026.720421990743" createdVersion="8" refreshedVersion="8" minRefreshableVersion="3" recordCount="4114" xr:uid="{A1EF1C07-E142-4348-8E55-4DAD628E42EA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x v="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x v="0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x v="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x v="0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x v="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x v="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x v="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x v="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x v="0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x v="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x v="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x v="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x v="0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x v="0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x v="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x v="0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x v="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x v="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x v="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x v="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x v="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x v="0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x v="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x v="0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x v="0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x v="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x v="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x v="0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x v="0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x v="1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x v="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x v="1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x v="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x v="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x v="1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x v="1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x v="1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x v="1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x v="1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x v="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x v="1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x v="1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x v="1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x v="1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x v="1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x v="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x v="1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x v="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x v="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x v="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x v="1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x v="1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x v="1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x v="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x v="1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x v="1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x v="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x v="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x v="1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x v="1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x v="1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x v="1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x v="1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x v="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x v="1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x v="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x v="1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x v="1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x v="1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x v="1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x v="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x v="1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x v="1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x v="1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x v="1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x v="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x v="1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x v="1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x v="1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x v="1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x v="1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x v="2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2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x v="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x v="2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x v="2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2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x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x v="2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x v="2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x v="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x v="2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x v="2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2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x v="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x v="2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x v="2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x v="2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x v="2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x v="2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2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x v="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x v="2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x v="2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x v="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x v="2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x v="3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3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x v="3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3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3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x v="3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x v="3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x v="3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3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3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x v="3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x v="3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x v="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x v="3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x v="3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x v="3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x v="3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x v="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x v="3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3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x v="3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x v="3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x v="3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x v="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3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3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x v="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3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x v="3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x v="3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3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x v="3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x v="3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x v="3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3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x v="3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3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x v="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3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x v="3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3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x v="3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3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3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x v="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3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x v="3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x v="3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x v="4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x v="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x v="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x v="4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x v="4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x v="4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x v="4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x v="4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x v="4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x v="4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x v="4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x v="4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x v="4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x v="4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x v="4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x v="4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x v="4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x v="4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x v="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x v="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x v="4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x v="4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x v="4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x v="4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x v="4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x v="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x v="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x v="4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x v="4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x v="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x v="4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x v="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x v="4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x v="4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x v="4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x v="4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x v="4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x v="4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x v="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x v="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x v="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x v="4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x v="4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x v="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x v="4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x v="4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x v="4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x v="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x v="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x v="4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x v="4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4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x v="4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x v="4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x v="4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x v="4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x v="4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x v="4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x v="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x v="4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x v="4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x v="4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x v="4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x v="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x v="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x v="4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x v="4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x v="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x v="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x v="4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x v="4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x v="4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x v="4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x v="4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x v="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x v="4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x v="4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4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x v="4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x v="4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x v="4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x v="4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4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x v="4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x v="4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x v="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x v="4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x v="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x v="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x v="4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x v="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x v="4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x v="4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x v="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x v="4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x v="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x v="4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x v="4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x v="4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x v="4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x v="4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x v="4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x v="4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x v="4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x v="4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x v="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x v="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x v="4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4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x v="4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x v="4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x v="4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x v="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x v="4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x v="4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x v="4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4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x v="4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x v="4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x v="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x v="4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x v="4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x v="4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x v="4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x v="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x v="4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x v="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x v="4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x v="4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x v="4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x v="4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x v="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x v="4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x v="4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x v="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x v="4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x v="4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x v="4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4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x v="4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x v="5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x v="5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x v="5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x v="5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5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x v="5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x v="5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x v="5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x v="5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x v="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x v="5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x v="5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x v="5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x v="5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x v="5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5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x v="5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x v="5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x v="5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x v="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x v="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x v="5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x v="5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x v="5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x v="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x v="5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x v="5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x v="5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x v="5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x v="5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x v="5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x v="5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x v="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x v="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x v="5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x v="5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x v="5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x v="5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x v="5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x v="5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x v="5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x v="5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x v="5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x v="5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x v="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x v="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x v="5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x v="5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x v="5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x v="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x v="5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x v="5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x v="5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x v="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x v="5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x v="5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x v="5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x v="5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x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x v="5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x v="5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x v="5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x v="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x v="5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x v="5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x v="5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x v="5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x v="5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x v="5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x v="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x v="5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x v="5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x v="5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x v="5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x v="5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x v="6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x v="6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x v="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x v="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x v="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x v="6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x v="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6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x v="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x v="6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x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x v="6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x v="6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x v="6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x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x v="6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x v="6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x v="7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x v="7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x v="7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7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x v="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x v="7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x v="7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x v="7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x v="7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x v="7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x v="7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7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x v="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x v="7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x v="7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x v="7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7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x v="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7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7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x v="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x v="7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x v="7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7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x v="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x v="7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x v="7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x v="7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x v="7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x v="7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x v="7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x v="7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x v="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x v="7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x v="7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x v="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7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7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x v="7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x v="7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7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x v="7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x v="7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x v="7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x v="7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x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x v="7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x v="7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x v="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x v="7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x v="7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x v="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7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x v="7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x v="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x v="7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x v="7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x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7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x v="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x v="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x v="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x v="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7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x v="7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7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x v="7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x v="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x v="7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x v="7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8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x v="8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x v="8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8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x v="8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8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x v="8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x v="8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x v="8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x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8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x v="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x v="8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x v="8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x v="8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8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x v="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x v="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x v="8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x v="8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x v="8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x v="8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x v="8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8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8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x v="8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x v="8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x v="8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x v="8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x v="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8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8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8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8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x v="8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x v="8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x v="8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x v="8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8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x v="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x v="8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8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x v="8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8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8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8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8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x v="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x v="8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x v="8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8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8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8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x v="8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x v="8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x v="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8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x v="9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9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x v="9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x v="9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x v="9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x v="9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x v="9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x v="9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x v="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x v="9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x v="9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x v="9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x v="9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x v="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9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x v="9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9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x v="9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x v="9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x v="9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x v="9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x v="9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x v="9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9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9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x v="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x v="9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x v="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x v="9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x v="9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x v="9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x v="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x v="9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x v="9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x v="1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10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x v="1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x v="10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1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x v="1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x v="1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x v="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x v="10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x v="1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x v="1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x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1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x v="10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x v="10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1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x v="1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x v="11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1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x v="11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x v="11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x v="11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1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x v="11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11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x v="11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1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1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1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1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11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x v="11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x v="11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1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x v="11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x v="11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x v="11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x v="11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x v="1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x v="11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x v="11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x v="11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x v="11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x v="11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x v="1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x v="11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x v="11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1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x v="11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x v="11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x v="11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1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x v="1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x v="11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x v="11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x v="1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x v="11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x v="11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x v="11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x v="11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x v="11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x v="1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x v="11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x v="11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11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x v="1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x v="11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x v="11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1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x v="11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11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x v="11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x v="11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x v="12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x v="12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1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x v="12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x v="12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x v="12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x v="1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x v="12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x v="12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x v="1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x v="12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x v="12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x v="1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x v="12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x v="12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x v="12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x v="12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x v="12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x v="13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13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x v="1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1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x v="13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x v="13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13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13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1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13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x v="13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x v="1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13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x v="13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13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13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x v="13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x v="13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x v="14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x v="1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x v="14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x v="14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x v="1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x v="14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x v="14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x v="14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x v="14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x v="1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1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x v="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x v="14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x v="1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x v="1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x v="14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x v="1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x v="14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x v="14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x v="14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x v="13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x v="13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x v="1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x v="1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x v="13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x v="13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x v="13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x v="1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x v="1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x v="13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x v="13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x v="13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x v="13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x v="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x v="1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x v="13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x v="13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x v="13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x v="13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x v="13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1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x v="13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x v="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x v="1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1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1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x v="13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x v="13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x v="13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x v="13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x v="13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x v="13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1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x v="1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x v="13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x v="13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x v="13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13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x v="13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13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x v="8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8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8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8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8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8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x v="8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x v="8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8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8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x v="8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8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x v="8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8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x v="8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x v="8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x v="8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8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x v="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x v="8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8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x v="8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x v="8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8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8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8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8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x v="8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x v="8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8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x v="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x v="8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x v="8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8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x v="8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8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8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8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x v="8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x v="8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x v="8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x v="8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x v="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x v="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x v="8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8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x v="8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x v="8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8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x v="8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8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8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8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x v="8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8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x v="8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x v="8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x v="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8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x v="8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x v="8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x v="1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x v="15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x v="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x v="1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x v="15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x v="15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x v="15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x v="15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x v="15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x v="15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x v="15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x v="1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x v="15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x v="15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x v="1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x v="15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x v="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x v="1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x v="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x v="16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x v="16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x v="16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x v="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x v="16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x v="16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x v="1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x v="16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x v="16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x v="16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x v="16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x v="16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x v="1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x v="16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x v="16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x v="16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x v="1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x v="16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x v="16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x v="1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x v="1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x v="16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x v="16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x v="16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x v="17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x v="17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x v="17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x v="1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x v="1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x v="17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x v="17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x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x v="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17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x v="17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x v="17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x v="17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x v="1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17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x v="17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x v="17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x v="17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x v="17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x v="17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x v="17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x v="17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x v="17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x v="1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x v="1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x v="17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x v="17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x v="1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x v="17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x v="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17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x v="17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x v="17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x v="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x v="1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x v="17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x v="17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x v="17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x v="17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x v="1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x v="17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x v="1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x v="1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x v="1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x v="17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x v="17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x v="17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x v="17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x v="17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x v="17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x v="1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x v="17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x v="17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x v="1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x v="1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17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x v="17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x v="17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x v="1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x v="18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x v="18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x v="18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x v="18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x v="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x v="1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x v="1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x v="1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x v="18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x v="18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x v="18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x v="18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x v="1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x v="18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x v="1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x v="18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x v="18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x v="18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x v="18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x v="19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x v="19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x v="19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x v="19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x v="19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x v="1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x v="19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x v="19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x v="19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x v="19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x v="19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x v="19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x v="1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x v="19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x v="1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x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x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x v="19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x v="19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x v="19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x v="19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x v="1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x v="19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x v="19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x v="1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x v="19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x v="1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x v="19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x v="19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x v="19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x v="19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x v="19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x v="19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x v="1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x v="19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x v="19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x v="19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x v="1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x v="20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x v="2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x v="2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x v="2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x v="2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x v="2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x v="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x v="2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x v="2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x v="2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x v="2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x v="2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x v="2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x v="2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x v="2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x v="2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x v="2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x v="2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x v="2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x v="2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x v="20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x v="2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x v="2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x v="20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x v="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x v="2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x v="20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x v="2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x v="2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x v="20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x v="2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x v="2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x v="20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x v="2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21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x v="21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x v="21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x v="21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x v="21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x v="2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2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x v="2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21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x v="21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x v="21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x v="21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x v="2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21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x v="2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x v="2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x v="21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1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x v="11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x v="11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11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x v="11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x v="1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x v="1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x v="1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1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x v="11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x v="11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x v="1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x v="11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11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x v="11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x v="1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x v="1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x v="11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1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x v="11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11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1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x v="11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x v="1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1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x v="11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x v="1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x v="11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11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x v="11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x v="11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x v="11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x v="11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11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x v="6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x v="6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x v="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x v="6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x v="6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x v="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x v="6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x v="6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x v="6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x v="6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x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x v="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x v="6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x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x v="6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x v="6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x v="6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x v="8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8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x v="8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8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8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8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8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8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x v="8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8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8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x v="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x v="8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8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8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8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8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x v="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x v="8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8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8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x v="8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8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x v="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x v="8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x v="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x v="8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x v="8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8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x v="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x v="9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x v="9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x v="9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x v="9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x v="9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x v="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x v="9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x v="9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x v="9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x v="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x v="9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9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x v="9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x v="9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x v="11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x v="11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x v="11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x v="11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x v="11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1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x v="1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x v="11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x v="11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x v="11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x v="11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x v="1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x v="11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x v="11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x v="1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1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x v="11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x v="11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x v="11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x v="11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x v="11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x v="1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x v="11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x v="11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x v="1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x v="1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x v="11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x v="11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x v="11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x v="11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1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x v="1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11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x v="2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22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x v="2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2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x v="2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22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x v="2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x v="22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2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x v="22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x v="22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x v="22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x v="2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x v="22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x v="22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x v="22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x v="22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x v="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x v="22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x v="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x v="22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x v="22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x v="22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x v="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22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x v="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x v="22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x v="22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x v="22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22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x v="22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x v="22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x v="2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x v="22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x v="22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x v="22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x v="2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x v="22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22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2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x v="22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x v="22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22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x v="22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22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x v="22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22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23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x v="23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x v="2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x v="2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x v="23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x v="23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x v="23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x v="23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x v="23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x v="2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x v="2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x v="2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x v="2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x v="23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23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x v="23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x v="23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x v="2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23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x v="2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x v="10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x v="1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x v="1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x v="1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x v="1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x v="10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x v="1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x v="1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x v="1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1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x v="10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x v="1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x v="1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x v="1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1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x v="1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1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x v="1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x v="1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x v="2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x v="2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x v="2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x v="2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x v="2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x v="2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x v="2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x v="20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x v="2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x v="2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x v="20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x v="2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x v="2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x v="20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x v="2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x v="2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x v="20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x v="2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x v="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x v="20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x v="20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x v="2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x v="2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x v="20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x v="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x v="20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x v="2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x v="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x v="2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x v="2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x v="2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x v="2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x v="2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x v="2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x v="2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x v="2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x v="2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x v="2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x v="2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x v="24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x v="2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x v="2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x v="2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x v="24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x v="24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x v="24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x v="24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x v="2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x v="2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x v="24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x v="24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x v="2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x v="2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x v="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x v="24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x v="24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x v="24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x v="2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x v="25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x v="25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2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x v="2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x v="2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x v="2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25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2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x v="25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x v="25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x v="2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x v="25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2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x v="2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x v="25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x v="25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x v="25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x v="26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x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x v="2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x v="26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x v="26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x v="26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x v="26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x v="2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x v="26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x v="26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x v="26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x v="26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x v="26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x v="2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x v="2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x v="26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x v="2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x v="26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x v="1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x v="1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x v="11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x v="11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x v="1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x v="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x v="11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x v="11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x v="11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x v="11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x v="11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x v="11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1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1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x v="11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1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x v="1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x v="1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11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x v="11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x v="11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x v="11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x v="11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x v="1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x v="1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x v="1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x v="1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x v="1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x v="1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x v="1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x v="11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1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x v="11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x v="11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x v="27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x v="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x v="27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x v="27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27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x v="2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x v="2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x v="2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x v="27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2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x v="2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27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x v="2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x v="2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x v="2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x v="27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x v="2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x v="2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27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x v="2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x v="27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x v="2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x v="27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x v="27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27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x v="2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x v="2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x v="27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x v="27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x v="27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x v="27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x v="27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x v="27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x v="27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x v="2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x v="2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x v="2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x v="27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x v="2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x v="28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x v="28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x v="2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x v="28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x v="28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x v="28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x v="28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x v="2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x v="2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x v="28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x v="28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x v="28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x v="28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x v="28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x v="28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x v="28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x v="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x v="2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x v="2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x v="28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x v="28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x v="28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x v="28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x v="28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x v="28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x v="28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x v="2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x v="2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x v="28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x v="28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x v="2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x v="2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x v="28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x v="28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x v="2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x v="2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x v="28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x v="28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x v="28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x v="2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x v="2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x v="28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x v="28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x v="28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x v="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x v="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x v="2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x v="28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x v="28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x v="2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x v="28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x v="28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x v="28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x v="28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x v="2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x v="2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x v="28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x v="2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x v="2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x v="2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x v="2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x v="2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x v="2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x v="2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x v="2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x v="2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x v="2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x v="2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x v="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x v="20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x v="2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x v="20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x v="2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x v="2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x v="2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x v="2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x v="2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x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x v="20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x v="2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x v="20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x v="20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x v="2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x v="2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x v="2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x v="2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x v="2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x v="2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x v="2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x v="20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x v="2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x v="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x v="2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x v="2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x v="20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x v="2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x v="2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x v="20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x v="2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x v="20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x v="20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x v="2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x v="2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x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x v="2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x v="2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x v="2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x v="2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x v="20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x v="2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x v="20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x v="2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x v="2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x v="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x v="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x v="2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x v="2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x v="2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x v="2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x v="20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x v="2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x v="2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x v="2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x v="2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x v="2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x v="2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x v="2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x v="2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x v="2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x v="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x v="1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x v="11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11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x v="1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x v="1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x v="11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x v="1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x v="1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x v="1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1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x v="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1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x v="1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x v="11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x v="11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11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x v="1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x v="1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x v="1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x v="11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x v="11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x v="1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x v="11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x v="11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x v="11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x v="1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x v="1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x v="11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1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1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x v="11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x v="11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x v="1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x v="11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x v="1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x v="18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x v="18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x v="18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x v="18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x v="18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x v="18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x v="18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x v="1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x v="1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x v="18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x v="18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x v="18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x v="18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x v="1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x v="18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x v="18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x v="1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x v="1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x v="18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x v="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x v="14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x v="14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x v="1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x v="1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x v="14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x v="14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14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x v="1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x v="14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x v="14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x v="14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x v="1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x v="1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x v="1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x v="14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x v="1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x v="1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x v="14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x v="29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x v="29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9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x v="29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9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x v="29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9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x v="2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x v="2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x v="29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x v="29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x v="29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x v="2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x v="29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x v="29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x v="29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x v="2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x v="2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x v="14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1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x v="14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1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1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x v="14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x v="14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x v="14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14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x v="1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x v="14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x v="14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x v="1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x v="1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x v="1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x v="1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1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14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x v="14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x v="3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x v="3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3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x v="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x v="3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x v="3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3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x v="3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x v="3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3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x v="30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x v="3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3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x v="3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x v="3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x v="30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x v="30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x v="3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x v="3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x v="3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x v="30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x v="3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3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x v="3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x v="30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x v="30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30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30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x v="3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x v="3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x v="30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3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x v="3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x v="30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x v="3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x v="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x v="3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x v="3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3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x v="3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x v="3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x v="31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x v="3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x v="31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x v="31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x v="3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x v="3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x v="31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x v="3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x v="3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x v="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x v="3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x v="31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x v="3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x v="31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x v="31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x v="31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x v="3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x v="3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30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x v="3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x v="3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x v="3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x v="3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x v="3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x v="3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30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3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x v="3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x v="3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30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x v="30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x v="3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x v="3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x v="3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3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x v="3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x v="3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3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x v="3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x v="3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x v="3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x v="3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x v="3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x v="3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x v="30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x v="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x v="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3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x v="30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x v="3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x v="3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x v="30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x v="3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x v="3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3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x v="3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3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3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x v="3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x v="3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x v="30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x v="30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x v="3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x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x v="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30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x v="3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x v="3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x v="30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30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x v="3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3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30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30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x v="3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x v="3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x v="30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x v="3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30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3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3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3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x v="3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30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x v="3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x v="3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x v="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3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x v="3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x v="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x v="14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x v="14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x v="14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x v="1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x v="1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x v="1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x v="1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x v="14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1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1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x v="14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x v="1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x v="14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x v="1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x v="1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x v="14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x v="14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x v="14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x v="14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x v="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x v="14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x v="14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1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x v="1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x v="1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x v="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x v="14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x v="14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x v="14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x v="14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14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x v="14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x v="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x v="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x v="14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x v="14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x v="14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x v="14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1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x v="17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x v="17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x v="17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x v="17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x v="17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x v="1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x v="1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x v="1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x v="17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x v="17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x v="17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1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x v="1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x v="17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x v="17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x v="1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x v="1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x v="17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x v="17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x v="17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x v="17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x v="17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x v="17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x v="17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x v="1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x v="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x v="17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x v="17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x v="17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x v="17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x v="17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x v="1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x v="1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x v="17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x v="1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x v="1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17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x v="17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x v="1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x v="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x v="11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x v="11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x v="11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x v="11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x v="11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x v="1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x v="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x v="11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x v="1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11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x v="11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x v="11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x v="1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x v="11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x v="1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x v="1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x v="3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x v="3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x v="3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x v="32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x v="3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x v="32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x v="3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x v="32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x v="3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x v="3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x v="3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x v="3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x v="3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x v="3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x v="32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x v="32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x v="32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x v="32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1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x v="15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x v="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15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x v="1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x v="1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15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x v="15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x v="15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x v="15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x v="15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15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x v="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x v="15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x v="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x v="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x v="15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x v="15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1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x v="32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3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x v="32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x v="32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x v="3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x v="32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x v="32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x v="32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x v="32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x v="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x v="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x v="32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x v="3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x v="32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x v="32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x v="3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x v="32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x v="32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x v="32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x v="3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x v="3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x v="32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x v="32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x v="32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x v="32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x v="32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x v="32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x v="32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x v="3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x v="3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x v="32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x v="32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x v="32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x v="32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x v="3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x v="32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x v="3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x v="32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x v="3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x v="32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x v="32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x v="32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x v="32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x v="3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x v="3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x v="32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x v="32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x v="3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x v="3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x v="32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x v="32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x v="32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x v="32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x v="32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x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x v="3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x v="1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x v="11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x v="11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x v="11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1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x v="1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x v="11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11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x v="11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x v="1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x v="1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x v="11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x v="1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x v="11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x v="11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x v="1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x v="11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1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1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x v="1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x v="1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x v="14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x v="1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x v="14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x v="14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14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14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x v="14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x v="14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x v="14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x v="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x v="14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x v="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x v="1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x v="14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1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x v="14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x v="33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x v="33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x v="3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x v="33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x v="3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x v="33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x v="3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x v="33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x v="33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x v="33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x v="3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x v="33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x v="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x v="33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x v="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x v="33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x v="3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x v="33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x v="33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x v="33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x v="7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7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x v="7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7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x v="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7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x v="7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x v="7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x v="7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x v="7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x v="7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x v="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x v="7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x v="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7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7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x v="7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x v="7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x v="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x v="7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x v="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x v="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x v="7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x v="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x v="7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x v="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x v="7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x v="7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x v="7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x v="7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x v="7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x v="7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x v="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x v="7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7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x v="7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x v="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x v="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x v="19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x v="19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x v="19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x v="19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x v="19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x v="19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x v="1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x v="1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x v="19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x v="1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x v="19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x v="19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x v="19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x v="1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x v="19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x v="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x v="19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x v="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x v="19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x v="19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x v="19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x v="1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x v="19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x v="19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x v="1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x v="19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x v="1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x v="19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x v="19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x v="19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x v="19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x v="1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x v="1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x v="19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x v="3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x v="33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x v="3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x v="33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x v="3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x v="33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x v="33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x v="33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x v="33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x v="33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x v="33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x v="33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x v="3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x v="33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x v="3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x v="3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x v="33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x v="33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x v="3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x v="33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x v="1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x v="14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14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x v="1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x v="14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14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x v="1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x v="14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x v="1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x v="1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x v="14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x v="14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x v="14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x v="1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x v="14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x v="14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x v="1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x v="14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x v="14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x v="1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x v="1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x v="14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x v="1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x v="1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x v="14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x v="14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x v="1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x v="14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1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x v="1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x v="14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x v="14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14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x v="1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x v="14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14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x v="1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x v="1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x v="1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x v="1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x v="3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x v="34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x v="34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x v="3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x v="34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x v="34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x v="3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x v="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x v="3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x v="34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x v="3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x v="34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x v="3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x v="34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x v="34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x v="3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x v="34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x v="3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x v="34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x v="35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x v="35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x v="35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x v="3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x v="35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35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x v="3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x v="3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x v="35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x v="3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x v="35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35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x v="35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x v="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3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x v="3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x v="35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x v="35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35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35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x v="35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x v="35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x v="3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3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x v="35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x v="3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35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x v="3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x v="35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x v="35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x v="35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x v="3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x v="3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x v="35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x v="35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x v="3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x v="35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x v="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x v="1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x v="1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x v="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x v="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x v="19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x v="19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x v="1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x v="19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x v="1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x v="1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x v="19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x v="19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x v="1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x v="19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x v="1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x v="19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x v="1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x v="1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x v="19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x v="1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x v="19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x v="1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x v="19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x v="1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x v="19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x v="19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x v="1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x v="19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x v="19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x v="1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x v="1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x v="19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x v="19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x v="1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x v="19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x v="36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x v="36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x v="36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x v="36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36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x v="3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x v="36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x v="3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3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36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x v="36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x v="36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x v="3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36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x v="36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x v="36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x v="3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x v="3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3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3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x v="36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36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x v="36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x v="36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x v="3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36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x v="36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36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x v="36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3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36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x v="36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x v="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x v="3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x v="36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3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36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x v="36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x v="36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x v="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36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x v="3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3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x v="36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x v="36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x v="36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x v="3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36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x v="3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36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36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x v="3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x v="3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x v="3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x v="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x v="3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x v="3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3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x v="3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x v="3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x v="3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x v="3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x v="3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x v="37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37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x v="37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37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x v="3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x v="37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x v="37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3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x v="19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x v="1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x v="1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x v="19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x v="19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x v="19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x v="1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x v="1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x v="19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x v="1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x v="19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x v="1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x v="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x v="1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x v="19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x v="19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x v="19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x v="1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x v="19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38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3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38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38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3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x v="3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x v="38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x v="3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x v="38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x v="38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x v="38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x v="3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x v="3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x v="3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x v="3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x v="3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x v="38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x v="3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x v="38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x v="38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x v="3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30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x v="3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x v="3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x v="30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3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x v="3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x v="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x v="3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x v="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x v="3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x v="3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x v="3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x v="3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x v="3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30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x v="30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x v="3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9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x v="39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x v="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x v="39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x v="39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9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x v="39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x v="39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x v="3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x v="39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9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x v="39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x v="3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9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x v="39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x v="39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x v="39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x v="39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x v="3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x v="39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x v="39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x v="39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x v="3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x v="39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x v="3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x v="39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x v="39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9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x v="39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x v="39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x v="3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x v="39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x v="39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9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x v="3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x v="39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x v="6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x v="6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x v="6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x v="6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x v="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x v="6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x v="6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x v="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x v="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x v="6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x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x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x v="6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x v="6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x v="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x v="6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x v="6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x v="6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x v="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x v="6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x v="6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x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x v="6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x v="6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x v="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x v="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x v="6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x v="6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x v="6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x v="6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x v="6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x v="6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x v="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x v="6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x v="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x v="6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x v="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x v="6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x v="6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x v="6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x v="6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x v="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x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x v="6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x v="6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x v="6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x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x v="6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x v="6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x v="6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x v="6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x v="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x v="6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x v="6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x v="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x v="6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x v="6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x v="6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x v="6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x v="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x v="6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x v="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x v="6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x v="6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x v="6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x v="6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x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x v="6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x v="6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x v="6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x v="6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x v="6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x v="6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x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x v="6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x v="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x v="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x v="6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x v="6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x v="6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x v="6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x v="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x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x v="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x v="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x v="6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x v="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x v="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x v="6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x v="6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x v="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x v="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x v="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x v="6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x v="6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x v="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x v="6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x v="6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x v="6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x v="6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x v="6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x v="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x v="6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x v="6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x v="6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x v="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x v="6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x v="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x v="6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x v="6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x v="6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x v="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x v="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x v="6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x v="6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x v="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x v="6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x v="6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x v="6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x v="6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x v="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x v="6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x v="6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x v="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x v="4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x v="4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x v="4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x v="4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x v="4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x v="4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x v="4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x v="4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x v="40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x v="4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x v="4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x v="4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x v="40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x v="4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x v="4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x v="4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x v="4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x v="40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x v="4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x v="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x v="38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x v="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x v="38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x v="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x v="38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x v="38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x v="38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x v="3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x v="3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x v="38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x v="38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x v="3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x v="3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38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x v="3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x v="38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x v="38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x v="3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x v="38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x v="38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x v="6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x v="6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x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x v="6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x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x v="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x v="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x v="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x v="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x v="6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x v="6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x v="6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x v="6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x v="6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x v="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x v="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x v="6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x v="6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x v="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x v="38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x v="3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x v="3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x v="38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x v="38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x v="38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x v="3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x v="3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x v="3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x v="38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38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x v="3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x v="38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x v="3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x v="38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x v="38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38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x v="3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38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38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x v="38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x v="38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x v="3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x v="38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x v="3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x v="38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x v="38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x v="3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x v="38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x v="38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x v="38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x v="38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x v="3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x v="38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x v="38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x v="3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x v="38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x v="3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x v="38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x v="38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x v="38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x v="38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x v="3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x v="3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x v="38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38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x v="38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x v="3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x v="38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x v="38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x v="38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x v="38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x v="3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x v="38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x v="38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x v="38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x v="38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x v="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x v="38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x v="38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x v="3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x v="3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x v="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x v="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x v="38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x v="38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x v="38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x v="3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x v="38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x v="38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38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x v="38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x v="3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x v="38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x v="38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x v="38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x v="38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x v="3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x v="38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x v="38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x v="3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x v="3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x v="3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x v="38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x v="38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x v="38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x v="38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x v="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x v="38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x v="38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x v="38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x v="38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x v="3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x v="38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x v="38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x v="38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3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x v="3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x v="3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x v="38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x v="3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x v="3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x v="3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x v="38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x v="3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x v="38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x v="38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x v="3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x v="38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x v="38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x v="38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x v="3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x v="38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x v="3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x v="38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x v="38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x v="3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x v="3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x v="38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x v="3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x v="3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x v="3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x v="38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x v="3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x v="38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x v="38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x v="38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x v="3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x v="38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38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x v="3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x v="3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x v="38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x v="3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x v="38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x v="38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x v="38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x v="3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x v="38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x v="38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x v="38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x v="3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x v="3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x v="38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x v="38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x v="38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x v="3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6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6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6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6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6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6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6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6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6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6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6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6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6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6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x v="6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x v="6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x v="6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x v="6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x v="6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x v="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x v="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x v="6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x v="6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x v="6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x v="6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x v="6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x v="6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x v="6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x v="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x v="6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x v="6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x v="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x v="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x v="6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x v="6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x v="6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x v="6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x v="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x v="6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x v="6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x v="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x v="6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x v="6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x v="6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x v="6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x v="6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x v="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x v="6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x v="6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x v="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x v="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x v="4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x v="40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x v="4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x v="4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x v="4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x v="4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x v="4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x v="4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x v="4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x v="4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x v="4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x v="4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x v="4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x v="4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x v="4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x v="4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x v="4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x v="4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x v="4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x v="4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x v="6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x v="6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x v="6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x v="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x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x v="6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x v="6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x v="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x v="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x v="6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x v="6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6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x v="6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x v="6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x v="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x v="6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x v="6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x v="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x v="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x v="6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x v="6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x v="6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x v="6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6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x v="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x v="6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x v="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x v="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x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x v="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6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x v="6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x v="6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x v="6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x v="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x v="6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x v="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x v="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x v="6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x v="6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x v="6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x v="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x v="6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x v="6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x v="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x v="6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x v="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6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x v="6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x v="6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x v="6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x v="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x v="6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x v="6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x v="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x v="6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x v="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x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x v="6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x v="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x v="6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x v="6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x v="6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x v="6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x v="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x v="6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x v="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x v="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x v="6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x v="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x v="6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x v="6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x v="6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6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x v="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x v="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x v="6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6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6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x v="6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x v="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6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x v="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x v="6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x v="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x v="6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x v="6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x v="6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x v="6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x v="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x v="6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x v="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x v="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x v="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x v="6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x v="6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x v="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x v="6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x v="6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x v="6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x v="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x v="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x v="6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x v="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x v="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x v="6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x v="6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x v="6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x v="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x v="6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x v="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x v="6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x v="6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x v="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x v="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x v="6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x v="6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x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x v="6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x v="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x v="6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6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x v="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x v="6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x v="6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x v="6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x v="6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x v="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x v="6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x v="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x v="6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x v="6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x v="6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x v="6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x v="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x v="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x v="6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x v="6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6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x v="6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x v="6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x v="6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x v="6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x v="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x v="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x v="6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x v="6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x v="6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x v="6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x v="6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x v="6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x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x v="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x v="6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x v="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x v="6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x v="6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x v="6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x v="6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x v="6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x v="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x v="6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x v="6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x v="6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x v="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x v="6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x v="6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x v="6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x v="6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x v="6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x v="6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x v="6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x v="6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x v="6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x v="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x v="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x v="6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x v="6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x v="6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x v="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x v="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x v="6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x v="6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x v="6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x v="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x v="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x v="6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x v="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x v="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x v="6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x v="6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x v="6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x v="6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x v="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x v="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x v="6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x v="6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x v="6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x v="6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x v="6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x v="6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x v="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x v="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x v="6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x v="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x v="6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x v="6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x v="6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x v="6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x v="6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x v="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x v="6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x v="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x v="6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x v="6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x v="6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x v="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x v="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x v="6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x v="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x v="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x v="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x v="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x v="6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x v="6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x v="6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x v="6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x v="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x v="6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x v="6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x v="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x v="6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x v="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x v="6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x v="6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x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x v="6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x v="6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x v="6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x v="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x v="6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x v="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x v="6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x v="6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x v="6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x v="6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x v="6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x v="6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x v="6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x v="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x v="6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x v="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x v="6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x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x v="6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x v="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x v="6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x v="6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x v="6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x v="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x v="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x v="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x v="6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x v="6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x v="6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x v="6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x v="6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x v="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x v="6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x v="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x v="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x v="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x v="6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x v="6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x v="6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x v="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x v="6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x v="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x v="6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x v="6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x v="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x v="6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x v="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x v="6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x v="6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x v="6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x v="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x v="6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x v="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x v="6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x v="6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x v="6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x v="6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x v="6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x v="6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x v="6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x v="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x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x v="6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x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x v="6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x v="6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x v="6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x v="6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x v="6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x v="6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x v="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x v="6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x v="6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x v="6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x v="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x v="6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x v="6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x v="6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x v="6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x v="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x v="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x v="6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x v="6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x v="6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x v="6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x v="6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x v="6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x v="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x v="6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x v="6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x v="6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x v="6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x v="6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x v="6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x v="6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x v="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x v="6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x v="6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x v="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x v="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x v="6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x v="6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x v="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x v="6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x v="6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x v="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x v="6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x v="6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x v="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x v="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x v="6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x v="6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x v="6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x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x v="6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x v="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x v="6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x v="6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x v="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x v="6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x v="6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x v="6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x v="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x v="6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x v="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x v="6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x v="6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x v="6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x v="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x v="6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x v="6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x v="6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x v="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x v="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x v="6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x v="6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x v="6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x v="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x v="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x v="6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x v="6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x v="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x v="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x v="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6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x v="6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x v="6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x v="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x v="6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x v="6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x v="6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x v="6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x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x v="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x v="6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x v="4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x v="4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x v="4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x v="4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x v="4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x v="4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x v="4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x v="40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x v="4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x v="40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x v="40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x v="4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x v="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x v="4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x v="4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x v="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x v="4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x v="40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x v="4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x v="4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x v="6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x v="6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x v="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x v="6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x v="6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x v="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x v="6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x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x v="6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x v="6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x v="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x v="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x v="6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x v="6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x v="6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x v="6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x v="6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x v="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x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x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x v="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x v="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x v="6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x v="6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x v="6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x v="6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x v="6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x v="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x v="6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x v="6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x v="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x v="6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x v="6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x v="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x v="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x v="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x v="6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x v="6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x v="6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x v="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x v="6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x v="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x v="6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x v="6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x v="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x v="6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x v="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x v="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x v="6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x v="6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x v="6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x v="6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x v="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x v="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x v="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x v="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x v="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x v="6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x v="6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x v="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x v="6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x v="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x v="6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x v="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x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x v="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x v="6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x v="6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x v="6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x v="6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x v="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x v="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x v="6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x v="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x v="6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x v="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x v="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x v="6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x v="6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x v="6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x v="6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x v="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x v="6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x v="6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x v="6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x v="6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x v="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x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x v="4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x v="4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x v="4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x v="4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x v="4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x v="4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x v="4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x v="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x v="40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x v="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x v="4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x v="4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x v="4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x v="4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x v="4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x v="4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x v="4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x v="4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x v="4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x v="4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x v="4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x v="4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x v="4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x v="4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x v="4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x v="4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x v="4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x v="4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x v="4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x v="4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x v="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x v="4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x v="4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x v="4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x v="4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x v="4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x v="4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x v="4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x v="4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x v="4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x v="4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x v="4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x v="4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x v="40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x v="4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x v="4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x v="40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x v="4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x v="4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x v="4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x v="40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x v="40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x v="4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x v="40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x v="4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x v="4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x v="4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x v="4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x v="4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x v="4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x v="6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x v="6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x v="6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x v="6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x v="6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x v="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x v="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x v="6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x v="6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x v="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x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x v="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x v="6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x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x v="6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x v="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x v="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x v="6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x v="6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x v="6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x v="6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x v="6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x v="6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x v="6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x v="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x v="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x v="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x v="6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x v="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x v="6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x v="6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x v="6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x v="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x v="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x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x v="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x v="6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x v="6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x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x v="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x v="6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x v="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x v="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x v="6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x v="6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x v="6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x v="6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x v="6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x v="6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x v="6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x v="6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x v="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x v="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x v="6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x v="4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x v="4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x v="4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4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x v="4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x v="4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x v="4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x v="4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x v="4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x v="4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x v="4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x v="4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x v="4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4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x v="4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x v="4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x v="4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x v="40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x v="4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x v="4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6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x v="6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x v="6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x v="6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x v="6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x v="6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x v="6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x v="6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x v="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x v="6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x v="6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x v="6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x v="6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x v="6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x v="6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x v="6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x v="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x v="6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x v="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x v="6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x v="6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x v="6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x v="6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x v="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x v="6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x v="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x v="6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x v="6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x v="6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x v="6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x v="6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x v="6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x v="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x v="6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x v="6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x v="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x v="6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x v="6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x v="6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x v="6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x v="6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x v="6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x v="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x v="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x v="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x v="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x v="6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x v="6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x v="6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x v="6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x v="6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x v="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x v="6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x v="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x v="6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x v="6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x v="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x v="6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x v="6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x v="6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x v="6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x v="6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x v="6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x v="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x v="6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x v="6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x v="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x v="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x v="6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x v="6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x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x v="6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x v="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6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x v="6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x v="6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x v="6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x v="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x v="6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x v="6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x v="6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x v="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x v="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x v="6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x v="6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x v="6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x v="6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x v="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x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x v="6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x v="6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x v="6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x v="6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x v="6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x v="6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x v="6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x v="6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x v="6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x v="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x v="6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x v="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x v="6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x v="6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x v="6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x v="6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x v="6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x v="6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x v="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x v="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x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x v="6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x v="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x v="6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x v="6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x v="6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x v="6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x v="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x v="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x v="6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x v="6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x v="6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x v="6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x v="6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x v="6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x v="6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x v="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x v="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x v="6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x v="6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x v="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x v="6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x v="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x v="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x v="6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x v="6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x v="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x v="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x v="6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x v="6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x v="6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x v="6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x v="6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x v="6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x v="6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x v="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x v="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x v="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x v="6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x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x v="6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x v="6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x v="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x v="6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x v="6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x v="6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x v="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x v="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x v="6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x v="6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x v="6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x v="6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x v="6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x v="6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x v="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x v="6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x v="6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x v="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x v="6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x v="6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x v="6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x v="6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x v="6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x v="6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x v="6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x v="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x v="6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x v="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x v="6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x v="6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x v="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x v="6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x v="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x v="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x v="6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x v="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x v="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x v="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x v="6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x v="6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x v="6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x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x v="6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x v="6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x v="6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x v="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x v="6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x v="6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x v="6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x v="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x v="6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x v="6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x v="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x v="6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x v="6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x v="6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x v="6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x v="6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E285F-9B39-42C0-A8C9-3FA662F5B54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C949" zoomScale="95" zoomScaleNormal="95" workbookViewId="0">
      <selection activeCell="D4112" sqref="D411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36.453125" customWidth="1"/>
    <col min="16" max="16" width="24.453125" customWidth="1"/>
    <col min="17" max="17" width="23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5" x14ac:dyDescent="0.35">
      <c r="A162">
        <v>492</v>
      </c>
      <c r="B162" s="3" t="s">
        <v>493</v>
      </c>
      <c r="C162" s="3" t="s">
        <v>4602</v>
      </c>
      <c r="D162" s="6">
        <v>10000000</v>
      </c>
      <c r="E162" s="8">
        <v>0</v>
      </c>
      <c r="F162" t="s">
        <v>8220</v>
      </c>
      <c r="G162" t="s">
        <v>8234</v>
      </c>
      <c r="H162" t="s">
        <v>8254</v>
      </c>
      <c r="I162">
        <v>1476319830</v>
      </c>
      <c r="J162">
        <v>1471135830</v>
      </c>
      <c r="K162" t="b">
        <v>0</v>
      </c>
      <c r="L162">
        <v>0</v>
      </c>
      <c r="M162" t="b">
        <v>0</v>
      </c>
      <c r="N162" t="s">
        <v>8268</v>
      </c>
      <c r="O162" s="9">
        <f>(((J162/60)/60)/24)+DATE(1970,1,1)</f>
        <v>42596.03506944445</v>
      </c>
      <c r="P162" t="str">
        <f>LEFT(N162,SEARCH("/",N162)-1)</f>
        <v>film &amp; video</v>
      </c>
      <c r="Q162" t="str">
        <f>RIGHT(N162,LEN(N162)-SEARCH("/",N162))</f>
        <v>animation</v>
      </c>
      <c r="R162">
        <f>YEAR(O162)</f>
        <v>2016</v>
      </c>
    </row>
    <row r="163" spans="1:18" ht="43.5" x14ac:dyDescent="0.35">
      <c r="A163">
        <v>2678</v>
      </c>
      <c r="B163" s="3" t="s">
        <v>2678</v>
      </c>
      <c r="C163" s="3" t="s">
        <v>6788</v>
      </c>
      <c r="D163" s="6">
        <v>8000000</v>
      </c>
      <c r="E163" s="8">
        <v>1100</v>
      </c>
      <c r="F163" t="s">
        <v>8220</v>
      </c>
      <c r="G163" t="s">
        <v>8226</v>
      </c>
      <c r="H163" t="s">
        <v>8248</v>
      </c>
      <c r="I163">
        <v>1443121765</v>
      </c>
      <c r="J163">
        <v>1440529765</v>
      </c>
      <c r="K163" t="b">
        <v>0</v>
      </c>
      <c r="L163">
        <v>2</v>
      </c>
      <c r="M163" t="b">
        <v>0</v>
      </c>
      <c r="N163" t="s">
        <v>8300</v>
      </c>
      <c r="O163" s="9">
        <f>(((J163/60)/60)/24)+DATE(1970,1,1)</f>
        <v>42241.798206018517</v>
      </c>
      <c r="P163" t="str">
        <f>LEFT(N163,SEARCH("/",N163)-1)</f>
        <v>technology</v>
      </c>
      <c r="Q163" t="str">
        <f>RIGHT(N163,LEN(N163)-SEARCH("/",N163))</f>
        <v>makerspaces</v>
      </c>
      <c r="R163">
        <f>YEAR(O163)</f>
        <v>2015</v>
      </c>
    </row>
    <row r="164" spans="1:18" ht="58" x14ac:dyDescent="0.35">
      <c r="A164">
        <v>224</v>
      </c>
      <c r="B164" s="3" t="s">
        <v>226</v>
      </c>
      <c r="C164" s="3" t="s">
        <v>4334</v>
      </c>
      <c r="D164" s="6">
        <v>6000000</v>
      </c>
      <c r="E164" s="8">
        <v>0</v>
      </c>
      <c r="F164" t="s">
        <v>8220</v>
      </c>
      <c r="G164" t="s">
        <v>8225</v>
      </c>
      <c r="H164" t="s">
        <v>8247</v>
      </c>
      <c r="I164">
        <v>1436506726</v>
      </c>
      <c r="J164">
        <v>1431322726</v>
      </c>
      <c r="K164" t="b">
        <v>0</v>
      </c>
      <c r="L164">
        <v>0</v>
      </c>
      <c r="M164" t="b">
        <v>0</v>
      </c>
      <c r="N164" t="s">
        <v>8266</v>
      </c>
      <c r="O164" s="9">
        <f>(((J164/60)/60)/24)+DATE(1970,1,1)</f>
        <v>42135.235254629632</v>
      </c>
      <c r="P164" t="str">
        <f>LEFT(N164,SEARCH("/",N164)-1)</f>
        <v>film &amp; video</v>
      </c>
      <c r="Q164" t="str">
        <f>RIGHT(N164,LEN(N164)-SEARCH("/",N164))</f>
        <v>drama</v>
      </c>
      <c r="R164">
        <f>YEAR(O164)</f>
        <v>2015</v>
      </c>
    </row>
    <row r="165" spans="1:18" ht="43.5" x14ac:dyDescent="0.35">
      <c r="A165">
        <v>2950</v>
      </c>
      <c r="B165" s="3" t="s">
        <v>2950</v>
      </c>
      <c r="C165" s="3" t="s">
        <v>7060</v>
      </c>
      <c r="D165" s="6">
        <v>5000000</v>
      </c>
      <c r="E165" s="8">
        <v>0</v>
      </c>
      <c r="F165" t="s">
        <v>8220</v>
      </c>
      <c r="G165" t="s">
        <v>8223</v>
      </c>
      <c r="H165" t="s">
        <v>8245</v>
      </c>
      <c r="I165">
        <v>1453538752</v>
      </c>
      <c r="J165">
        <v>1450946752</v>
      </c>
      <c r="K165" t="b">
        <v>0</v>
      </c>
      <c r="L165">
        <v>0</v>
      </c>
      <c r="M165" t="b">
        <v>0</v>
      </c>
      <c r="N165" t="s">
        <v>8301</v>
      </c>
      <c r="O165" s="9">
        <f>(((J165/60)/60)/24)+DATE(1970,1,1)</f>
        <v>42362.36518518519</v>
      </c>
      <c r="P165" t="str">
        <f>LEFT(N165,SEARCH("/",N165)-1)</f>
        <v>theater</v>
      </c>
      <c r="Q165" t="str">
        <f>RIGHT(N165,LEN(N165)-SEARCH("/",N165))</f>
        <v>spaces</v>
      </c>
      <c r="R165">
        <f>YEAR(O165)</f>
        <v>2015</v>
      </c>
    </row>
    <row r="166" spans="1:18" ht="43.5" x14ac:dyDescent="0.35">
      <c r="A166">
        <v>3196</v>
      </c>
      <c r="B166" s="3" t="s">
        <v>3196</v>
      </c>
      <c r="C166" s="3" t="s">
        <v>7306</v>
      </c>
      <c r="D166" s="6">
        <v>3000000</v>
      </c>
      <c r="E166" s="8">
        <v>1800</v>
      </c>
      <c r="F166" t="s">
        <v>8220</v>
      </c>
      <c r="G166" t="s">
        <v>8223</v>
      </c>
      <c r="H166" t="s">
        <v>8245</v>
      </c>
      <c r="I166">
        <v>1438437600</v>
      </c>
      <c r="J166">
        <v>1433254875</v>
      </c>
      <c r="K166" t="b">
        <v>0</v>
      </c>
      <c r="L166">
        <v>6</v>
      </c>
      <c r="M166" t="b">
        <v>0</v>
      </c>
      <c r="N166" t="s">
        <v>8303</v>
      </c>
      <c r="O166" s="9">
        <f>(((J166/60)/60)/24)+DATE(1970,1,1)</f>
        <v>42157.598090277781</v>
      </c>
      <c r="P166" t="str">
        <f>LEFT(N166,SEARCH("/",N166)-1)</f>
        <v>theater</v>
      </c>
      <c r="Q166" t="str">
        <f>RIGHT(N166,LEN(N166)-SEARCH("/",N166))</f>
        <v>musical</v>
      </c>
      <c r="R166">
        <f>YEAR(O166)</f>
        <v>2015</v>
      </c>
    </row>
    <row r="167" spans="1:18" ht="43.5" x14ac:dyDescent="0.35">
      <c r="A167">
        <v>3073</v>
      </c>
      <c r="B167" s="3" t="s">
        <v>3073</v>
      </c>
      <c r="C167" s="3" t="s">
        <v>7183</v>
      </c>
      <c r="D167" s="6">
        <v>2800000</v>
      </c>
      <c r="E167" s="8">
        <v>645</v>
      </c>
      <c r="F167" t="s">
        <v>8220</v>
      </c>
      <c r="G167" t="s">
        <v>8223</v>
      </c>
      <c r="H167" t="s">
        <v>8245</v>
      </c>
      <c r="I167">
        <v>1434309540</v>
      </c>
      <c r="J167">
        <v>1429287900</v>
      </c>
      <c r="K167" t="b">
        <v>0</v>
      </c>
      <c r="L167">
        <v>7</v>
      </c>
      <c r="M167" t="b">
        <v>0</v>
      </c>
      <c r="N167" t="s">
        <v>8301</v>
      </c>
      <c r="O167" s="9">
        <f>(((J167/60)/60)/24)+DATE(1970,1,1)</f>
        <v>42111.684027777781</v>
      </c>
      <c r="P167" t="str">
        <f>LEFT(N167,SEARCH("/",N167)-1)</f>
        <v>theater</v>
      </c>
      <c r="Q167" t="str">
        <f>RIGHT(N167,LEN(N167)-SEARCH("/",N167))</f>
        <v>spaces</v>
      </c>
      <c r="R167">
        <f>YEAR(O167)</f>
        <v>2015</v>
      </c>
    </row>
    <row r="168" spans="1:18" ht="58" x14ac:dyDescent="0.35">
      <c r="A168">
        <v>163</v>
      </c>
      <c r="B168" s="3" t="s">
        <v>165</v>
      </c>
      <c r="C168" s="3" t="s">
        <v>4273</v>
      </c>
      <c r="D168" s="6">
        <v>2000000</v>
      </c>
      <c r="E168" s="8">
        <v>0</v>
      </c>
      <c r="F168" t="s">
        <v>8220</v>
      </c>
      <c r="G168" t="s">
        <v>8223</v>
      </c>
      <c r="H168" t="s">
        <v>8245</v>
      </c>
      <c r="I168">
        <v>1443657600</v>
      </c>
      <c r="J168">
        <v>1440716654</v>
      </c>
      <c r="K168" t="b">
        <v>0</v>
      </c>
      <c r="L168">
        <v>0</v>
      </c>
      <c r="M168" t="b">
        <v>0</v>
      </c>
      <c r="N168" t="s">
        <v>8266</v>
      </c>
      <c r="O168" s="9">
        <f>(((J168/60)/60)/24)+DATE(1970,1,1)</f>
        <v>42243.961273148147</v>
      </c>
      <c r="P168" t="str">
        <f>LEFT(N168,SEARCH("/",N168)-1)</f>
        <v>film &amp; video</v>
      </c>
      <c r="Q168" t="str">
        <f>RIGHT(N168,LEN(N168)-SEARCH("/",N168))</f>
        <v>drama</v>
      </c>
      <c r="R168">
        <f>YEAR(O168)</f>
        <v>2015</v>
      </c>
    </row>
    <row r="169" spans="1:18" ht="43.5" x14ac:dyDescent="0.35">
      <c r="A169">
        <v>195</v>
      </c>
      <c r="B169" s="3" t="s">
        <v>197</v>
      </c>
      <c r="C169" s="3" t="s">
        <v>4305</v>
      </c>
      <c r="D169" s="6">
        <v>2000000</v>
      </c>
      <c r="E169" s="8">
        <v>0</v>
      </c>
      <c r="F169" t="s">
        <v>8220</v>
      </c>
      <c r="G169" t="s">
        <v>8223</v>
      </c>
      <c r="H169" t="s">
        <v>8245</v>
      </c>
      <c r="I169">
        <v>1436544332</v>
      </c>
      <c r="J169">
        <v>1431360332</v>
      </c>
      <c r="K169" t="b">
        <v>0</v>
      </c>
      <c r="L169">
        <v>0</v>
      </c>
      <c r="M169" t="b">
        <v>0</v>
      </c>
      <c r="N169" t="s">
        <v>8266</v>
      </c>
      <c r="O169" s="9">
        <f>(((J169/60)/60)/24)+DATE(1970,1,1)</f>
        <v>42135.67050925926</v>
      </c>
      <c r="P169" t="str">
        <f>LEFT(N169,SEARCH("/",N169)-1)</f>
        <v>film &amp; video</v>
      </c>
      <c r="Q169" t="str">
        <f>RIGHT(N169,LEN(N169)-SEARCH("/",N169))</f>
        <v>drama</v>
      </c>
      <c r="R169">
        <f>YEAR(O169)</f>
        <v>2015</v>
      </c>
    </row>
    <row r="170" spans="1:18" ht="43.5" x14ac:dyDescent="0.35">
      <c r="A170">
        <v>3080</v>
      </c>
      <c r="B170" s="3" t="s">
        <v>3080</v>
      </c>
      <c r="C170" s="3" t="s">
        <v>7190</v>
      </c>
      <c r="D170" s="6">
        <v>2000000</v>
      </c>
      <c r="E170" s="8">
        <v>376</v>
      </c>
      <c r="F170" t="s">
        <v>8220</v>
      </c>
      <c r="G170" t="s">
        <v>8223</v>
      </c>
      <c r="H170" t="s">
        <v>8245</v>
      </c>
      <c r="I170">
        <v>1419644444</v>
      </c>
      <c r="J170">
        <v>1414456844</v>
      </c>
      <c r="K170" t="b">
        <v>0</v>
      </c>
      <c r="L170">
        <v>7</v>
      </c>
      <c r="M170" t="b">
        <v>0</v>
      </c>
      <c r="N170" t="s">
        <v>8301</v>
      </c>
      <c r="O170" s="9">
        <f>(((J170/60)/60)/24)+DATE(1970,1,1)</f>
        <v>41940.028287037036</v>
      </c>
      <c r="P170" t="str">
        <f>LEFT(N170,SEARCH("/",N170)-1)</f>
        <v>theater</v>
      </c>
      <c r="Q170" t="str">
        <f>RIGHT(N170,LEN(N170)-SEARCH("/",N170))</f>
        <v>spaces</v>
      </c>
      <c r="R170">
        <f>YEAR(O170)</f>
        <v>2014</v>
      </c>
    </row>
    <row r="171" spans="1:18" ht="58" x14ac:dyDescent="0.35">
      <c r="A171">
        <v>223</v>
      </c>
      <c r="B171" s="3" t="s">
        <v>225</v>
      </c>
      <c r="C171" s="3" t="s">
        <v>4333</v>
      </c>
      <c r="D171" s="6">
        <v>1500000</v>
      </c>
      <c r="E171" s="8">
        <v>0</v>
      </c>
      <c r="F171" t="s">
        <v>8220</v>
      </c>
      <c r="G171" t="s">
        <v>8223</v>
      </c>
      <c r="H171" t="s">
        <v>8245</v>
      </c>
      <c r="I171">
        <v>1463879100</v>
      </c>
      <c r="J171">
        <v>1461287350</v>
      </c>
      <c r="K171" t="b">
        <v>0</v>
      </c>
      <c r="L171">
        <v>0</v>
      </c>
      <c r="M171" t="b">
        <v>0</v>
      </c>
      <c r="N171" t="s">
        <v>8266</v>
      </c>
      <c r="O171" s="9">
        <f>(((J171/60)/60)/24)+DATE(1970,1,1)</f>
        <v>42482.048032407409</v>
      </c>
      <c r="P171" t="str">
        <f>LEFT(N171,SEARCH("/",N171)-1)</f>
        <v>film &amp; video</v>
      </c>
      <c r="Q171" t="str">
        <f>RIGHT(N171,LEN(N171)-SEARCH("/",N171))</f>
        <v>drama</v>
      </c>
      <c r="R171">
        <f>YEAR(O171)</f>
        <v>2016</v>
      </c>
    </row>
    <row r="172" spans="1:18" ht="43.5" x14ac:dyDescent="0.35">
      <c r="A172">
        <v>231</v>
      </c>
      <c r="B172" s="3" t="s">
        <v>233</v>
      </c>
      <c r="C172" s="3" t="s">
        <v>4341</v>
      </c>
      <c r="D172" s="6">
        <v>1500000</v>
      </c>
      <c r="E172" s="8">
        <v>0</v>
      </c>
      <c r="F172" t="s">
        <v>8220</v>
      </c>
      <c r="G172" t="s">
        <v>8223</v>
      </c>
      <c r="H172" t="s">
        <v>8245</v>
      </c>
      <c r="I172">
        <v>1451775651</v>
      </c>
      <c r="J172">
        <v>1449183651</v>
      </c>
      <c r="K172" t="b">
        <v>0</v>
      </c>
      <c r="L172">
        <v>0</v>
      </c>
      <c r="M172" t="b">
        <v>0</v>
      </c>
      <c r="N172" t="s">
        <v>8266</v>
      </c>
      <c r="O172" s="9">
        <f>(((J172/60)/60)/24)+DATE(1970,1,1)</f>
        <v>42341.958923611113</v>
      </c>
      <c r="P172" t="str">
        <f>LEFT(N172,SEARCH("/",N172)-1)</f>
        <v>film &amp; video</v>
      </c>
      <c r="Q172" t="str">
        <f>RIGHT(N172,LEN(N172)-SEARCH("/",N172))</f>
        <v>drama</v>
      </c>
      <c r="R172">
        <f>YEAR(O172)</f>
        <v>2015</v>
      </c>
    </row>
    <row r="173" spans="1:18" ht="43.5" x14ac:dyDescent="0.35">
      <c r="A173">
        <v>3079</v>
      </c>
      <c r="B173" s="3" t="s">
        <v>3079</v>
      </c>
      <c r="C173" s="3" t="s">
        <v>7189</v>
      </c>
      <c r="D173" s="6">
        <v>1333666</v>
      </c>
      <c r="E173" s="8">
        <v>11226</v>
      </c>
      <c r="F173" t="s">
        <v>8220</v>
      </c>
      <c r="G173" t="s">
        <v>8223</v>
      </c>
      <c r="H173" t="s">
        <v>8245</v>
      </c>
      <c r="I173">
        <v>1427040435</v>
      </c>
      <c r="J173">
        <v>1424452035</v>
      </c>
      <c r="K173" t="b">
        <v>0</v>
      </c>
      <c r="L173">
        <v>27</v>
      </c>
      <c r="M173" t="b">
        <v>0</v>
      </c>
      <c r="N173" t="s">
        <v>8301</v>
      </c>
      <c r="O173" s="9">
        <f>(((J173/60)/60)/24)+DATE(1970,1,1)</f>
        <v>42055.713368055556</v>
      </c>
      <c r="P173" t="str">
        <f>LEFT(N173,SEARCH("/",N173)-1)</f>
        <v>theater</v>
      </c>
      <c r="Q173" t="str">
        <f>RIGHT(N173,LEN(N173)-SEARCH("/",N173))</f>
        <v>spaces</v>
      </c>
      <c r="R173">
        <f>YEAR(O173)</f>
        <v>2015</v>
      </c>
    </row>
    <row r="174" spans="1:18" ht="43.5" x14ac:dyDescent="0.35">
      <c r="A174">
        <v>3120</v>
      </c>
      <c r="B174" s="3" t="s">
        <v>3120</v>
      </c>
      <c r="C174" s="3" t="s">
        <v>7230</v>
      </c>
      <c r="D174" s="6">
        <v>1300000</v>
      </c>
      <c r="E174" s="8">
        <v>128</v>
      </c>
      <c r="F174" t="s">
        <v>8220</v>
      </c>
      <c r="G174" t="s">
        <v>8232</v>
      </c>
      <c r="H174" t="s">
        <v>8248</v>
      </c>
      <c r="I174">
        <v>1462484196</v>
      </c>
      <c r="J174">
        <v>1457303796</v>
      </c>
      <c r="K174" t="b">
        <v>0</v>
      </c>
      <c r="L174">
        <v>10</v>
      </c>
      <c r="M174" t="b">
        <v>0</v>
      </c>
      <c r="N174" t="s">
        <v>8301</v>
      </c>
      <c r="O174" s="9">
        <f>(((J174/60)/60)/24)+DATE(1970,1,1)</f>
        <v>42435.942083333335</v>
      </c>
      <c r="P174" t="str">
        <f>LEFT(N174,SEARCH("/",N174)-1)</f>
        <v>theater</v>
      </c>
      <c r="Q174" t="str">
        <f>RIGHT(N174,LEN(N174)-SEARCH("/",N174))</f>
        <v>spaces</v>
      </c>
      <c r="R174">
        <f>YEAR(O174)</f>
        <v>2016</v>
      </c>
    </row>
    <row r="175" spans="1:18" ht="58" x14ac:dyDescent="0.35">
      <c r="A175">
        <v>192</v>
      </c>
      <c r="B175" s="3" t="s">
        <v>194</v>
      </c>
      <c r="C175" s="3" t="s">
        <v>4302</v>
      </c>
      <c r="D175" s="6">
        <v>1000000</v>
      </c>
      <c r="E175" s="8">
        <v>17</v>
      </c>
      <c r="F175" t="s">
        <v>8220</v>
      </c>
      <c r="G175" t="s">
        <v>8223</v>
      </c>
      <c r="H175" t="s">
        <v>8245</v>
      </c>
      <c r="I175">
        <v>1413572432</v>
      </c>
      <c r="J175">
        <v>1410980432</v>
      </c>
      <c r="K175" t="b">
        <v>0</v>
      </c>
      <c r="L175">
        <v>3</v>
      </c>
      <c r="M175" t="b">
        <v>0</v>
      </c>
      <c r="N175" t="s">
        <v>8266</v>
      </c>
      <c r="O175" s="9">
        <f>(((J175/60)/60)/24)+DATE(1970,1,1)</f>
        <v>41899.792037037041</v>
      </c>
      <c r="P175" t="str">
        <f>LEFT(N175,SEARCH("/",N175)-1)</f>
        <v>film &amp; video</v>
      </c>
      <c r="Q175" t="str">
        <f>RIGHT(N175,LEN(N175)-SEARCH("/",N175))</f>
        <v>drama</v>
      </c>
      <c r="R175">
        <f>YEAR(O175)</f>
        <v>2014</v>
      </c>
    </row>
    <row r="176" spans="1:18" x14ac:dyDescent="0.35">
      <c r="A176">
        <v>3061</v>
      </c>
      <c r="B176" s="3" t="s">
        <v>3061</v>
      </c>
      <c r="C176" s="3" t="s">
        <v>7171</v>
      </c>
      <c r="D176" s="6">
        <v>1000000</v>
      </c>
      <c r="E176" s="8">
        <v>0</v>
      </c>
      <c r="F176" t="s">
        <v>8220</v>
      </c>
      <c r="G176" t="s">
        <v>8223</v>
      </c>
      <c r="H176" t="s">
        <v>8245</v>
      </c>
      <c r="I176">
        <v>1407955748</v>
      </c>
      <c r="J176">
        <v>1405363748</v>
      </c>
      <c r="K176" t="b">
        <v>0</v>
      </c>
      <c r="L176">
        <v>0</v>
      </c>
      <c r="M176" t="b">
        <v>0</v>
      </c>
      <c r="N176" t="s">
        <v>8301</v>
      </c>
      <c r="O176" s="9">
        <f>(((J176/60)/60)/24)+DATE(1970,1,1)</f>
        <v>41834.784120370372</v>
      </c>
      <c r="P176" t="str">
        <f>LEFT(N176,SEARCH("/",N176)-1)</f>
        <v>theater</v>
      </c>
      <c r="Q176" t="str">
        <f>RIGHT(N176,LEN(N176)-SEARCH("/",N176))</f>
        <v>spaces</v>
      </c>
      <c r="R176">
        <f>YEAR(O176)</f>
        <v>2014</v>
      </c>
    </row>
    <row r="177" spans="1:18" ht="43.5" x14ac:dyDescent="0.35">
      <c r="A177">
        <v>3081</v>
      </c>
      <c r="B177" s="3" t="s">
        <v>3081</v>
      </c>
      <c r="C177" s="3" t="s">
        <v>7191</v>
      </c>
      <c r="D177" s="6">
        <v>1000000</v>
      </c>
      <c r="E177" s="8">
        <v>2103</v>
      </c>
      <c r="F177" t="s">
        <v>8220</v>
      </c>
      <c r="G177" t="s">
        <v>8223</v>
      </c>
      <c r="H177" t="s">
        <v>8245</v>
      </c>
      <c r="I177">
        <v>1442722891</v>
      </c>
      <c r="J177">
        <v>1440130891</v>
      </c>
      <c r="K177" t="b">
        <v>0</v>
      </c>
      <c r="L177">
        <v>5</v>
      </c>
      <c r="M177" t="b">
        <v>0</v>
      </c>
      <c r="N177" t="s">
        <v>8301</v>
      </c>
      <c r="O177" s="9">
        <f>(((J177/60)/60)/24)+DATE(1970,1,1)</f>
        <v>42237.181608796294</v>
      </c>
      <c r="P177" t="str">
        <f>LEFT(N177,SEARCH("/",N177)-1)</f>
        <v>theater</v>
      </c>
      <c r="Q177" t="str">
        <f>RIGHT(N177,LEN(N177)-SEARCH("/",N177))</f>
        <v>spaces</v>
      </c>
      <c r="R177">
        <f>YEAR(O177)</f>
        <v>2015</v>
      </c>
    </row>
    <row r="178" spans="1:18" ht="58" x14ac:dyDescent="0.35">
      <c r="A178">
        <v>3629</v>
      </c>
      <c r="B178" s="3" t="s">
        <v>3627</v>
      </c>
      <c r="C178" s="3" t="s">
        <v>7739</v>
      </c>
      <c r="D178" s="6">
        <v>1000000</v>
      </c>
      <c r="E178" s="8">
        <v>2</v>
      </c>
      <c r="F178" t="s">
        <v>8220</v>
      </c>
      <c r="G178" t="s">
        <v>8223</v>
      </c>
      <c r="H178" t="s">
        <v>8245</v>
      </c>
      <c r="I178">
        <v>1462467600</v>
      </c>
      <c r="J178">
        <v>1457403364</v>
      </c>
      <c r="K178" t="b">
        <v>0</v>
      </c>
      <c r="L178">
        <v>2</v>
      </c>
      <c r="M178" t="b">
        <v>0</v>
      </c>
      <c r="N178" t="s">
        <v>8303</v>
      </c>
      <c r="O178" s="9">
        <f>(((J178/60)/60)/24)+DATE(1970,1,1)</f>
        <v>42437.094490740739</v>
      </c>
      <c r="P178" t="str">
        <f>LEFT(N178,SEARCH("/",N178)-1)</f>
        <v>theater</v>
      </c>
      <c r="Q178" t="str">
        <f>RIGHT(N178,LEN(N178)-SEARCH("/",N178))</f>
        <v>musical</v>
      </c>
      <c r="R178">
        <f>YEAR(O178)</f>
        <v>2016</v>
      </c>
    </row>
    <row r="179" spans="1:18" ht="58" x14ac:dyDescent="0.35">
      <c r="A179">
        <v>1105</v>
      </c>
      <c r="B179" s="3" t="s">
        <v>1106</v>
      </c>
      <c r="C179" s="3" t="s">
        <v>5215</v>
      </c>
      <c r="D179" s="6">
        <v>900000</v>
      </c>
      <c r="E179" s="8">
        <v>1431</v>
      </c>
      <c r="F179" t="s">
        <v>8220</v>
      </c>
      <c r="G179" t="s">
        <v>8223</v>
      </c>
      <c r="H179" t="s">
        <v>8245</v>
      </c>
      <c r="I179">
        <v>1395627327</v>
      </c>
      <c r="J179">
        <v>1393038927</v>
      </c>
      <c r="K179" t="b">
        <v>0</v>
      </c>
      <c r="L179">
        <v>20</v>
      </c>
      <c r="M179" t="b">
        <v>0</v>
      </c>
      <c r="N179" t="s">
        <v>8280</v>
      </c>
      <c r="O179" s="9">
        <f>(((J179/60)/60)/24)+DATE(1970,1,1)</f>
        <v>41692.135729166665</v>
      </c>
      <c r="P179" t="str">
        <f>LEFT(N179,SEARCH("/",N179)-1)</f>
        <v>games</v>
      </c>
      <c r="Q179" t="str">
        <f>RIGHT(N179,LEN(N179)-SEARCH("/",N179))</f>
        <v>video games</v>
      </c>
      <c r="R179">
        <f>YEAR(O179)</f>
        <v>2014</v>
      </c>
    </row>
    <row r="180" spans="1:18" ht="43.5" x14ac:dyDescent="0.35">
      <c r="A180">
        <v>486</v>
      </c>
      <c r="B180" s="3" t="s">
        <v>487</v>
      </c>
      <c r="C180" s="3" t="s">
        <v>4596</v>
      </c>
      <c r="D180" s="6">
        <v>550000</v>
      </c>
      <c r="E180" s="8">
        <v>50</v>
      </c>
      <c r="F180" t="s">
        <v>8220</v>
      </c>
      <c r="G180" t="s">
        <v>8225</v>
      </c>
      <c r="H180" t="s">
        <v>8247</v>
      </c>
      <c r="I180">
        <v>1401662239</v>
      </c>
      <c r="J180">
        <v>1399070239</v>
      </c>
      <c r="K180" t="b">
        <v>0</v>
      </c>
      <c r="L180">
        <v>1</v>
      </c>
      <c r="M180" t="b">
        <v>0</v>
      </c>
      <c r="N180" t="s">
        <v>8268</v>
      </c>
      <c r="O180" s="9">
        <f>(((J180/60)/60)/24)+DATE(1970,1,1)</f>
        <v>41761.94258101852</v>
      </c>
      <c r="P180" t="str">
        <f>LEFT(N180,SEARCH("/",N180)-1)</f>
        <v>film &amp; video</v>
      </c>
      <c r="Q180" t="str">
        <f>RIGHT(N180,LEN(N180)-SEARCH("/",N180))</f>
        <v>animation</v>
      </c>
      <c r="R180">
        <f>YEAR(O180)</f>
        <v>2014</v>
      </c>
    </row>
    <row r="181" spans="1:18" ht="29" x14ac:dyDescent="0.35">
      <c r="A181">
        <v>178</v>
      </c>
      <c r="B181" s="3" t="s">
        <v>180</v>
      </c>
      <c r="C181" s="3" t="s">
        <v>4288</v>
      </c>
      <c r="D181" s="6">
        <v>500000</v>
      </c>
      <c r="E181" s="8">
        <v>0</v>
      </c>
      <c r="F181" t="s">
        <v>8220</v>
      </c>
      <c r="G181" t="s">
        <v>8226</v>
      </c>
      <c r="H181" t="s">
        <v>8248</v>
      </c>
      <c r="I181">
        <v>1448582145</v>
      </c>
      <c r="J181">
        <v>1445986545</v>
      </c>
      <c r="K181" t="b">
        <v>0</v>
      </c>
      <c r="L181">
        <v>0</v>
      </c>
      <c r="M181" t="b">
        <v>0</v>
      </c>
      <c r="N181" t="s">
        <v>8266</v>
      </c>
      <c r="O181" s="9">
        <f>(((J181/60)/60)/24)+DATE(1970,1,1)</f>
        <v>42304.955381944441</v>
      </c>
      <c r="P181" t="str">
        <f>LEFT(N181,SEARCH("/",N181)-1)</f>
        <v>film &amp; video</v>
      </c>
      <c r="Q181" t="str">
        <f>RIGHT(N181,LEN(N181)-SEARCH("/",N181))</f>
        <v>drama</v>
      </c>
      <c r="R181">
        <f>YEAR(O181)</f>
        <v>2015</v>
      </c>
    </row>
    <row r="182" spans="1:18" ht="43.5" x14ac:dyDescent="0.35">
      <c r="A182">
        <v>189</v>
      </c>
      <c r="B182" s="3" t="s">
        <v>191</v>
      </c>
      <c r="C182" s="3" t="s">
        <v>4299</v>
      </c>
      <c r="D182" s="6">
        <v>500000</v>
      </c>
      <c r="E182" s="8">
        <v>345</v>
      </c>
      <c r="F182" t="s">
        <v>8220</v>
      </c>
      <c r="G182" t="s">
        <v>8223</v>
      </c>
      <c r="H182" t="s">
        <v>8245</v>
      </c>
      <c r="I182">
        <v>1472920477</v>
      </c>
      <c r="J182">
        <v>1467736477</v>
      </c>
      <c r="K182" t="b">
        <v>0</v>
      </c>
      <c r="L182">
        <v>5</v>
      </c>
      <c r="M182" t="b">
        <v>0</v>
      </c>
      <c r="N182" t="s">
        <v>8266</v>
      </c>
      <c r="O182" s="9">
        <f>(((J182/60)/60)/24)+DATE(1970,1,1)</f>
        <v>42556.690706018519</v>
      </c>
      <c r="P182" t="str">
        <f>LEFT(N182,SEARCH("/",N182)-1)</f>
        <v>film &amp; video</v>
      </c>
      <c r="Q182" t="str">
        <f>RIGHT(N182,LEN(N182)-SEARCH("/",N182))</f>
        <v>drama</v>
      </c>
      <c r="R182">
        <f>YEAR(O182)</f>
        <v>2016</v>
      </c>
    </row>
    <row r="183" spans="1:18" ht="58" x14ac:dyDescent="0.35">
      <c r="A183">
        <v>686</v>
      </c>
      <c r="B183" s="3" t="s">
        <v>687</v>
      </c>
      <c r="C183" s="3" t="s">
        <v>4796</v>
      </c>
      <c r="D183" s="6">
        <v>500000</v>
      </c>
      <c r="E183" s="8">
        <v>0</v>
      </c>
      <c r="F183" t="s">
        <v>8220</v>
      </c>
      <c r="G183" t="s">
        <v>8236</v>
      </c>
      <c r="H183" t="s">
        <v>8248</v>
      </c>
      <c r="I183">
        <v>1438618170</v>
      </c>
      <c r="J183">
        <v>1436026170</v>
      </c>
      <c r="K183" t="b">
        <v>0</v>
      </c>
      <c r="L183">
        <v>0</v>
      </c>
      <c r="M183" t="b">
        <v>0</v>
      </c>
      <c r="N183" t="s">
        <v>8271</v>
      </c>
      <c r="O183" s="9">
        <f>(((J183/60)/60)/24)+DATE(1970,1,1)</f>
        <v>42189.673263888893</v>
      </c>
      <c r="P183" t="str">
        <f>LEFT(N183,SEARCH("/",N183)-1)</f>
        <v>technology</v>
      </c>
      <c r="Q183" t="str">
        <f>RIGHT(N183,LEN(N183)-SEARCH("/",N183))</f>
        <v>wearables</v>
      </c>
      <c r="R183">
        <f>YEAR(O183)</f>
        <v>2015</v>
      </c>
    </row>
    <row r="184" spans="1:18" ht="43.5" x14ac:dyDescent="0.35">
      <c r="A184">
        <v>1095</v>
      </c>
      <c r="B184" s="3" t="s">
        <v>1096</v>
      </c>
      <c r="C184" s="3" t="s">
        <v>5205</v>
      </c>
      <c r="D184" s="6">
        <v>500000</v>
      </c>
      <c r="E184" s="8">
        <v>25174</v>
      </c>
      <c r="F184" t="s">
        <v>8220</v>
      </c>
      <c r="G184" t="s">
        <v>8223</v>
      </c>
      <c r="H184" t="s">
        <v>8245</v>
      </c>
      <c r="I184">
        <v>1377867220</v>
      </c>
      <c r="J184">
        <v>1375275220</v>
      </c>
      <c r="K184" t="b">
        <v>0</v>
      </c>
      <c r="L184">
        <v>94</v>
      </c>
      <c r="M184" t="b">
        <v>0</v>
      </c>
      <c r="N184" t="s">
        <v>8280</v>
      </c>
      <c r="O184" s="9">
        <f>(((J184/60)/60)/24)+DATE(1970,1,1)</f>
        <v>41486.537268518521</v>
      </c>
      <c r="P184" t="str">
        <f>LEFT(N184,SEARCH("/",N184)-1)</f>
        <v>games</v>
      </c>
      <c r="Q184" t="str">
        <f>RIGHT(N184,LEN(N184)-SEARCH("/",N184))</f>
        <v>video games</v>
      </c>
      <c r="R184">
        <f>YEAR(O184)</f>
        <v>2013</v>
      </c>
    </row>
    <row r="185" spans="1:18" ht="43.5" x14ac:dyDescent="0.35">
      <c r="A185">
        <v>1116</v>
      </c>
      <c r="B185" s="3" t="s">
        <v>1117</v>
      </c>
      <c r="C185" s="3" t="s">
        <v>5226</v>
      </c>
      <c r="D185" s="6">
        <v>500000</v>
      </c>
      <c r="E185" s="8">
        <v>178.52</v>
      </c>
      <c r="F185" t="s">
        <v>8220</v>
      </c>
      <c r="G185" t="s">
        <v>8223</v>
      </c>
      <c r="H185" t="s">
        <v>8245</v>
      </c>
      <c r="I185">
        <v>1339273208</v>
      </c>
      <c r="J185">
        <v>1334089208</v>
      </c>
      <c r="K185" t="b">
        <v>0</v>
      </c>
      <c r="L185">
        <v>10</v>
      </c>
      <c r="M185" t="b">
        <v>0</v>
      </c>
      <c r="N185" t="s">
        <v>8280</v>
      </c>
      <c r="O185" s="9">
        <f>(((J185/60)/60)/24)+DATE(1970,1,1)</f>
        <v>41009.847314814811</v>
      </c>
      <c r="P185" t="str">
        <f>LEFT(N185,SEARCH("/",N185)-1)</f>
        <v>games</v>
      </c>
      <c r="Q185" t="str">
        <f>RIGHT(N185,LEN(N185)-SEARCH("/",N185))</f>
        <v>video games</v>
      </c>
      <c r="R185">
        <f>YEAR(O185)</f>
        <v>2012</v>
      </c>
    </row>
    <row r="186" spans="1:18" ht="29" x14ac:dyDescent="0.35">
      <c r="A186">
        <v>1447</v>
      </c>
      <c r="B186" s="3" t="s">
        <v>1448</v>
      </c>
      <c r="C186" s="3" t="s">
        <v>5557</v>
      </c>
      <c r="D186" s="6">
        <v>500000</v>
      </c>
      <c r="E186" s="8">
        <v>75</v>
      </c>
      <c r="F186" t="s">
        <v>8220</v>
      </c>
      <c r="G186" t="s">
        <v>8223</v>
      </c>
      <c r="H186" t="s">
        <v>8245</v>
      </c>
      <c r="I186">
        <v>1467999134</v>
      </c>
      <c r="J186">
        <v>1465407134</v>
      </c>
      <c r="K186" t="b">
        <v>0</v>
      </c>
      <c r="L186">
        <v>3</v>
      </c>
      <c r="M186" t="b">
        <v>0</v>
      </c>
      <c r="N186" t="s">
        <v>8285</v>
      </c>
      <c r="O186" s="9">
        <f>(((J186/60)/60)/24)+DATE(1970,1,1)</f>
        <v>42529.730717592596</v>
      </c>
      <c r="P186" t="str">
        <f>LEFT(N186,SEARCH("/",N186)-1)</f>
        <v>publishing</v>
      </c>
      <c r="Q186" t="str">
        <f>RIGHT(N186,LEN(N186)-SEARCH("/",N186))</f>
        <v>translations</v>
      </c>
      <c r="R186">
        <f>YEAR(O186)</f>
        <v>2016</v>
      </c>
    </row>
    <row r="187" spans="1:18" ht="43.5" x14ac:dyDescent="0.35">
      <c r="A187">
        <v>2140</v>
      </c>
      <c r="B187" s="3" t="s">
        <v>2141</v>
      </c>
      <c r="C187" s="3" t="s">
        <v>6250</v>
      </c>
      <c r="D187" s="6">
        <v>500000</v>
      </c>
      <c r="E187" s="8">
        <v>560</v>
      </c>
      <c r="F187" t="s">
        <v>8220</v>
      </c>
      <c r="G187" t="s">
        <v>8223</v>
      </c>
      <c r="H187" t="s">
        <v>8245</v>
      </c>
      <c r="I187">
        <v>1357934424</v>
      </c>
      <c r="J187">
        <v>1355342424</v>
      </c>
      <c r="K187" t="b">
        <v>0</v>
      </c>
      <c r="L187">
        <v>11</v>
      </c>
      <c r="M187" t="b">
        <v>0</v>
      </c>
      <c r="N187" t="s">
        <v>8280</v>
      </c>
      <c r="O187" s="9">
        <f>(((J187/60)/60)/24)+DATE(1970,1,1)</f>
        <v>41255.833611111113</v>
      </c>
      <c r="P187" t="str">
        <f>LEFT(N187,SEARCH("/",N187)-1)</f>
        <v>games</v>
      </c>
      <c r="Q187" t="str">
        <f>RIGHT(N187,LEN(N187)-SEARCH("/",N187))</f>
        <v>video games</v>
      </c>
      <c r="R187">
        <f>YEAR(O187)</f>
        <v>2012</v>
      </c>
    </row>
    <row r="188" spans="1:18" ht="58" x14ac:dyDescent="0.35">
      <c r="A188">
        <v>2642</v>
      </c>
      <c r="B188" s="3" t="s">
        <v>2642</v>
      </c>
      <c r="C188" s="3" t="s">
        <v>6752</v>
      </c>
      <c r="D188" s="6">
        <v>500000</v>
      </c>
      <c r="E188" s="8">
        <v>0</v>
      </c>
      <c r="F188" t="s">
        <v>8220</v>
      </c>
      <c r="G188" t="s">
        <v>8235</v>
      </c>
      <c r="H188" t="s">
        <v>8248</v>
      </c>
      <c r="I188">
        <v>1468565820</v>
      </c>
      <c r="J188">
        <v>1465970108</v>
      </c>
      <c r="K188" t="b">
        <v>0</v>
      </c>
      <c r="L188">
        <v>0</v>
      </c>
      <c r="M188" t="b">
        <v>0</v>
      </c>
      <c r="N188" t="s">
        <v>8299</v>
      </c>
      <c r="O188" s="9">
        <f>(((J188/60)/60)/24)+DATE(1970,1,1)</f>
        <v>42536.246620370366</v>
      </c>
      <c r="P188" t="str">
        <f>LEFT(N188,SEARCH("/",N188)-1)</f>
        <v>technology</v>
      </c>
      <c r="Q188" t="str">
        <f>RIGHT(N188,LEN(N188)-SEARCH("/",N188))</f>
        <v>space exploration</v>
      </c>
      <c r="R188">
        <f>YEAR(O188)</f>
        <v>2016</v>
      </c>
    </row>
    <row r="189" spans="1:18" ht="58" x14ac:dyDescent="0.35">
      <c r="A189">
        <v>2948</v>
      </c>
      <c r="B189" s="3" t="s">
        <v>2948</v>
      </c>
      <c r="C189" s="3" t="s">
        <v>7058</v>
      </c>
      <c r="D189" s="6">
        <v>500000</v>
      </c>
      <c r="E189" s="8">
        <v>24</v>
      </c>
      <c r="F189" t="s">
        <v>8220</v>
      </c>
      <c r="G189" t="s">
        <v>8223</v>
      </c>
      <c r="H189" t="s">
        <v>8245</v>
      </c>
      <c r="I189">
        <v>1433259293</v>
      </c>
      <c r="J189">
        <v>1428075293</v>
      </c>
      <c r="K189" t="b">
        <v>0</v>
      </c>
      <c r="L189">
        <v>9</v>
      </c>
      <c r="M189" t="b">
        <v>0</v>
      </c>
      <c r="N189" t="s">
        <v>8301</v>
      </c>
      <c r="O189" s="9">
        <f>(((J189/60)/60)/24)+DATE(1970,1,1)</f>
        <v>42097.649224537032</v>
      </c>
      <c r="P189" t="str">
        <f>LEFT(N189,SEARCH("/",N189)-1)</f>
        <v>theater</v>
      </c>
      <c r="Q189" t="str">
        <f>RIGHT(N189,LEN(N189)-SEARCH("/",N189))</f>
        <v>spaces</v>
      </c>
      <c r="R189">
        <f>YEAR(O189)</f>
        <v>2015</v>
      </c>
    </row>
    <row r="190" spans="1:18" ht="29" x14ac:dyDescent="0.35">
      <c r="A190">
        <v>3118</v>
      </c>
      <c r="B190" s="3" t="s">
        <v>3118</v>
      </c>
      <c r="C190" s="3" t="s">
        <v>7228</v>
      </c>
      <c r="D190" s="6">
        <v>500000</v>
      </c>
      <c r="E190" s="8">
        <v>1550</v>
      </c>
      <c r="F190" t="s">
        <v>8220</v>
      </c>
      <c r="G190" t="s">
        <v>8234</v>
      </c>
      <c r="H190" t="s">
        <v>8254</v>
      </c>
      <c r="I190">
        <v>1467473723</v>
      </c>
      <c r="J190">
        <v>1465832123</v>
      </c>
      <c r="K190" t="b">
        <v>0</v>
      </c>
      <c r="L190">
        <v>2</v>
      </c>
      <c r="M190" t="b">
        <v>0</v>
      </c>
      <c r="N190" t="s">
        <v>8301</v>
      </c>
      <c r="O190" s="9">
        <f>(((J190/60)/60)/24)+DATE(1970,1,1)</f>
        <v>42534.649571759262</v>
      </c>
      <c r="P190" t="str">
        <f>LEFT(N190,SEARCH("/",N190)-1)</f>
        <v>theater</v>
      </c>
      <c r="Q190" t="str">
        <f>RIGHT(N190,LEN(N190)-SEARCH("/",N190))</f>
        <v>spaces</v>
      </c>
      <c r="R190">
        <f>YEAR(O190)</f>
        <v>2016</v>
      </c>
    </row>
    <row r="191" spans="1:18" ht="29" x14ac:dyDescent="0.35">
      <c r="A191">
        <v>1917</v>
      </c>
      <c r="B191" s="3" t="s">
        <v>1918</v>
      </c>
      <c r="C191" s="3" t="s">
        <v>6027</v>
      </c>
      <c r="D191" s="6">
        <v>390000</v>
      </c>
      <c r="E191" s="8">
        <v>205025</v>
      </c>
      <c r="F191" t="s">
        <v>8220</v>
      </c>
      <c r="G191" t="s">
        <v>8230</v>
      </c>
      <c r="H191" t="s">
        <v>8251</v>
      </c>
      <c r="I191">
        <v>1486708133</v>
      </c>
      <c r="J191">
        <v>1484116133</v>
      </c>
      <c r="K191" t="b">
        <v>0</v>
      </c>
      <c r="L191">
        <v>70</v>
      </c>
      <c r="M191" t="b">
        <v>0</v>
      </c>
      <c r="N191" t="s">
        <v>8292</v>
      </c>
      <c r="O191" s="9">
        <f>(((J191/60)/60)/24)+DATE(1970,1,1)</f>
        <v>42746.270057870366</v>
      </c>
      <c r="P191" t="str">
        <f>LEFT(N191,SEARCH("/",N191)-1)</f>
        <v>technology</v>
      </c>
      <c r="Q191" t="str">
        <f>RIGHT(N191,LEN(N191)-SEARCH("/",N191))</f>
        <v>gadgets</v>
      </c>
      <c r="R191">
        <f>YEAR(O191)</f>
        <v>2017</v>
      </c>
    </row>
    <row r="192" spans="1:18" x14ac:dyDescent="0.35">
      <c r="A192">
        <v>2147</v>
      </c>
      <c r="B192" s="3" t="s">
        <v>2148</v>
      </c>
      <c r="C192" s="3" t="s">
        <v>6257</v>
      </c>
      <c r="D192" s="6">
        <v>390000</v>
      </c>
      <c r="E192" s="8">
        <v>2716</v>
      </c>
      <c r="F192" t="s">
        <v>8220</v>
      </c>
      <c r="G192" t="s">
        <v>8223</v>
      </c>
      <c r="H192" t="s">
        <v>8245</v>
      </c>
      <c r="I192">
        <v>1416125148</v>
      </c>
      <c r="J192">
        <v>1413356748</v>
      </c>
      <c r="K192" t="b">
        <v>0</v>
      </c>
      <c r="L192">
        <v>55</v>
      </c>
      <c r="M192" t="b">
        <v>0</v>
      </c>
      <c r="N192" t="s">
        <v>8280</v>
      </c>
      <c r="O192" s="9">
        <f>(((J192/60)/60)/24)+DATE(1970,1,1)</f>
        <v>41927.295694444445</v>
      </c>
      <c r="P192" t="str">
        <f>LEFT(N192,SEARCH("/",N192)-1)</f>
        <v>games</v>
      </c>
      <c r="Q192" t="str">
        <f>RIGHT(N192,LEN(N192)-SEARCH("/",N192))</f>
        <v>video games</v>
      </c>
      <c r="R192">
        <f>YEAR(O192)</f>
        <v>2014</v>
      </c>
    </row>
    <row r="193" spans="1:18" ht="43.5" x14ac:dyDescent="0.35">
      <c r="A193">
        <v>2153</v>
      </c>
      <c r="B193" s="3" t="s">
        <v>2154</v>
      </c>
      <c r="C193" s="3" t="s">
        <v>6263</v>
      </c>
      <c r="D193" s="6">
        <v>372625</v>
      </c>
      <c r="E193" s="8">
        <v>34</v>
      </c>
      <c r="F193" t="s">
        <v>8220</v>
      </c>
      <c r="G193" t="s">
        <v>8223</v>
      </c>
      <c r="H193" t="s">
        <v>8245</v>
      </c>
      <c r="I193">
        <v>1420876740</v>
      </c>
      <c r="J193">
        <v>1417470718</v>
      </c>
      <c r="K193" t="b">
        <v>0</v>
      </c>
      <c r="L193">
        <v>4</v>
      </c>
      <c r="M193" t="b">
        <v>0</v>
      </c>
      <c r="N193" t="s">
        <v>8280</v>
      </c>
      <c r="O193" s="9">
        <f>(((J193/60)/60)/24)+DATE(1970,1,1)</f>
        <v>41974.911087962959</v>
      </c>
      <c r="P193" t="str">
        <f>LEFT(N193,SEARCH("/",N193)-1)</f>
        <v>games</v>
      </c>
      <c r="Q193" t="str">
        <f>RIGHT(N193,LEN(N193)-SEARCH("/",N193))</f>
        <v>video games</v>
      </c>
      <c r="R193">
        <f>YEAR(O193)</f>
        <v>2014</v>
      </c>
    </row>
    <row r="194" spans="1:18" ht="43.5" x14ac:dyDescent="0.35">
      <c r="A194">
        <v>233</v>
      </c>
      <c r="B194" s="3" t="s">
        <v>235</v>
      </c>
      <c r="C194" s="3" t="s">
        <v>4343</v>
      </c>
      <c r="D194" s="6">
        <v>350000</v>
      </c>
      <c r="E194" s="8">
        <v>0</v>
      </c>
      <c r="F194" t="s">
        <v>8220</v>
      </c>
      <c r="G194" t="s">
        <v>8223</v>
      </c>
      <c r="H194" t="s">
        <v>8245</v>
      </c>
      <c r="I194">
        <v>1475185972</v>
      </c>
      <c r="J194">
        <v>1472593972</v>
      </c>
      <c r="K194" t="b">
        <v>0</v>
      </c>
      <c r="L194">
        <v>0</v>
      </c>
      <c r="M194" t="b">
        <v>0</v>
      </c>
      <c r="N194" t="s">
        <v>8266</v>
      </c>
      <c r="O194" s="9">
        <f>(((J194/60)/60)/24)+DATE(1970,1,1)</f>
        <v>42612.911712962959</v>
      </c>
      <c r="P194" t="str">
        <f>LEFT(N194,SEARCH("/",N194)-1)</f>
        <v>film &amp; video</v>
      </c>
      <c r="Q194" t="str">
        <f>RIGHT(N194,LEN(N194)-SEARCH("/",N194))</f>
        <v>drama</v>
      </c>
      <c r="R194">
        <f>YEAR(O194)</f>
        <v>2016</v>
      </c>
    </row>
    <row r="195" spans="1:18" ht="43.5" x14ac:dyDescent="0.35">
      <c r="A195">
        <v>3066</v>
      </c>
      <c r="B195" s="3" t="s">
        <v>3066</v>
      </c>
      <c r="C195" s="3" t="s">
        <v>7176</v>
      </c>
      <c r="D195" s="6">
        <v>350000</v>
      </c>
      <c r="E195" s="8">
        <v>41950</v>
      </c>
      <c r="F195" t="s">
        <v>8220</v>
      </c>
      <c r="G195" t="s">
        <v>8225</v>
      </c>
      <c r="H195" t="s">
        <v>8247</v>
      </c>
      <c r="I195">
        <v>1468128537</v>
      </c>
      <c r="J195">
        <v>1465536537</v>
      </c>
      <c r="K195" t="b">
        <v>0</v>
      </c>
      <c r="L195">
        <v>15</v>
      </c>
      <c r="M195" t="b">
        <v>0</v>
      </c>
      <c r="N195" t="s">
        <v>8301</v>
      </c>
      <c r="O195" s="9">
        <f>(((J195/60)/60)/24)+DATE(1970,1,1)</f>
        <v>42531.228437500002</v>
      </c>
      <c r="P195" t="str">
        <f>LEFT(N195,SEARCH("/",N195)-1)</f>
        <v>theater</v>
      </c>
      <c r="Q195" t="str">
        <f>RIGHT(N195,LEN(N195)-SEARCH("/",N195))</f>
        <v>spaces</v>
      </c>
      <c r="R195">
        <f>YEAR(O195)</f>
        <v>2016</v>
      </c>
    </row>
    <row r="196" spans="1:18" ht="29" x14ac:dyDescent="0.35">
      <c r="A196">
        <v>684</v>
      </c>
      <c r="B196" s="3" t="s">
        <v>685</v>
      </c>
      <c r="C196" s="3" t="s">
        <v>4794</v>
      </c>
      <c r="D196" s="6">
        <v>320000</v>
      </c>
      <c r="E196" s="8">
        <v>23948</v>
      </c>
      <c r="F196" t="s">
        <v>8220</v>
      </c>
      <c r="G196" t="s">
        <v>8223</v>
      </c>
      <c r="H196" t="s">
        <v>8245</v>
      </c>
      <c r="I196">
        <v>1406257200</v>
      </c>
      <c r="J196">
        <v>1403176891</v>
      </c>
      <c r="K196" t="b">
        <v>0</v>
      </c>
      <c r="L196">
        <v>135</v>
      </c>
      <c r="M196" t="b">
        <v>0</v>
      </c>
      <c r="N196" t="s">
        <v>8271</v>
      </c>
      <c r="O196" s="9">
        <f>(((J196/60)/60)/24)+DATE(1970,1,1)</f>
        <v>41809.473275462966</v>
      </c>
      <c r="P196" t="str">
        <f>LEFT(N196,SEARCH("/",N196)-1)</f>
        <v>technology</v>
      </c>
      <c r="Q196" t="str">
        <f>RIGHT(N196,LEN(N196)-SEARCH("/",N196))</f>
        <v>wearables</v>
      </c>
      <c r="R196">
        <f>YEAR(O196)</f>
        <v>2014</v>
      </c>
    </row>
    <row r="197" spans="1:18" ht="43.5" x14ac:dyDescent="0.35">
      <c r="A197">
        <v>204</v>
      </c>
      <c r="B197" s="3" t="s">
        <v>206</v>
      </c>
      <c r="C197" s="3" t="s">
        <v>4314</v>
      </c>
      <c r="D197" s="6">
        <v>300000</v>
      </c>
      <c r="E197" s="8">
        <v>152165</v>
      </c>
      <c r="F197" t="s">
        <v>8220</v>
      </c>
      <c r="G197" t="s">
        <v>8225</v>
      </c>
      <c r="H197" t="s">
        <v>8247</v>
      </c>
      <c r="I197">
        <v>1470319203</v>
      </c>
      <c r="J197">
        <v>1467727203</v>
      </c>
      <c r="K197" t="b">
        <v>0</v>
      </c>
      <c r="L197">
        <v>1293</v>
      </c>
      <c r="M197" t="b">
        <v>0</v>
      </c>
      <c r="N197" t="s">
        <v>8266</v>
      </c>
      <c r="O197" s="9">
        <f>(((J197/60)/60)/24)+DATE(1970,1,1)</f>
        <v>42556.583368055552</v>
      </c>
      <c r="P197" t="str">
        <f>LEFT(N197,SEARCH("/",N197)-1)</f>
        <v>film &amp; video</v>
      </c>
      <c r="Q197" t="str">
        <f>RIGHT(N197,LEN(N197)-SEARCH("/",N197))</f>
        <v>drama</v>
      </c>
      <c r="R197">
        <f>YEAR(O197)</f>
        <v>2016</v>
      </c>
    </row>
    <row r="198" spans="1:18" ht="43.5" x14ac:dyDescent="0.35">
      <c r="A198">
        <v>955</v>
      </c>
      <c r="B198" s="3" t="s">
        <v>956</v>
      </c>
      <c r="C198" s="3" t="s">
        <v>5065</v>
      </c>
      <c r="D198" s="6">
        <v>300000</v>
      </c>
      <c r="E198" s="8">
        <v>16984</v>
      </c>
      <c r="F198" t="s">
        <v>8220</v>
      </c>
      <c r="G198" t="s">
        <v>8223</v>
      </c>
      <c r="H198" t="s">
        <v>8245</v>
      </c>
      <c r="I198">
        <v>1473750300</v>
      </c>
      <c r="J198">
        <v>1470294300</v>
      </c>
      <c r="K198" t="b">
        <v>0</v>
      </c>
      <c r="L198">
        <v>93</v>
      </c>
      <c r="M198" t="b">
        <v>0</v>
      </c>
      <c r="N198" t="s">
        <v>8271</v>
      </c>
      <c r="O198" s="9">
        <f>(((J198/60)/60)/24)+DATE(1970,1,1)</f>
        <v>42586.295138888891</v>
      </c>
      <c r="P198" t="str">
        <f>LEFT(N198,SEARCH("/",N198)-1)</f>
        <v>technology</v>
      </c>
      <c r="Q198" t="str">
        <f>RIGHT(N198,LEN(N198)-SEARCH("/",N198))</f>
        <v>wearables</v>
      </c>
      <c r="R198">
        <f>YEAR(O198)</f>
        <v>2016</v>
      </c>
    </row>
    <row r="199" spans="1:18" ht="43.5" x14ac:dyDescent="0.35">
      <c r="A199">
        <v>2158</v>
      </c>
      <c r="B199" s="3" t="s">
        <v>2159</v>
      </c>
      <c r="C199" s="3" t="s">
        <v>6268</v>
      </c>
      <c r="D199" s="6">
        <v>300000</v>
      </c>
      <c r="E199" s="8">
        <v>19770.11</v>
      </c>
      <c r="F199" t="s">
        <v>8220</v>
      </c>
      <c r="G199" t="s">
        <v>8223</v>
      </c>
      <c r="H199" t="s">
        <v>8245</v>
      </c>
      <c r="I199">
        <v>1360009774</v>
      </c>
      <c r="J199">
        <v>1356121774</v>
      </c>
      <c r="K199" t="b">
        <v>0</v>
      </c>
      <c r="L199">
        <v>311</v>
      </c>
      <c r="M199" t="b">
        <v>0</v>
      </c>
      <c r="N199" t="s">
        <v>8280</v>
      </c>
      <c r="O199" s="9">
        <f>(((J199/60)/60)/24)+DATE(1970,1,1)</f>
        <v>41264.853865740741</v>
      </c>
      <c r="P199" t="str">
        <f>LEFT(N199,SEARCH("/",N199)-1)</f>
        <v>games</v>
      </c>
      <c r="Q199" t="str">
        <f>RIGHT(N199,LEN(N199)-SEARCH("/",N199))</f>
        <v>video games</v>
      </c>
      <c r="R199">
        <f>YEAR(O199)</f>
        <v>2012</v>
      </c>
    </row>
    <row r="200" spans="1:18" ht="43.5" x14ac:dyDescent="0.35">
      <c r="A200">
        <v>542</v>
      </c>
      <c r="B200" s="3" t="s">
        <v>543</v>
      </c>
      <c r="C200" s="3" t="s">
        <v>4652</v>
      </c>
      <c r="D200" s="6">
        <v>250000</v>
      </c>
      <c r="E200" s="8">
        <v>1</v>
      </c>
      <c r="F200" t="s">
        <v>8220</v>
      </c>
      <c r="G200" t="s">
        <v>8223</v>
      </c>
      <c r="H200" t="s">
        <v>8245</v>
      </c>
      <c r="I200">
        <v>1462293716</v>
      </c>
      <c r="J200">
        <v>1457113316</v>
      </c>
      <c r="K200" t="b">
        <v>0</v>
      </c>
      <c r="L200">
        <v>1</v>
      </c>
      <c r="M200" t="b">
        <v>0</v>
      </c>
      <c r="N200" t="s">
        <v>8270</v>
      </c>
      <c r="O200" s="9">
        <f>(((J200/60)/60)/24)+DATE(1970,1,1)</f>
        <v>42433.737453703703</v>
      </c>
      <c r="P200" t="str">
        <f>LEFT(N200,SEARCH("/",N200)-1)</f>
        <v>technology</v>
      </c>
      <c r="Q200" t="str">
        <f>RIGHT(N200,LEN(N200)-SEARCH("/",N200))</f>
        <v>web</v>
      </c>
      <c r="R200">
        <f>YEAR(O200)</f>
        <v>2016</v>
      </c>
    </row>
    <row r="201" spans="1:18" ht="43.5" x14ac:dyDescent="0.35">
      <c r="A201">
        <v>1121</v>
      </c>
      <c r="B201" s="3" t="s">
        <v>1122</v>
      </c>
      <c r="C201" s="3" t="s">
        <v>5231</v>
      </c>
      <c r="D201" s="6">
        <v>250000</v>
      </c>
      <c r="E201" s="8">
        <v>29</v>
      </c>
      <c r="F201" t="s">
        <v>8220</v>
      </c>
      <c r="G201" t="s">
        <v>8223</v>
      </c>
      <c r="H201" t="s">
        <v>8245</v>
      </c>
      <c r="I201">
        <v>1457904316</v>
      </c>
      <c r="J201">
        <v>1455315916</v>
      </c>
      <c r="K201" t="b">
        <v>0</v>
      </c>
      <c r="L201">
        <v>5</v>
      </c>
      <c r="M201" t="b">
        <v>0</v>
      </c>
      <c r="N201" t="s">
        <v>8280</v>
      </c>
      <c r="O201" s="9">
        <f>(((J201/60)/60)/24)+DATE(1970,1,1)</f>
        <v>42412.934212962966</v>
      </c>
      <c r="P201" t="str">
        <f>LEFT(N201,SEARCH("/",N201)-1)</f>
        <v>games</v>
      </c>
      <c r="Q201" t="str">
        <f>RIGHT(N201,LEN(N201)-SEARCH("/",N201))</f>
        <v>video games</v>
      </c>
      <c r="R201">
        <f>YEAR(O201)</f>
        <v>2016</v>
      </c>
    </row>
    <row r="202" spans="1:18" ht="43.5" x14ac:dyDescent="0.35">
      <c r="A202">
        <v>1861</v>
      </c>
      <c r="B202" s="3" t="s">
        <v>1862</v>
      </c>
      <c r="C202" s="3" t="s">
        <v>5971</v>
      </c>
      <c r="D202" s="6">
        <v>250000</v>
      </c>
      <c r="E202" s="8">
        <v>0</v>
      </c>
      <c r="F202" t="s">
        <v>8220</v>
      </c>
      <c r="G202" t="s">
        <v>8224</v>
      </c>
      <c r="H202" t="s">
        <v>8246</v>
      </c>
      <c r="I202">
        <v>1422256341</v>
      </c>
      <c r="J202">
        <v>1419664341</v>
      </c>
      <c r="K202" t="b">
        <v>0</v>
      </c>
      <c r="L202">
        <v>0</v>
      </c>
      <c r="M202" t="b">
        <v>0</v>
      </c>
      <c r="N202" t="s">
        <v>8281</v>
      </c>
      <c r="O202" s="9">
        <f>(((J202/60)/60)/24)+DATE(1970,1,1)</f>
        <v>42000.300243055557</v>
      </c>
      <c r="P202" t="str">
        <f>LEFT(N202,SEARCH("/",N202)-1)</f>
        <v>games</v>
      </c>
      <c r="Q202" t="str">
        <f>RIGHT(N202,LEN(N202)-SEARCH("/",N202))</f>
        <v>mobile games</v>
      </c>
      <c r="R202">
        <f>YEAR(O202)</f>
        <v>2014</v>
      </c>
    </row>
    <row r="203" spans="1:18" ht="43.5" x14ac:dyDescent="0.35">
      <c r="A203">
        <v>2435</v>
      </c>
      <c r="B203" s="3" t="s">
        <v>2436</v>
      </c>
      <c r="C203" s="3" t="s">
        <v>6545</v>
      </c>
      <c r="D203" s="6">
        <v>250000</v>
      </c>
      <c r="E203" s="8">
        <v>1224</v>
      </c>
      <c r="F203" t="s">
        <v>8220</v>
      </c>
      <c r="G203" t="s">
        <v>8234</v>
      </c>
      <c r="H203" t="s">
        <v>8254</v>
      </c>
      <c r="I203">
        <v>1444027186</v>
      </c>
      <c r="J203">
        <v>1441435186</v>
      </c>
      <c r="K203" t="b">
        <v>0</v>
      </c>
      <c r="L203">
        <v>4</v>
      </c>
      <c r="M203" t="b">
        <v>0</v>
      </c>
      <c r="N203" t="s">
        <v>8282</v>
      </c>
      <c r="O203" s="9">
        <f>(((J203/60)/60)/24)+DATE(1970,1,1)</f>
        <v>42252.277615740735</v>
      </c>
      <c r="P203" t="str">
        <f>LEFT(N203,SEARCH("/",N203)-1)</f>
        <v>food</v>
      </c>
      <c r="Q203" t="str">
        <f>RIGHT(N203,LEN(N203)-SEARCH("/",N203))</f>
        <v>food trucks</v>
      </c>
      <c r="R203">
        <f>YEAR(O203)</f>
        <v>2015</v>
      </c>
    </row>
    <row r="204" spans="1:18" ht="58" x14ac:dyDescent="0.35">
      <c r="A204">
        <v>3068</v>
      </c>
      <c r="B204" s="3" t="s">
        <v>3068</v>
      </c>
      <c r="C204" s="3" t="s">
        <v>7178</v>
      </c>
      <c r="D204" s="6">
        <v>250000</v>
      </c>
      <c r="E204" s="8">
        <v>175</v>
      </c>
      <c r="F204" t="s">
        <v>8220</v>
      </c>
      <c r="G204" t="s">
        <v>8223</v>
      </c>
      <c r="H204" t="s">
        <v>8245</v>
      </c>
      <c r="I204">
        <v>1445013352</v>
      </c>
      <c r="J204">
        <v>1442421352</v>
      </c>
      <c r="K204" t="b">
        <v>0</v>
      </c>
      <c r="L204">
        <v>2</v>
      </c>
      <c r="M204" t="b">
        <v>0</v>
      </c>
      <c r="N204" t="s">
        <v>8301</v>
      </c>
      <c r="O204" s="9">
        <f>(((J204/60)/60)/24)+DATE(1970,1,1)</f>
        <v>42263.691574074073</v>
      </c>
      <c r="P204" t="str">
        <f>LEFT(N204,SEARCH("/",N204)-1)</f>
        <v>theater</v>
      </c>
      <c r="Q204" t="str">
        <f>RIGHT(N204,LEN(N204)-SEARCH("/",N204))</f>
        <v>spaces</v>
      </c>
      <c r="R204">
        <f>YEAR(O204)</f>
        <v>2015</v>
      </c>
    </row>
    <row r="205" spans="1:18" ht="58" x14ac:dyDescent="0.35">
      <c r="A205">
        <v>559</v>
      </c>
      <c r="B205" s="3" t="s">
        <v>560</v>
      </c>
      <c r="C205" s="3" t="s">
        <v>4669</v>
      </c>
      <c r="D205" s="6">
        <v>240000</v>
      </c>
      <c r="E205" s="8">
        <v>50</v>
      </c>
      <c r="F205" t="s">
        <v>8220</v>
      </c>
      <c r="G205" t="s">
        <v>8223</v>
      </c>
      <c r="H205" t="s">
        <v>8245</v>
      </c>
      <c r="I205">
        <v>1449989260</v>
      </c>
      <c r="J205">
        <v>1447397260</v>
      </c>
      <c r="K205" t="b">
        <v>0</v>
      </c>
      <c r="L205">
        <v>1</v>
      </c>
      <c r="M205" t="b">
        <v>0</v>
      </c>
      <c r="N205" t="s">
        <v>8270</v>
      </c>
      <c r="O205" s="9">
        <f>(((J205/60)/60)/24)+DATE(1970,1,1)</f>
        <v>42321.283101851848</v>
      </c>
      <c r="P205" t="str">
        <f>LEFT(N205,SEARCH("/",N205)-1)</f>
        <v>technology</v>
      </c>
      <c r="Q205" t="str">
        <f>RIGHT(N205,LEN(N205)-SEARCH("/",N205))</f>
        <v>web</v>
      </c>
      <c r="R205">
        <f>YEAR(O205)</f>
        <v>2015</v>
      </c>
    </row>
    <row r="206" spans="1:18" ht="43.5" x14ac:dyDescent="0.35">
      <c r="A206">
        <v>3090</v>
      </c>
      <c r="B206" s="3" t="s">
        <v>3090</v>
      </c>
      <c r="C206" s="3" t="s">
        <v>7200</v>
      </c>
      <c r="D206" s="6">
        <v>225000</v>
      </c>
      <c r="E206" s="8">
        <v>11432</v>
      </c>
      <c r="F206" t="s">
        <v>8220</v>
      </c>
      <c r="G206" t="s">
        <v>8223</v>
      </c>
      <c r="H206" t="s">
        <v>8245</v>
      </c>
      <c r="I206">
        <v>1430505545</v>
      </c>
      <c r="J206">
        <v>1425325145</v>
      </c>
      <c r="K206" t="b">
        <v>0</v>
      </c>
      <c r="L206">
        <v>9</v>
      </c>
      <c r="M206" t="b">
        <v>0</v>
      </c>
      <c r="N206" t="s">
        <v>8301</v>
      </c>
      <c r="O206" s="9">
        <f>(((J206/60)/60)/24)+DATE(1970,1,1)</f>
        <v>42065.818807870368</v>
      </c>
      <c r="P206" t="str">
        <f>LEFT(N206,SEARCH("/",N206)-1)</f>
        <v>theater</v>
      </c>
      <c r="Q206" t="str">
        <f>RIGHT(N206,LEN(N206)-SEARCH("/",N206))</f>
        <v>spaces</v>
      </c>
      <c r="R206">
        <f>YEAR(O206)</f>
        <v>2015</v>
      </c>
    </row>
    <row r="207" spans="1:18" ht="29" x14ac:dyDescent="0.35">
      <c r="A207">
        <v>476</v>
      </c>
      <c r="B207" s="3" t="s">
        <v>477</v>
      </c>
      <c r="C207" s="3" t="s">
        <v>4586</v>
      </c>
      <c r="D207" s="6">
        <v>220000</v>
      </c>
      <c r="E207" s="8">
        <v>4906.59</v>
      </c>
      <c r="F207" t="s">
        <v>8220</v>
      </c>
      <c r="G207" t="s">
        <v>8223</v>
      </c>
      <c r="H207" t="s">
        <v>8245</v>
      </c>
      <c r="I207">
        <v>1401767940</v>
      </c>
      <c r="J207">
        <v>1398727441</v>
      </c>
      <c r="K207" t="b">
        <v>0</v>
      </c>
      <c r="L207">
        <v>124</v>
      </c>
      <c r="M207" t="b">
        <v>0</v>
      </c>
      <c r="N207" t="s">
        <v>8268</v>
      </c>
      <c r="O207" s="9">
        <f>(((J207/60)/60)/24)+DATE(1970,1,1)</f>
        <v>41757.975011574075</v>
      </c>
      <c r="P207" t="str">
        <f>LEFT(N207,SEARCH("/",N207)-1)</f>
        <v>film &amp; video</v>
      </c>
      <c r="Q207" t="str">
        <f>RIGHT(N207,LEN(N207)-SEARCH("/",N207))</f>
        <v>animation</v>
      </c>
      <c r="R207">
        <f>YEAR(O207)</f>
        <v>2014</v>
      </c>
    </row>
    <row r="208" spans="1:18" ht="29" x14ac:dyDescent="0.35">
      <c r="A208">
        <v>3060</v>
      </c>
      <c r="B208" s="3" t="s">
        <v>3060</v>
      </c>
      <c r="C208" s="3" t="s">
        <v>7170</v>
      </c>
      <c r="D208" s="6">
        <v>220000</v>
      </c>
      <c r="E208" s="8">
        <v>335</v>
      </c>
      <c r="F208" t="s">
        <v>8220</v>
      </c>
      <c r="G208" t="s">
        <v>8223</v>
      </c>
      <c r="H208" t="s">
        <v>8245</v>
      </c>
      <c r="I208">
        <v>1443422134</v>
      </c>
      <c r="J208">
        <v>1440830134</v>
      </c>
      <c r="K208" t="b">
        <v>0</v>
      </c>
      <c r="L208">
        <v>6</v>
      </c>
      <c r="M208" t="b">
        <v>0</v>
      </c>
      <c r="N208" t="s">
        <v>8301</v>
      </c>
      <c r="O208" s="9">
        <f>(((J208/60)/60)/24)+DATE(1970,1,1)</f>
        <v>42245.274699074071</v>
      </c>
      <c r="P208" t="str">
        <f>LEFT(N208,SEARCH("/",N208)-1)</f>
        <v>theater</v>
      </c>
      <c r="Q208" t="str">
        <f>RIGHT(N208,LEN(N208)-SEARCH("/",N208))</f>
        <v>spaces</v>
      </c>
      <c r="R208">
        <f>YEAR(O208)</f>
        <v>2015</v>
      </c>
    </row>
    <row r="209" spans="1:18" ht="43.5" x14ac:dyDescent="0.35">
      <c r="A209">
        <v>506</v>
      </c>
      <c r="B209" s="3" t="s">
        <v>507</v>
      </c>
      <c r="C209" s="3" t="s">
        <v>4616</v>
      </c>
      <c r="D209" s="6">
        <v>200000</v>
      </c>
      <c r="E209" s="8">
        <v>250</v>
      </c>
      <c r="F209" t="s">
        <v>8220</v>
      </c>
      <c r="G209" t="s">
        <v>8223</v>
      </c>
      <c r="H209" t="s">
        <v>8245</v>
      </c>
      <c r="I209">
        <v>1376140520</v>
      </c>
      <c r="J209">
        <v>1373548520</v>
      </c>
      <c r="K209" t="b">
        <v>0</v>
      </c>
      <c r="L209">
        <v>1</v>
      </c>
      <c r="M209" t="b">
        <v>0</v>
      </c>
      <c r="N209" t="s">
        <v>8268</v>
      </c>
      <c r="O209" s="9">
        <f>(((J209/60)/60)/24)+DATE(1970,1,1)</f>
        <v>41466.552314814813</v>
      </c>
      <c r="P209" t="str">
        <f>LEFT(N209,SEARCH("/",N209)-1)</f>
        <v>film &amp; video</v>
      </c>
      <c r="Q209" t="str">
        <f>RIGHT(N209,LEN(N209)-SEARCH("/",N209))</f>
        <v>animation</v>
      </c>
      <c r="R209">
        <f>YEAR(O209)</f>
        <v>2013</v>
      </c>
    </row>
    <row r="210" spans="1:18" ht="58" x14ac:dyDescent="0.35">
      <c r="A210">
        <v>663</v>
      </c>
      <c r="B210" s="3" t="s">
        <v>664</v>
      </c>
      <c r="C210" s="3" t="s">
        <v>4773</v>
      </c>
      <c r="D210" s="6">
        <v>200000</v>
      </c>
      <c r="E210" s="8">
        <v>700</v>
      </c>
      <c r="F210" t="s">
        <v>8220</v>
      </c>
      <c r="G210" t="s">
        <v>8231</v>
      </c>
      <c r="H210" t="s">
        <v>8252</v>
      </c>
      <c r="I210">
        <v>1437250456</v>
      </c>
      <c r="J210">
        <v>1434658456</v>
      </c>
      <c r="K210" t="b">
        <v>0</v>
      </c>
      <c r="L210">
        <v>7</v>
      </c>
      <c r="M210" t="b">
        <v>0</v>
      </c>
      <c r="N210" t="s">
        <v>8271</v>
      </c>
      <c r="O210" s="9">
        <f>(((J210/60)/60)/24)+DATE(1970,1,1)</f>
        <v>42173.843240740738</v>
      </c>
      <c r="P210" t="str">
        <f>LEFT(N210,SEARCH("/",N210)-1)</f>
        <v>technology</v>
      </c>
      <c r="Q210" t="str">
        <f>RIGHT(N210,LEN(N210)-SEARCH("/",N210))</f>
        <v>wearables</v>
      </c>
      <c r="R210">
        <f>YEAR(O210)</f>
        <v>2015</v>
      </c>
    </row>
    <row r="211" spans="1:18" ht="43.5" x14ac:dyDescent="0.35">
      <c r="A211">
        <v>666</v>
      </c>
      <c r="B211" s="3" t="s">
        <v>667</v>
      </c>
      <c r="C211" s="3" t="s">
        <v>4776</v>
      </c>
      <c r="D211" s="6">
        <v>200000</v>
      </c>
      <c r="E211" s="8">
        <v>8</v>
      </c>
      <c r="F211" t="s">
        <v>8220</v>
      </c>
      <c r="G211" t="s">
        <v>8223</v>
      </c>
      <c r="H211" t="s">
        <v>8245</v>
      </c>
      <c r="I211">
        <v>1408305498</v>
      </c>
      <c r="J211">
        <v>1405713498</v>
      </c>
      <c r="K211" t="b">
        <v>0</v>
      </c>
      <c r="L211">
        <v>4</v>
      </c>
      <c r="M211" t="b">
        <v>0</v>
      </c>
      <c r="N211" t="s">
        <v>8271</v>
      </c>
      <c r="O211" s="9">
        <f>(((J211/60)/60)/24)+DATE(1970,1,1)</f>
        <v>41838.832152777781</v>
      </c>
      <c r="P211" t="str">
        <f>LEFT(N211,SEARCH("/",N211)-1)</f>
        <v>technology</v>
      </c>
      <c r="Q211" t="str">
        <f>RIGHT(N211,LEN(N211)-SEARCH("/",N211))</f>
        <v>wearables</v>
      </c>
      <c r="R211">
        <f>YEAR(O211)</f>
        <v>2014</v>
      </c>
    </row>
    <row r="212" spans="1:18" ht="58" x14ac:dyDescent="0.35">
      <c r="A212">
        <v>669</v>
      </c>
      <c r="B212" s="3" t="s">
        <v>670</v>
      </c>
      <c r="C212" s="3" t="s">
        <v>4779</v>
      </c>
      <c r="D212" s="6">
        <v>200000</v>
      </c>
      <c r="E212" s="8">
        <v>43015</v>
      </c>
      <c r="F212" t="s">
        <v>8220</v>
      </c>
      <c r="G212" t="s">
        <v>8234</v>
      </c>
      <c r="H212" t="s">
        <v>8254</v>
      </c>
      <c r="I212">
        <v>1467817258</v>
      </c>
      <c r="J212">
        <v>1465225258</v>
      </c>
      <c r="K212" t="b">
        <v>0</v>
      </c>
      <c r="L212">
        <v>28</v>
      </c>
      <c r="M212" t="b">
        <v>0</v>
      </c>
      <c r="N212" t="s">
        <v>8271</v>
      </c>
      <c r="O212" s="9">
        <f>(((J212/60)/60)/24)+DATE(1970,1,1)</f>
        <v>42527.625671296293</v>
      </c>
      <c r="P212" t="str">
        <f>LEFT(N212,SEARCH("/",N212)-1)</f>
        <v>technology</v>
      </c>
      <c r="Q212" t="str">
        <f>RIGHT(N212,LEN(N212)-SEARCH("/",N212))</f>
        <v>wearables</v>
      </c>
      <c r="R212">
        <f>YEAR(O212)</f>
        <v>2016</v>
      </c>
    </row>
    <row r="213" spans="1:18" ht="58" x14ac:dyDescent="0.35">
      <c r="A213">
        <v>689</v>
      </c>
      <c r="B213" s="3" t="s">
        <v>690</v>
      </c>
      <c r="C213" s="3" t="s">
        <v>4799</v>
      </c>
      <c r="D213" s="6">
        <v>200000</v>
      </c>
      <c r="E213" s="8">
        <v>115297.5</v>
      </c>
      <c r="F213" t="s">
        <v>8220</v>
      </c>
      <c r="G213" t="s">
        <v>8223</v>
      </c>
      <c r="H213" t="s">
        <v>8245</v>
      </c>
      <c r="I213">
        <v>1481173140</v>
      </c>
      <c r="J213">
        <v>1478016097</v>
      </c>
      <c r="K213" t="b">
        <v>0</v>
      </c>
      <c r="L213">
        <v>336</v>
      </c>
      <c r="M213" t="b">
        <v>0</v>
      </c>
      <c r="N213" t="s">
        <v>8271</v>
      </c>
      <c r="O213" s="9">
        <f>(((J213/60)/60)/24)+DATE(1970,1,1)</f>
        <v>42675.66778935185</v>
      </c>
      <c r="P213" t="str">
        <f>LEFT(N213,SEARCH("/",N213)-1)</f>
        <v>technology</v>
      </c>
      <c r="Q213" t="str">
        <f>RIGHT(N213,LEN(N213)-SEARCH("/",N213))</f>
        <v>wearables</v>
      </c>
      <c r="R213">
        <f>YEAR(O213)</f>
        <v>2016</v>
      </c>
    </row>
    <row r="214" spans="1:18" ht="58" x14ac:dyDescent="0.35">
      <c r="A214">
        <v>994</v>
      </c>
      <c r="B214" s="3" t="s">
        <v>995</v>
      </c>
      <c r="C214" s="3" t="s">
        <v>5104</v>
      </c>
      <c r="D214" s="6">
        <v>200000</v>
      </c>
      <c r="E214" s="8">
        <v>4669</v>
      </c>
      <c r="F214" t="s">
        <v>8220</v>
      </c>
      <c r="G214" t="s">
        <v>8223</v>
      </c>
      <c r="H214" t="s">
        <v>8245</v>
      </c>
      <c r="I214">
        <v>1417388340</v>
      </c>
      <c r="J214">
        <v>1412835530</v>
      </c>
      <c r="K214" t="b">
        <v>0</v>
      </c>
      <c r="L214">
        <v>11</v>
      </c>
      <c r="M214" t="b">
        <v>0</v>
      </c>
      <c r="N214" t="s">
        <v>8271</v>
      </c>
      <c r="O214" s="9">
        <f>(((J214/60)/60)/24)+DATE(1970,1,1)</f>
        <v>41921.263078703705</v>
      </c>
      <c r="P214" t="str">
        <f>LEFT(N214,SEARCH("/",N214)-1)</f>
        <v>technology</v>
      </c>
      <c r="Q214" t="str">
        <f>RIGHT(N214,LEN(N214)-SEARCH("/",N214))</f>
        <v>wearables</v>
      </c>
      <c r="R214">
        <f>YEAR(O214)</f>
        <v>2014</v>
      </c>
    </row>
    <row r="215" spans="1:18" ht="58" x14ac:dyDescent="0.35">
      <c r="A215">
        <v>1421</v>
      </c>
      <c r="B215" s="3" t="s">
        <v>1422</v>
      </c>
      <c r="C215" s="3" t="s">
        <v>5531</v>
      </c>
      <c r="D215" s="6">
        <v>200000</v>
      </c>
      <c r="E215" s="8">
        <v>200</v>
      </c>
      <c r="F215" t="s">
        <v>8220</v>
      </c>
      <c r="G215" t="s">
        <v>8234</v>
      </c>
      <c r="H215" t="s">
        <v>8254</v>
      </c>
      <c r="I215">
        <v>1423432709</v>
      </c>
      <c r="J215">
        <v>1420840709</v>
      </c>
      <c r="K215" t="b">
        <v>0</v>
      </c>
      <c r="L215">
        <v>2</v>
      </c>
      <c r="M215" t="b">
        <v>0</v>
      </c>
      <c r="N215" t="s">
        <v>8285</v>
      </c>
      <c r="O215" s="9">
        <f>(((J215/60)/60)/24)+DATE(1970,1,1)</f>
        <v>42013.915613425925</v>
      </c>
      <c r="P215" t="str">
        <f>LEFT(N215,SEARCH("/",N215)-1)</f>
        <v>publishing</v>
      </c>
      <c r="Q215" t="str">
        <f>RIGHT(N215,LEN(N215)-SEARCH("/",N215))</f>
        <v>translations</v>
      </c>
      <c r="R215">
        <f>YEAR(O215)</f>
        <v>2015</v>
      </c>
    </row>
    <row r="216" spans="1:18" ht="58" x14ac:dyDescent="0.35">
      <c r="A216">
        <v>1448</v>
      </c>
      <c r="B216" s="3" t="s">
        <v>1449</v>
      </c>
      <c r="C216" s="3" t="s">
        <v>5558</v>
      </c>
      <c r="D216" s="6">
        <v>200000</v>
      </c>
      <c r="E216" s="8">
        <v>0</v>
      </c>
      <c r="F216" t="s">
        <v>8220</v>
      </c>
      <c r="G216" t="s">
        <v>8225</v>
      </c>
      <c r="H216" t="s">
        <v>8247</v>
      </c>
      <c r="I216">
        <v>1432272300</v>
      </c>
      <c r="J216">
        <v>1429655318</v>
      </c>
      <c r="K216" t="b">
        <v>0</v>
      </c>
      <c r="L216">
        <v>0</v>
      </c>
      <c r="M216" t="b">
        <v>0</v>
      </c>
      <c r="N216" t="s">
        <v>8285</v>
      </c>
      <c r="O216" s="9">
        <f>(((J216/60)/60)/24)+DATE(1970,1,1)</f>
        <v>42115.936550925922</v>
      </c>
      <c r="P216" t="str">
        <f>LEFT(N216,SEARCH("/",N216)-1)</f>
        <v>publishing</v>
      </c>
      <c r="Q216" t="str">
        <f>RIGHT(N216,LEN(N216)-SEARCH("/",N216))</f>
        <v>translations</v>
      </c>
      <c r="R216">
        <f>YEAR(O216)</f>
        <v>2015</v>
      </c>
    </row>
    <row r="217" spans="1:18" ht="43.5" x14ac:dyDescent="0.35">
      <c r="A217">
        <v>2942</v>
      </c>
      <c r="B217" s="3" t="s">
        <v>2942</v>
      </c>
      <c r="C217" s="3" t="s">
        <v>7052</v>
      </c>
      <c r="D217" s="6">
        <v>200000</v>
      </c>
      <c r="E217" s="8">
        <v>40850</v>
      </c>
      <c r="F217" t="s">
        <v>8220</v>
      </c>
      <c r="G217" t="s">
        <v>8228</v>
      </c>
      <c r="H217" t="s">
        <v>8250</v>
      </c>
      <c r="I217">
        <v>1450297080</v>
      </c>
      <c r="J217">
        <v>1448565459</v>
      </c>
      <c r="K217" t="b">
        <v>0</v>
      </c>
      <c r="L217">
        <v>202</v>
      </c>
      <c r="M217" t="b">
        <v>0</v>
      </c>
      <c r="N217" t="s">
        <v>8301</v>
      </c>
      <c r="O217" s="9">
        <f>(((J217/60)/60)/24)+DATE(1970,1,1)</f>
        <v>42334.803923611107</v>
      </c>
      <c r="P217" t="str">
        <f>LEFT(N217,SEARCH("/",N217)-1)</f>
        <v>theater</v>
      </c>
      <c r="Q217" t="str">
        <f>RIGHT(N217,LEN(N217)-SEARCH("/",N217))</f>
        <v>spaces</v>
      </c>
      <c r="R217">
        <f>YEAR(O217)</f>
        <v>2015</v>
      </c>
    </row>
    <row r="218" spans="1:18" ht="43.5" x14ac:dyDescent="0.35">
      <c r="A218">
        <v>3951</v>
      </c>
      <c r="B218" s="3" t="s">
        <v>3948</v>
      </c>
      <c r="C218" s="3" t="s">
        <v>6961</v>
      </c>
      <c r="D218" s="6">
        <v>200000</v>
      </c>
      <c r="E218" s="8">
        <v>1</v>
      </c>
      <c r="F218" t="s">
        <v>8220</v>
      </c>
      <c r="G218" t="s">
        <v>8240</v>
      </c>
      <c r="H218" t="s">
        <v>8248</v>
      </c>
      <c r="I218">
        <v>1462301342</v>
      </c>
      <c r="J218">
        <v>1457120942</v>
      </c>
      <c r="K218" t="b">
        <v>0</v>
      </c>
      <c r="L218">
        <v>1</v>
      </c>
      <c r="M218" t="b">
        <v>0</v>
      </c>
      <c r="N218" t="s">
        <v>8269</v>
      </c>
      <c r="O218" s="9">
        <f>(((J218/60)/60)/24)+DATE(1970,1,1)</f>
        <v>42433.825717592597</v>
      </c>
      <c r="P218" t="str">
        <f>LEFT(N218,SEARCH("/",N218)-1)</f>
        <v>theater</v>
      </c>
      <c r="Q218" t="str">
        <f>RIGHT(N218,LEN(N218)-SEARCH("/",N218))</f>
        <v>plays</v>
      </c>
      <c r="R218">
        <f>YEAR(O218)</f>
        <v>2016</v>
      </c>
    </row>
    <row r="219" spans="1:18" ht="58" x14ac:dyDescent="0.35">
      <c r="A219">
        <v>1441</v>
      </c>
      <c r="B219" s="3" t="s">
        <v>1442</v>
      </c>
      <c r="C219" s="3" t="s">
        <v>5551</v>
      </c>
      <c r="D219" s="6">
        <v>180000</v>
      </c>
      <c r="E219" s="8">
        <v>2020</v>
      </c>
      <c r="F219" t="s">
        <v>8220</v>
      </c>
      <c r="G219" t="s">
        <v>8224</v>
      </c>
      <c r="H219" t="s">
        <v>8246</v>
      </c>
      <c r="I219">
        <v>1441995769</v>
      </c>
      <c r="J219">
        <v>1436811769</v>
      </c>
      <c r="K219" t="b">
        <v>0</v>
      </c>
      <c r="L219">
        <v>3</v>
      </c>
      <c r="M219" t="b">
        <v>0</v>
      </c>
      <c r="N219" t="s">
        <v>8285</v>
      </c>
      <c r="O219" s="9">
        <f>(((J219/60)/60)/24)+DATE(1970,1,1)</f>
        <v>42198.765844907408</v>
      </c>
      <c r="P219" t="str">
        <f>LEFT(N219,SEARCH("/",N219)-1)</f>
        <v>publishing</v>
      </c>
      <c r="Q219" t="str">
        <f>RIGHT(N219,LEN(N219)-SEARCH("/",N219))</f>
        <v>translations</v>
      </c>
      <c r="R219">
        <f>YEAR(O219)</f>
        <v>2015</v>
      </c>
    </row>
    <row r="220" spans="1:18" ht="43.5" x14ac:dyDescent="0.35">
      <c r="A220">
        <v>1982</v>
      </c>
      <c r="B220" s="3" t="s">
        <v>1983</v>
      </c>
      <c r="C220" s="3" t="s">
        <v>6092</v>
      </c>
      <c r="D220" s="6">
        <v>180000</v>
      </c>
      <c r="E220" s="8">
        <v>0</v>
      </c>
      <c r="F220" t="s">
        <v>8220</v>
      </c>
      <c r="G220" t="s">
        <v>8230</v>
      </c>
      <c r="H220" t="s">
        <v>8251</v>
      </c>
      <c r="I220">
        <v>1480863887</v>
      </c>
      <c r="J220">
        <v>1478268287</v>
      </c>
      <c r="K220" t="b">
        <v>0</v>
      </c>
      <c r="L220">
        <v>0</v>
      </c>
      <c r="M220" t="b">
        <v>0</v>
      </c>
      <c r="N220" t="s">
        <v>8294</v>
      </c>
      <c r="O220" s="9">
        <f>(((J220/60)/60)/24)+DATE(1970,1,1)</f>
        <v>42678.586655092593</v>
      </c>
      <c r="P220" t="str">
        <f>LEFT(N220,SEARCH("/",N220)-1)</f>
        <v>photography</v>
      </c>
      <c r="Q220" t="str">
        <f>RIGHT(N220,LEN(N220)-SEARCH("/",N220))</f>
        <v>people</v>
      </c>
      <c r="R220">
        <f>YEAR(O220)</f>
        <v>2016</v>
      </c>
    </row>
    <row r="221" spans="1:18" ht="58" x14ac:dyDescent="0.35">
      <c r="A221">
        <v>2513</v>
      </c>
      <c r="B221" s="3" t="s">
        <v>2513</v>
      </c>
      <c r="C221" s="3" t="s">
        <v>6623</v>
      </c>
      <c r="D221" s="6">
        <v>180000</v>
      </c>
      <c r="E221" s="8">
        <v>0</v>
      </c>
      <c r="F221" t="s">
        <v>8220</v>
      </c>
      <c r="G221" t="s">
        <v>8235</v>
      </c>
      <c r="H221" t="s">
        <v>8248</v>
      </c>
      <c r="I221">
        <v>1488067789</v>
      </c>
      <c r="J221">
        <v>1482883789</v>
      </c>
      <c r="K221" t="b">
        <v>0</v>
      </c>
      <c r="L221">
        <v>0</v>
      </c>
      <c r="M221" t="b">
        <v>0</v>
      </c>
      <c r="N221" t="s">
        <v>8297</v>
      </c>
      <c r="O221" s="9">
        <f>(((J221/60)/60)/24)+DATE(1970,1,1)</f>
        <v>42732.00681712963</v>
      </c>
      <c r="P221" t="str">
        <f>LEFT(N221,SEARCH("/",N221)-1)</f>
        <v>food</v>
      </c>
      <c r="Q221" t="str">
        <f>RIGHT(N221,LEN(N221)-SEARCH("/",N221))</f>
        <v>restaurants</v>
      </c>
      <c r="R221">
        <f>YEAR(O221)</f>
        <v>2016</v>
      </c>
    </row>
    <row r="222" spans="1:18" ht="58" x14ac:dyDescent="0.35">
      <c r="A222">
        <v>2909</v>
      </c>
      <c r="B222" s="3" t="s">
        <v>2909</v>
      </c>
      <c r="C222" s="3" t="s">
        <v>7019</v>
      </c>
      <c r="D222" s="6">
        <v>180000</v>
      </c>
      <c r="E222" s="8">
        <v>20</v>
      </c>
      <c r="F222" t="s">
        <v>8220</v>
      </c>
      <c r="G222" t="s">
        <v>8223</v>
      </c>
      <c r="H222" t="s">
        <v>8245</v>
      </c>
      <c r="I222">
        <v>1416944760</v>
      </c>
      <c r="J222">
        <v>1413527001</v>
      </c>
      <c r="K222" t="b">
        <v>0</v>
      </c>
      <c r="L222">
        <v>1</v>
      </c>
      <c r="M222" t="b">
        <v>0</v>
      </c>
      <c r="N222" t="s">
        <v>8269</v>
      </c>
      <c r="O222" s="9">
        <f>(((J222/60)/60)/24)+DATE(1970,1,1)</f>
        <v>41929.266215277778</v>
      </c>
      <c r="P222" t="str">
        <f>LEFT(N222,SEARCH("/",N222)-1)</f>
        <v>theater</v>
      </c>
      <c r="Q222" t="str">
        <f>RIGHT(N222,LEN(N222)-SEARCH("/",N222))</f>
        <v>plays</v>
      </c>
      <c r="R222">
        <f>YEAR(O222)</f>
        <v>2014</v>
      </c>
    </row>
    <row r="223" spans="1:18" ht="29" x14ac:dyDescent="0.35">
      <c r="A223">
        <v>696</v>
      </c>
      <c r="B223" s="3" t="s">
        <v>697</v>
      </c>
      <c r="C223" s="3" t="s">
        <v>4806</v>
      </c>
      <c r="D223" s="6">
        <v>175000</v>
      </c>
      <c r="E223" s="8">
        <v>1</v>
      </c>
      <c r="F223" t="s">
        <v>8220</v>
      </c>
      <c r="G223" t="s">
        <v>8232</v>
      </c>
      <c r="H223" t="s">
        <v>8248</v>
      </c>
      <c r="I223">
        <v>1406326502</v>
      </c>
      <c r="J223">
        <v>1403734502</v>
      </c>
      <c r="K223" t="b">
        <v>0</v>
      </c>
      <c r="L223">
        <v>1</v>
      </c>
      <c r="M223" t="b">
        <v>0</v>
      </c>
      <c r="N223" t="s">
        <v>8271</v>
      </c>
      <c r="O223" s="9">
        <f>(((J223/60)/60)/24)+DATE(1970,1,1)</f>
        <v>41815.927106481482</v>
      </c>
      <c r="P223" t="str">
        <f>LEFT(N223,SEARCH("/",N223)-1)</f>
        <v>technology</v>
      </c>
      <c r="Q223" t="str">
        <f>RIGHT(N223,LEN(N223)-SEARCH("/",N223))</f>
        <v>wearables</v>
      </c>
      <c r="R223">
        <f>YEAR(O223)</f>
        <v>2014</v>
      </c>
    </row>
    <row r="224" spans="1:18" ht="58" x14ac:dyDescent="0.35">
      <c r="A224">
        <v>1176</v>
      </c>
      <c r="B224" s="3" t="s">
        <v>1177</v>
      </c>
      <c r="C224" s="3" t="s">
        <v>5286</v>
      </c>
      <c r="D224" s="6">
        <v>175000</v>
      </c>
      <c r="E224" s="8">
        <v>10</v>
      </c>
      <c r="F224" t="s">
        <v>8220</v>
      </c>
      <c r="G224" t="s">
        <v>8225</v>
      </c>
      <c r="H224" t="s">
        <v>8247</v>
      </c>
      <c r="I224">
        <v>1488805200</v>
      </c>
      <c r="J224">
        <v>1484094498</v>
      </c>
      <c r="K224" t="b">
        <v>0</v>
      </c>
      <c r="L224">
        <v>1</v>
      </c>
      <c r="M224" t="b">
        <v>0</v>
      </c>
      <c r="N224" t="s">
        <v>8282</v>
      </c>
      <c r="O224" s="9">
        <f>(((J224/60)/60)/24)+DATE(1970,1,1)</f>
        <v>42746.019652777773</v>
      </c>
      <c r="P224" t="str">
        <f>LEFT(N224,SEARCH("/",N224)-1)</f>
        <v>food</v>
      </c>
      <c r="Q224" t="str">
        <f>RIGHT(N224,LEN(N224)-SEARCH("/",N224))</f>
        <v>food trucks</v>
      </c>
      <c r="R224">
        <f>YEAR(O224)</f>
        <v>2017</v>
      </c>
    </row>
    <row r="225" spans="1:18" ht="43.5" x14ac:dyDescent="0.35">
      <c r="A225">
        <v>978</v>
      </c>
      <c r="B225" s="3" t="s">
        <v>979</v>
      </c>
      <c r="C225" s="3" t="s">
        <v>5088</v>
      </c>
      <c r="D225" s="6">
        <v>172889</v>
      </c>
      <c r="E225" s="8">
        <v>97273</v>
      </c>
      <c r="F225" t="s">
        <v>8220</v>
      </c>
      <c r="G225" t="s">
        <v>8234</v>
      </c>
      <c r="H225" t="s">
        <v>8254</v>
      </c>
      <c r="I225">
        <v>1456385101</v>
      </c>
      <c r="J225">
        <v>1453793101</v>
      </c>
      <c r="K225" t="b">
        <v>0</v>
      </c>
      <c r="L225">
        <v>123</v>
      </c>
      <c r="M225" t="b">
        <v>0</v>
      </c>
      <c r="N225" t="s">
        <v>8271</v>
      </c>
      <c r="O225" s="9">
        <f>(((J225/60)/60)/24)+DATE(1970,1,1)</f>
        <v>42395.309039351851</v>
      </c>
      <c r="P225" t="str">
        <f>LEFT(N225,SEARCH("/",N225)-1)</f>
        <v>technology</v>
      </c>
      <c r="Q225" t="str">
        <f>RIGHT(N225,LEN(N225)-SEARCH("/",N225))</f>
        <v>wearables</v>
      </c>
      <c r="R225">
        <f>YEAR(O225)</f>
        <v>2016</v>
      </c>
    </row>
    <row r="226" spans="1:18" ht="58" x14ac:dyDescent="0.35">
      <c r="A226">
        <v>1874</v>
      </c>
      <c r="B226" s="3" t="s">
        <v>1875</v>
      </c>
      <c r="C226" s="3" t="s">
        <v>5984</v>
      </c>
      <c r="D226" s="6">
        <v>160000</v>
      </c>
      <c r="E226" s="8">
        <v>26</v>
      </c>
      <c r="F226" t="s">
        <v>8220</v>
      </c>
      <c r="G226" t="s">
        <v>8223</v>
      </c>
      <c r="H226" t="s">
        <v>8245</v>
      </c>
      <c r="I226">
        <v>1467155733</v>
      </c>
      <c r="J226">
        <v>1465427733</v>
      </c>
      <c r="K226" t="b">
        <v>0</v>
      </c>
      <c r="L226">
        <v>2</v>
      </c>
      <c r="M226" t="b">
        <v>0</v>
      </c>
      <c r="N226" t="s">
        <v>8281</v>
      </c>
      <c r="O226" s="9">
        <f>(((J226/60)/60)/24)+DATE(1970,1,1)</f>
        <v>42529.969131944439</v>
      </c>
      <c r="P226" t="str">
        <f>LEFT(N226,SEARCH("/",N226)-1)</f>
        <v>games</v>
      </c>
      <c r="Q226" t="str">
        <f>RIGHT(N226,LEN(N226)-SEARCH("/",N226))</f>
        <v>mobile games</v>
      </c>
      <c r="R226">
        <f>YEAR(O226)</f>
        <v>2016</v>
      </c>
    </row>
    <row r="227" spans="1:18" ht="43.5" x14ac:dyDescent="0.35">
      <c r="A227">
        <v>236</v>
      </c>
      <c r="B227" s="3" t="s">
        <v>238</v>
      </c>
      <c r="C227" s="3" t="s">
        <v>4346</v>
      </c>
      <c r="D227" s="6">
        <v>150000</v>
      </c>
      <c r="E227" s="8">
        <v>0</v>
      </c>
      <c r="F227" t="s">
        <v>8220</v>
      </c>
      <c r="G227" t="s">
        <v>8223</v>
      </c>
      <c r="H227" t="s">
        <v>8245</v>
      </c>
      <c r="I227">
        <v>1451952000</v>
      </c>
      <c r="J227">
        <v>1447380099</v>
      </c>
      <c r="K227" t="b">
        <v>0</v>
      </c>
      <c r="L227">
        <v>0</v>
      </c>
      <c r="M227" t="b">
        <v>0</v>
      </c>
      <c r="N227" t="s">
        <v>8266</v>
      </c>
      <c r="O227" s="9">
        <f>(((J227/60)/60)/24)+DATE(1970,1,1)</f>
        <v>42321.08447916666</v>
      </c>
      <c r="P227" t="str">
        <f>LEFT(N227,SEARCH("/",N227)-1)</f>
        <v>film &amp; video</v>
      </c>
      <c r="Q227" t="str">
        <f>RIGHT(N227,LEN(N227)-SEARCH("/",N227))</f>
        <v>drama</v>
      </c>
      <c r="R227">
        <f>YEAR(O227)</f>
        <v>2015</v>
      </c>
    </row>
    <row r="228" spans="1:18" ht="43.5" x14ac:dyDescent="0.35">
      <c r="A228">
        <v>557</v>
      </c>
      <c r="B228" s="3" t="s">
        <v>558</v>
      </c>
      <c r="C228" s="3" t="s">
        <v>4667</v>
      </c>
      <c r="D228" s="6">
        <v>150000</v>
      </c>
      <c r="E228" s="8">
        <v>1366</v>
      </c>
      <c r="F228" t="s">
        <v>8220</v>
      </c>
      <c r="G228" t="s">
        <v>8235</v>
      </c>
      <c r="H228" t="s">
        <v>8248</v>
      </c>
      <c r="I228">
        <v>1480721803</v>
      </c>
      <c r="J228">
        <v>1478126203</v>
      </c>
      <c r="K228" t="b">
        <v>0</v>
      </c>
      <c r="L228">
        <v>20</v>
      </c>
      <c r="M228" t="b">
        <v>0</v>
      </c>
      <c r="N228" t="s">
        <v>8270</v>
      </c>
      <c r="O228" s="9">
        <f>(((J228/60)/60)/24)+DATE(1970,1,1)</f>
        <v>42676.942164351851</v>
      </c>
      <c r="P228" t="str">
        <f>LEFT(N228,SEARCH("/",N228)-1)</f>
        <v>technology</v>
      </c>
      <c r="Q228" t="str">
        <f>RIGHT(N228,LEN(N228)-SEARCH("/",N228))</f>
        <v>web</v>
      </c>
      <c r="R228">
        <f>YEAR(O228)</f>
        <v>2016</v>
      </c>
    </row>
    <row r="229" spans="1:18" ht="43.5" x14ac:dyDescent="0.35">
      <c r="A229">
        <v>694</v>
      </c>
      <c r="B229" s="3" t="s">
        <v>695</v>
      </c>
      <c r="C229" s="3" t="s">
        <v>4804</v>
      </c>
      <c r="D229" s="6">
        <v>150000</v>
      </c>
      <c r="E229" s="8">
        <v>590</v>
      </c>
      <c r="F229" t="s">
        <v>8220</v>
      </c>
      <c r="G229" t="s">
        <v>8223</v>
      </c>
      <c r="H229" t="s">
        <v>8245</v>
      </c>
      <c r="I229">
        <v>1485964559</v>
      </c>
      <c r="J229">
        <v>1483372559</v>
      </c>
      <c r="K229" t="b">
        <v>0</v>
      </c>
      <c r="L229">
        <v>7</v>
      </c>
      <c r="M229" t="b">
        <v>0</v>
      </c>
      <c r="N229" t="s">
        <v>8271</v>
      </c>
      <c r="O229" s="9">
        <f>(((J229/60)/60)/24)+DATE(1970,1,1)</f>
        <v>42737.663877314815</v>
      </c>
      <c r="P229" t="str">
        <f>LEFT(N229,SEARCH("/",N229)-1)</f>
        <v>technology</v>
      </c>
      <c r="Q229" t="str">
        <f>RIGHT(N229,LEN(N229)-SEARCH("/",N229))</f>
        <v>wearables</v>
      </c>
      <c r="R229">
        <f>YEAR(O229)</f>
        <v>2017</v>
      </c>
    </row>
    <row r="230" spans="1:18" ht="43.5" x14ac:dyDescent="0.35">
      <c r="A230">
        <v>976</v>
      </c>
      <c r="B230" s="3" t="s">
        <v>977</v>
      </c>
      <c r="C230" s="3" t="s">
        <v>5086</v>
      </c>
      <c r="D230" s="6">
        <v>150000</v>
      </c>
      <c r="E230" s="8">
        <v>2889</v>
      </c>
      <c r="F230" t="s">
        <v>8220</v>
      </c>
      <c r="G230" t="s">
        <v>8225</v>
      </c>
      <c r="H230" t="s">
        <v>8247</v>
      </c>
      <c r="I230">
        <v>1439515497</v>
      </c>
      <c r="J230">
        <v>1435627497</v>
      </c>
      <c r="K230" t="b">
        <v>0</v>
      </c>
      <c r="L230">
        <v>18</v>
      </c>
      <c r="M230" t="b">
        <v>0</v>
      </c>
      <c r="N230" t="s">
        <v>8271</v>
      </c>
      <c r="O230" s="9">
        <f>(((J230/60)/60)/24)+DATE(1970,1,1)</f>
        <v>42185.058993055558</v>
      </c>
      <c r="P230" t="str">
        <f>LEFT(N230,SEARCH("/",N230)-1)</f>
        <v>technology</v>
      </c>
      <c r="Q230" t="str">
        <f>RIGHT(N230,LEN(N230)-SEARCH("/",N230))</f>
        <v>wearables</v>
      </c>
      <c r="R230">
        <f>YEAR(O230)</f>
        <v>2015</v>
      </c>
    </row>
    <row r="231" spans="1:18" ht="43.5" x14ac:dyDescent="0.35">
      <c r="A231">
        <v>999</v>
      </c>
      <c r="B231" s="3" t="s">
        <v>1000</v>
      </c>
      <c r="C231" s="3" t="s">
        <v>5109</v>
      </c>
      <c r="D231" s="6">
        <v>150000</v>
      </c>
      <c r="E231" s="8">
        <v>11683</v>
      </c>
      <c r="F231" t="s">
        <v>8220</v>
      </c>
      <c r="G231" t="s">
        <v>8228</v>
      </c>
      <c r="H231" t="s">
        <v>8250</v>
      </c>
      <c r="I231">
        <v>1415865720</v>
      </c>
      <c r="J231">
        <v>1413270690</v>
      </c>
      <c r="K231" t="b">
        <v>0</v>
      </c>
      <c r="L231">
        <v>40</v>
      </c>
      <c r="M231" t="b">
        <v>0</v>
      </c>
      <c r="N231" t="s">
        <v>8271</v>
      </c>
      <c r="O231" s="9">
        <f>(((J231/60)/60)/24)+DATE(1970,1,1)</f>
        <v>41926.29965277778</v>
      </c>
      <c r="P231" t="str">
        <f>LEFT(N231,SEARCH("/",N231)-1)</f>
        <v>technology</v>
      </c>
      <c r="Q231" t="str">
        <f>RIGHT(N231,LEN(N231)-SEARCH("/",N231))</f>
        <v>wearables</v>
      </c>
      <c r="R231">
        <f>YEAR(O231)</f>
        <v>2014</v>
      </c>
    </row>
    <row r="232" spans="1:18" ht="43.5" x14ac:dyDescent="0.35">
      <c r="A232">
        <v>1066</v>
      </c>
      <c r="B232" s="3" t="s">
        <v>1067</v>
      </c>
      <c r="C232" s="3" t="s">
        <v>5176</v>
      </c>
      <c r="D232" s="6">
        <v>150000</v>
      </c>
      <c r="E232" s="8">
        <v>5051</v>
      </c>
      <c r="F232" t="s">
        <v>8220</v>
      </c>
      <c r="G232" t="s">
        <v>8223</v>
      </c>
      <c r="H232" t="s">
        <v>8245</v>
      </c>
      <c r="I232">
        <v>1375657582</v>
      </c>
      <c r="J232">
        <v>1371769582</v>
      </c>
      <c r="K232" t="b">
        <v>0</v>
      </c>
      <c r="L232">
        <v>148</v>
      </c>
      <c r="M232" t="b">
        <v>0</v>
      </c>
      <c r="N232" t="s">
        <v>8280</v>
      </c>
      <c r="O232" s="9">
        <f>(((J232/60)/60)/24)+DATE(1970,1,1)</f>
        <v>41445.962754629632</v>
      </c>
      <c r="P232" t="str">
        <f>LEFT(N232,SEARCH("/",N232)-1)</f>
        <v>games</v>
      </c>
      <c r="Q232" t="str">
        <f>RIGHT(N232,LEN(N232)-SEARCH("/",N232))</f>
        <v>video games</v>
      </c>
      <c r="R232">
        <f>YEAR(O232)</f>
        <v>2013</v>
      </c>
    </row>
    <row r="233" spans="1:18" ht="29" x14ac:dyDescent="0.35">
      <c r="A233">
        <v>2519</v>
      </c>
      <c r="B233" s="3" t="s">
        <v>2519</v>
      </c>
      <c r="C233" s="3" t="s">
        <v>6629</v>
      </c>
      <c r="D233" s="6">
        <v>150000</v>
      </c>
      <c r="E233" s="8">
        <v>65</v>
      </c>
      <c r="F233" t="s">
        <v>8220</v>
      </c>
      <c r="G233" t="s">
        <v>8223</v>
      </c>
      <c r="H233" t="s">
        <v>8245</v>
      </c>
      <c r="I233">
        <v>1405741404</v>
      </c>
      <c r="J233">
        <v>1403149404</v>
      </c>
      <c r="K233" t="b">
        <v>0</v>
      </c>
      <c r="L233">
        <v>4</v>
      </c>
      <c r="M233" t="b">
        <v>0</v>
      </c>
      <c r="N233" t="s">
        <v>8297</v>
      </c>
      <c r="O233" s="9">
        <f>(((J233/60)/60)/24)+DATE(1970,1,1)</f>
        <v>41809.155138888891</v>
      </c>
      <c r="P233" t="str">
        <f>LEFT(N233,SEARCH("/",N233)-1)</f>
        <v>food</v>
      </c>
      <c r="Q233" t="str">
        <f>RIGHT(N233,LEN(N233)-SEARCH("/",N233))</f>
        <v>restaurants</v>
      </c>
      <c r="R233">
        <f>YEAR(O233)</f>
        <v>2014</v>
      </c>
    </row>
    <row r="234" spans="1:18" ht="43.5" x14ac:dyDescent="0.35">
      <c r="A234">
        <v>2876</v>
      </c>
      <c r="B234" s="3" t="s">
        <v>2876</v>
      </c>
      <c r="C234" s="3" t="s">
        <v>6986</v>
      </c>
      <c r="D234" s="6">
        <v>150000</v>
      </c>
      <c r="E234" s="8">
        <v>0</v>
      </c>
      <c r="F234" t="s">
        <v>8220</v>
      </c>
      <c r="G234" t="s">
        <v>8223</v>
      </c>
      <c r="H234" t="s">
        <v>8245</v>
      </c>
      <c r="I234">
        <v>1437069079</v>
      </c>
      <c r="J234">
        <v>1434477079</v>
      </c>
      <c r="K234" t="b">
        <v>0</v>
      </c>
      <c r="L234">
        <v>0</v>
      </c>
      <c r="M234" t="b">
        <v>0</v>
      </c>
      <c r="N234" t="s">
        <v>8269</v>
      </c>
      <c r="O234" s="9">
        <f>(((J234/60)/60)/24)+DATE(1970,1,1)</f>
        <v>42171.743969907402</v>
      </c>
      <c r="P234" t="str">
        <f>LEFT(N234,SEARCH("/",N234)-1)</f>
        <v>theater</v>
      </c>
      <c r="Q234" t="str">
        <f>RIGHT(N234,LEN(N234)-SEARCH("/",N234))</f>
        <v>plays</v>
      </c>
      <c r="R234">
        <f>YEAR(O234)</f>
        <v>2015</v>
      </c>
    </row>
    <row r="235" spans="1:18" ht="43.5" x14ac:dyDescent="0.35">
      <c r="A235">
        <v>2902</v>
      </c>
      <c r="B235" s="3" t="s">
        <v>2902</v>
      </c>
      <c r="C235" s="3" t="s">
        <v>7012</v>
      </c>
      <c r="D235" s="6">
        <v>150000</v>
      </c>
      <c r="E235" s="8">
        <v>25</v>
      </c>
      <c r="F235" t="s">
        <v>8220</v>
      </c>
      <c r="G235" t="s">
        <v>8223</v>
      </c>
      <c r="H235" t="s">
        <v>8245</v>
      </c>
      <c r="I235">
        <v>1440412396</v>
      </c>
      <c r="J235">
        <v>1437820396</v>
      </c>
      <c r="K235" t="b">
        <v>0</v>
      </c>
      <c r="L235">
        <v>1</v>
      </c>
      <c r="M235" t="b">
        <v>0</v>
      </c>
      <c r="N235" t="s">
        <v>8269</v>
      </c>
      <c r="O235" s="9">
        <f>(((J235/60)/60)/24)+DATE(1970,1,1)</f>
        <v>42210.439768518518</v>
      </c>
      <c r="P235" t="str">
        <f>LEFT(N235,SEARCH("/",N235)-1)</f>
        <v>theater</v>
      </c>
      <c r="Q235" t="str">
        <f>RIGHT(N235,LEN(N235)-SEARCH("/",N235))</f>
        <v>plays</v>
      </c>
      <c r="R235">
        <f>YEAR(O235)</f>
        <v>2015</v>
      </c>
    </row>
    <row r="236" spans="1:18" ht="43.5" x14ac:dyDescent="0.35">
      <c r="A236">
        <v>3636</v>
      </c>
      <c r="B236" s="3" t="s">
        <v>3634</v>
      </c>
      <c r="C236" s="3" t="s">
        <v>7746</v>
      </c>
      <c r="D236" s="6">
        <v>150000</v>
      </c>
      <c r="E236" s="8">
        <v>0</v>
      </c>
      <c r="F236" t="s">
        <v>8220</v>
      </c>
      <c r="G236" t="s">
        <v>8223</v>
      </c>
      <c r="H236" t="s">
        <v>8245</v>
      </c>
      <c r="I236">
        <v>1442248829</v>
      </c>
      <c r="J236">
        <v>1439224829</v>
      </c>
      <c r="K236" t="b">
        <v>0</v>
      </c>
      <c r="L236">
        <v>0</v>
      </c>
      <c r="M236" t="b">
        <v>0</v>
      </c>
      <c r="N236" t="s">
        <v>8303</v>
      </c>
      <c r="O236" s="9">
        <f>(((J236/60)/60)/24)+DATE(1970,1,1)</f>
        <v>42226.694780092599</v>
      </c>
      <c r="P236" t="str">
        <f>LEFT(N236,SEARCH("/",N236)-1)</f>
        <v>theater</v>
      </c>
      <c r="Q236" t="str">
        <f>RIGHT(N236,LEN(N236)-SEARCH("/",N236))</f>
        <v>musical</v>
      </c>
      <c r="R236">
        <f>YEAR(O236)</f>
        <v>2015</v>
      </c>
    </row>
    <row r="237" spans="1:18" ht="43.5" x14ac:dyDescent="0.35">
      <c r="A237">
        <v>3805</v>
      </c>
      <c r="B237" s="3" t="s">
        <v>3802</v>
      </c>
      <c r="C237" s="3" t="s">
        <v>7915</v>
      </c>
      <c r="D237" s="6">
        <v>150000</v>
      </c>
      <c r="E237" s="8">
        <v>3</v>
      </c>
      <c r="F237" t="s">
        <v>8220</v>
      </c>
      <c r="G237" t="s">
        <v>8223</v>
      </c>
      <c r="H237" t="s">
        <v>8245</v>
      </c>
      <c r="I237">
        <v>1411852640</v>
      </c>
      <c r="J237">
        <v>1406668640</v>
      </c>
      <c r="K237" t="b">
        <v>0</v>
      </c>
      <c r="L237">
        <v>2</v>
      </c>
      <c r="M237" t="b">
        <v>0</v>
      </c>
      <c r="N237" t="s">
        <v>8303</v>
      </c>
      <c r="O237" s="9">
        <f>(((J237/60)/60)/24)+DATE(1970,1,1)</f>
        <v>41849.887037037035</v>
      </c>
      <c r="P237" t="str">
        <f>LEFT(N237,SEARCH("/",N237)-1)</f>
        <v>theater</v>
      </c>
      <c r="Q237" t="str">
        <f>RIGHT(N237,LEN(N237)-SEARCH("/",N237))</f>
        <v>musical</v>
      </c>
      <c r="R237">
        <f>YEAR(O237)</f>
        <v>2014</v>
      </c>
    </row>
    <row r="238" spans="1:18" ht="43.5" x14ac:dyDescent="0.35">
      <c r="A238">
        <v>2429</v>
      </c>
      <c r="B238" s="3" t="s">
        <v>2430</v>
      </c>
      <c r="C238" s="3" t="s">
        <v>6539</v>
      </c>
      <c r="D238" s="6">
        <v>140000</v>
      </c>
      <c r="E238" s="8">
        <v>2005</v>
      </c>
      <c r="F238" t="s">
        <v>8220</v>
      </c>
      <c r="G238" t="s">
        <v>8233</v>
      </c>
      <c r="H238" t="s">
        <v>8253</v>
      </c>
      <c r="I238">
        <v>1486313040</v>
      </c>
      <c r="J238">
        <v>1483131966</v>
      </c>
      <c r="K238" t="b">
        <v>0</v>
      </c>
      <c r="L238">
        <v>4</v>
      </c>
      <c r="M238" t="b">
        <v>0</v>
      </c>
      <c r="N238" t="s">
        <v>8282</v>
      </c>
      <c r="O238" s="9">
        <f>(((J238/60)/60)/24)+DATE(1970,1,1)</f>
        <v>42734.879236111112</v>
      </c>
      <c r="P238" t="str">
        <f>LEFT(N238,SEARCH("/",N238)-1)</f>
        <v>food</v>
      </c>
      <c r="Q238" t="str">
        <f>RIGHT(N238,LEN(N238)-SEARCH("/",N238))</f>
        <v>food trucks</v>
      </c>
      <c r="R238">
        <f>YEAR(O238)</f>
        <v>2016</v>
      </c>
    </row>
    <row r="239" spans="1:18" ht="58" x14ac:dyDescent="0.35">
      <c r="A239">
        <v>1996</v>
      </c>
      <c r="B239" s="3" t="s">
        <v>1997</v>
      </c>
      <c r="C239" s="3" t="s">
        <v>6106</v>
      </c>
      <c r="D239" s="6">
        <v>133800</v>
      </c>
      <c r="E239" s="8">
        <v>0</v>
      </c>
      <c r="F239" t="s">
        <v>8220</v>
      </c>
      <c r="G239" t="s">
        <v>8223</v>
      </c>
      <c r="H239" t="s">
        <v>8245</v>
      </c>
      <c r="I239">
        <v>1405021211</v>
      </c>
      <c r="J239">
        <v>1402429211</v>
      </c>
      <c r="K239" t="b">
        <v>0</v>
      </c>
      <c r="L239">
        <v>0</v>
      </c>
      <c r="M239" t="b">
        <v>0</v>
      </c>
      <c r="N239" t="s">
        <v>8294</v>
      </c>
      <c r="O239" s="9">
        <f>(((J239/60)/60)/24)+DATE(1970,1,1)</f>
        <v>41800.819571759261</v>
      </c>
      <c r="P239" t="str">
        <f>LEFT(N239,SEARCH("/",N239)-1)</f>
        <v>photography</v>
      </c>
      <c r="Q239" t="str">
        <f>RIGHT(N239,LEN(N239)-SEARCH("/",N239))</f>
        <v>people</v>
      </c>
      <c r="R239">
        <f>YEAR(O239)</f>
        <v>2014</v>
      </c>
    </row>
    <row r="240" spans="1:18" ht="43.5" x14ac:dyDescent="0.35">
      <c r="A240">
        <v>699</v>
      </c>
      <c r="B240" s="3" t="s">
        <v>700</v>
      </c>
      <c r="C240" s="3" t="s">
        <v>4809</v>
      </c>
      <c r="D240" s="6">
        <v>130000</v>
      </c>
      <c r="E240" s="8">
        <v>107148.74</v>
      </c>
      <c r="F240" t="s">
        <v>8220</v>
      </c>
      <c r="G240" t="s">
        <v>8223</v>
      </c>
      <c r="H240" t="s">
        <v>8245</v>
      </c>
      <c r="I240">
        <v>1385136000</v>
      </c>
      <c r="J240">
        <v>1381923548</v>
      </c>
      <c r="K240" t="b">
        <v>0</v>
      </c>
      <c r="L240">
        <v>890</v>
      </c>
      <c r="M240" t="b">
        <v>0</v>
      </c>
      <c r="N240" t="s">
        <v>8271</v>
      </c>
      <c r="O240" s="9">
        <f>(((J240/60)/60)/24)+DATE(1970,1,1)</f>
        <v>41563.485509259262</v>
      </c>
      <c r="P240" t="str">
        <f>LEFT(N240,SEARCH("/",N240)-1)</f>
        <v>technology</v>
      </c>
      <c r="Q240" t="str">
        <f>RIGHT(N240,LEN(N240)-SEARCH("/",N240))</f>
        <v>wearables</v>
      </c>
      <c r="R240">
        <f>YEAR(O240)</f>
        <v>2013</v>
      </c>
    </row>
    <row r="241" spans="1:18" ht="43.5" x14ac:dyDescent="0.35">
      <c r="A241">
        <v>1445</v>
      </c>
      <c r="B241" s="3" t="s">
        <v>1446</v>
      </c>
      <c r="C241" s="3" t="s">
        <v>5555</v>
      </c>
      <c r="D241" s="6">
        <v>130000</v>
      </c>
      <c r="E241" s="8">
        <v>0</v>
      </c>
      <c r="F241" t="s">
        <v>8220</v>
      </c>
      <c r="G241" t="s">
        <v>8235</v>
      </c>
      <c r="H241" t="s">
        <v>8248</v>
      </c>
      <c r="I241">
        <v>1434286855</v>
      </c>
      <c r="J241">
        <v>1431694855</v>
      </c>
      <c r="K241" t="b">
        <v>0</v>
      </c>
      <c r="L241">
        <v>0</v>
      </c>
      <c r="M241" t="b">
        <v>0</v>
      </c>
      <c r="N241" t="s">
        <v>8285</v>
      </c>
      <c r="O241" s="9">
        <f>(((J241/60)/60)/24)+DATE(1970,1,1)</f>
        <v>42139.542303240742</v>
      </c>
      <c r="P241" t="str">
        <f>LEFT(N241,SEARCH("/",N241)-1)</f>
        <v>publishing</v>
      </c>
      <c r="Q241" t="str">
        <f>RIGHT(N241,LEN(N241)-SEARCH("/",N241))</f>
        <v>translations</v>
      </c>
      <c r="R241">
        <f>YEAR(O241)</f>
        <v>2015</v>
      </c>
    </row>
    <row r="242" spans="1:18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>(((J242/60)/60)/24)+DATE(1970,1,1)</f>
        <v>41354.708460648151</v>
      </c>
      <c r="P242" t="str">
        <f>LEFT(N242,SEARCH("/",N242)-1)</f>
        <v>film &amp; video</v>
      </c>
      <c r="Q242" t="str">
        <f>RIGHT(N242,LEN(N242)-SEARCH("/",N242))</f>
        <v>documentary</v>
      </c>
      <c r="R242">
        <f>YEAR(O242)</f>
        <v>2013</v>
      </c>
    </row>
    <row r="243" spans="1:18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>(((J243/60)/60)/24)+DATE(1970,1,1)</f>
        <v>41949.697962962964</v>
      </c>
      <c r="P243" t="str">
        <f>LEFT(N243,SEARCH("/",N243)-1)</f>
        <v>film &amp; video</v>
      </c>
      <c r="Q243" t="str">
        <f>RIGHT(N243,LEN(N243)-SEARCH("/",N243))</f>
        <v>documentary</v>
      </c>
      <c r="R243">
        <f>YEAR(O243)</f>
        <v>2014</v>
      </c>
    </row>
    <row r="244" spans="1:18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>(((J244/60)/60)/24)+DATE(1970,1,1)</f>
        <v>40862.492939814816</v>
      </c>
      <c r="P244" t="str">
        <f>LEFT(N244,SEARCH("/",N244)-1)</f>
        <v>film &amp; video</v>
      </c>
      <c r="Q244" t="str">
        <f>RIGHT(N244,LEN(N244)-SEARCH("/",N244))</f>
        <v>documentary</v>
      </c>
      <c r="R244">
        <f>YEAR(O244)</f>
        <v>2011</v>
      </c>
    </row>
    <row r="245" spans="1:18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>(((J245/60)/60)/24)+DATE(1970,1,1)</f>
        <v>41662.047500000001</v>
      </c>
      <c r="P245" t="str">
        <f>LEFT(N245,SEARCH("/",N245)-1)</f>
        <v>film &amp; video</v>
      </c>
      <c r="Q245" t="str">
        <f>RIGHT(N245,LEN(N245)-SEARCH("/",N245))</f>
        <v>documentary</v>
      </c>
      <c r="R245">
        <f>YEAR(O245)</f>
        <v>2014</v>
      </c>
    </row>
    <row r="246" spans="1:18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>(((J246/60)/60)/24)+DATE(1970,1,1)</f>
        <v>40213.323599537034</v>
      </c>
      <c r="P246" t="str">
        <f>LEFT(N246,SEARCH("/",N246)-1)</f>
        <v>film &amp; video</v>
      </c>
      <c r="Q246" t="str">
        <f>RIGHT(N246,LEN(N246)-SEARCH("/",N246))</f>
        <v>documentary</v>
      </c>
      <c r="R246">
        <f>YEAR(O246)</f>
        <v>2010</v>
      </c>
    </row>
    <row r="247" spans="1:18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>(((J247/60)/60)/24)+DATE(1970,1,1)</f>
        <v>41107.053067129629</v>
      </c>
      <c r="P247" t="str">
        <f>LEFT(N247,SEARCH("/",N247)-1)</f>
        <v>film &amp; video</v>
      </c>
      <c r="Q247" t="str">
        <f>RIGHT(N247,LEN(N247)-SEARCH("/",N247))</f>
        <v>documentary</v>
      </c>
      <c r="R247">
        <f>YEAR(O247)</f>
        <v>2012</v>
      </c>
    </row>
    <row r="248" spans="1:18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>(((J248/60)/60)/24)+DATE(1970,1,1)</f>
        <v>40480.363483796296</v>
      </c>
      <c r="P248" t="str">
        <f>LEFT(N248,SEARCH("/",N248)-1)</f>
        <v>film &amp; video</v>
      </c>
      <c r="Q248" t="str">
        <f>RIGHT(N248,LEN(N248)-SEARCH("/",N248))</f>
        <v>documentary</v>
      </c>
      <c r="R248">
        <f>YEAR(O248)</f>
        <v>2010</v>
      </c>
    </row>
    <row r="249" spans="1:18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>(((J249/60)/60)/24)+DATE(1970,1,1)</f>
        <v>40430.604328703703</v>
      </c>
      <c r="P249" t="str">
        <f>LEFT(N249,SEARCH("/",N249)-1)</f>
        <v>film &amp; video</v>
      </c>
      <c r="Q249" t="str">
        <f>RIGHT(N249,LEN(N249)-SEARCH("/",N249))</f>
        <v>documentary</v>
      </c>
      <c r="R249">
        <f>YEAR(O249)</f>
        <v>2010</v>
      </c>
    </row>
    <row r="250" spans="1:18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>(((J250/60)/60)/24)+DATE(1970,1,1)</f>
        <v>40870.774409722224</v>
      </c>
      <c r="P250" t="str">
        <f>LEFT(N250,SEARCH("/",N250)-1)</f>
        <v>film &amp; video</v>
      </c>
      <c r="Q250" t="str">
        <f>RIGHT(N250,LEN(N250)-SEARCH("/",N250))</f>
        <v>documentary</v>
      </c>
      <c r="R250">
        <f>YEAR(O250)</f>
        <v>2011</v>
      </c>
    </row>
    <row r="251" spans="1:18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>(((J251/60)/60)/24)+DATE(1970,1,1)</f>
        <v>40332.923842592594</v>
      </c>
      <c r="P251" t="str">
        <f>LEFT(N251,SEARCH("/",N251)-1)</f>
        <v>film &amp; video</v>
      </c>
      <c r="Q251" t="str">
        <f>RIGHT(N251,LEN(N251)-SEARCH("/",N251))</f>
        <v>documentary</v>
      </c>
      <c r="R251">
        <f>YEAR(O251)</f>
        <v>2010</v>
      </c>
    </row>
    <row r="252" spans="1:18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>(((J252/60)/60)/24)+DATE(1970,1,1)</f>
        <v>41401.565868055557</v>
      </c>
      <c r="P252" t="str">
        <f>LEFT(N252,SEARCH("/",N252)-1)</f>
        <v>film &amp; video</v>
      </c>
      <c r="Q252" t="str">
        <f>RIGHT(N252,LEN(N252)-SEARCH("/",N252))</f>
        <v>documentary</v>
      </c>
      <c r="R252">
        <f>YEAR(O252)</f>
        <v>2013</v>
      </c>
    </row>
    <row r="253" spans="1:18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>(((J253/60)/60)/24)+DATE(1970,1,1)</f>
        <v>41013.787569444445</v>
      </c>
      <c r="P253" t="str">
        <f>LEFT(N253,SEARCH("/",N253)-1)</f>
        <v>film &amp; video</v>
      </c>
      <c r="Q253" t="str">
        <f>RIGHT(N253,LEN(N253)-SEARCH("/",N253))</f>
        <v>documentary</v>
      </c>
      <c r="R253">
        <f>YEAR(O253)</f>
        <v>2012</v>
      </c>
    </row>
    <row r="254" spans="1:18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>(((J254/60)/60)/24)+DATE(1970,1,1)</f>
        <v>40266.662708333337</v>
      </c>
      <c r="P254" t="str">
        <f>LEFT(N254,SEARCH("/",N254)-1)</f>
        <v>film &amp; video</v>
      </c>
      <c r="Q254" t="str">
        <f>RIGHT(N254,LEN(N254)-SEARCH("/",N254))</f>
        <v>documentary</v>
      </c>
      <c r="R254">
        <f>YEAR(O254)</f>
        <v>2010</v>
      </c>
    </row>
    <row r="255" spans="1:18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>(((J255/60)/60)/24)+DATE(1970,1,1)</f>
        <v>40924.650868055556</v>
      </c>
      <c r="P255" t="str">
        <f>LEFT(N255,SEARCH("/",N255)-1)</f>
        <v>film &amp; video</v>
      </c>
      <c r="Q255" t="str">
        <f>RIGHT(N255,LEN(N255)-SEARCH("/",N255))</f>
        <v>documentary</v>
      </c>
      <c r="R255">
        <f>YEAR(O255)</f>
        <v>2012</v>
      </c>
    </row>
    <row r="256" spans="1:18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>(((J256/60)/60)/24)+DATE(1970,1,1)</f>
        <v>42263.952662037031</v>
      </c>
      <c r="P256" t="str">
        <f>LEFT(N256,SEARCH("/",N256)-1)</f>
        <v>film &amp; video</v>
      </c>
      <c r="Q256" t="str">
        <f>RIGHT(N256,LEN(N256)-SEARCH("/",N256))</f>
        <v>documentary</v>
      </c>
      <c r="R256">
        <f>YEAR(O256)</f>
        <v>2015</v>
      </c>
    </row>
    <row r="257" spans="1:18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>(((J257/60)/60)/24)+DATE(1970,1,1)</f>
        <v>40588.526412037041</v>
      </c>
      <c r="P257" t="str">
        <f>LEFT(N257,SEARCH("/",N257)-1)</f>
        <v>film &amp; video</v>
      </c>
      <c r="Q257" t="str">
        <f>RIGHT(N257,LEN(N257)-SEARCH("/",N257))</f>
        <v>documentary</v>
      </c>
      <c r="R257">
        <f>YEAR(O257)</f>
        <v>2011</v>
      </c>
    </row>
    <row r="258" spans="1:18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>(((J258/60)/60)/24)+DATE(1970,1,1)</f>
        <v>41319.769293981481</v>
      </c>
      <c r="P258" t="str">
        <f>LEFT(N258,SEARCH("/",N258)-1)</f>
        <v>film &amp; video</v>
      </c>
      <c r="Q258" t="str">
        <f>RIGHT(N258,LEN(N258)-SEARCH("/",N258))</f>
        <v>documentary</v>
      </c>
      <c r="R258">
        <f>YEAR(O258)</f>
        <v>2013</v>
      </c>
    </row>
    <row r="259" spans="1:18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>(((J259/60)/60)/24)+DATE(1970,1,1)</f>
        <v>42479.626875000002</v>
      </c>
      <c r="P259" t="str">
        <f>LEFT(N259,SEARCH("/",N259)-1)</f>
        <v>film &amp; video</v>
      </c>
      <c r="Q259" t="str">
        <f>RIGHT(N259,LEN(N259)-SEARCH("/",N259))</f>
        <v>documentary</v>
      </c>
      <c r="R259">
        <f>YEAR(O259)</f>
        <v>2016</v>
      </c>
    </row>
    <row r="260" spans="1:18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>(((J260/60)/60)/24)+DATE(1970,1,1)</f>
        <v>40682.051689814813</v>
      </c>
      <c r="P260" t="str">
        <f>LEFT(N260,SEARCH("/",N260)-1)</f>
        <v>film &amp; video</v>
      </c>
      <c r="Q260" t="str">
        <f>RIGHT(N260,LEN(N260)-SEARCH("/",N260))</f>
        <v>documentary</v>
      </c>
      <c r="R260">
        <f>YEAR(O260)</f>
        <v>2011</v>
      </c>
    </row>
    <row r="261" spans="1:18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>(((J261/60)/60)/24)+DATE(1970,1,1)</f>
        <v>42072.738067129627</v>
      </c>
      <c r="P261" t="str">
        <f>LEFT(N261,SEARCH("/",N261)-1)</f>
        <v>film &amp; video</v>
      </c>
      <c r="Q261" t="str">
        <f>RIGHT(N261,LEN(N261)-SEARCH("/",N261))</f>
        <v>documentary</v>
      </c>
      <c r="R261">
        <f>YEAR(O261)</f>
        <v>2015</v>
      </c>
    </row>
    <row r="262" spans="1:18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>(((J262/60)/60)/24)+DATE(1970,1,1)</f>
        <v>40330.755543981482</v>
      </c>
      <c r="P262" t="str">
        <f>LEFT(N262,SEARCH("/",N262)-1)</f>
        <v>film &amp; video</v>
      </c>
      <c r="Q262" t="str">
        <f>RIGHT(N262,LEN(N262)-SEARCH("/",N262))</f>
        <v>documentary</v>
      </c>
      <c r="R262">
        <f>YEAR(O262)</f>
        <v>2010</v>
      </c>
    </row>
    <row r="263" spans="1:18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>(((J263/60)/60)/24)+DATE(1970,1,1)</f>
        <v>41017.885462962964</v>
      </c>
      <c r="P263" t="str">
        <f>LEFT(N263,SEARCH("/",N263)-1)</f>
        <v>film &amp; video</v>
      </c>
      <c r="Q263" t="str">
        <f>RIGHT(N263,LEN(N263)-SEARCH("/",N263))</f>
        <v>documentary</v>
      </c>
      <c r="R263">
        <f>YEAR(O263)</f>
        <v>2012</v>
      </c>
    </row>
    <row r="264" spans="1:18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>(((J264/60)/60)/24)+DATE(1970,1,1)</f>
        <v>40555.24800925926</v>
      </c>
      <c r="P264" t="str">
        <f>LEFT(N264,SEARCH("/",N264)-1)</f>
        <v>film &amp; video</v>
      </c>
      <c r="Q264" t="str">
        <f>RIGHT(N264,LEN(N264)-SEARCH("/",N264))</f>
        <v>documentary</v>
      </c>
      <c r="R264">
        <f>YEAR(O264)</f>
        <v>2011</v>
      </c>
    </row>
    <row r="265" spans="1:18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>(((J265/60)/60)/24)+DATE(1970,1,1)</f>
        <v>41149.954791666663</v>
      </c>
      <c r="P265" t="str">
        <f>LEFT(N265,SEARCH("/",N265)-1)</f>
        <v>film &amp; video</v>
      </c>
      <c r="Q265" t="str">
        <f>RIGHT(N265,LEN(N265)-SEARCH("/",N265))</f>
        <v>documentary</v>
      </c>
      <c r="R265">
        <f>YEAR(O265)</f>
        <v>2012</v>
      </c>
    </row>
    <row r="266" spans="1:18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>(((J266/60)/60)/24)+DATE(1970,1,1)</f>
        <v>41010.620312500003</v>
      </c>
      <c r="P266" t="str">
        <f>LEFT(N266,SEARCH("/",N266)-1)</f>
        <v>film &amp; video</v>
      </c>
      <c r="Q266" t="str">
        <f>RIGHT(N266,LEN(N266)-SEARCH("/",N266))</f>
        <v>documentary</v>
      </c>
      <c r="R266">
        <f>YEAR(O266)</f>
        <v>2012</v>
      </c>
    </row>
    <row r="267" spans="1:18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>(((J267/60)/60)/24)+DATE(1970,1,1)</f>
        <v>40267.245717592588</v>
      </c>
      <c r="P267" t="str">
        <f>LEFT(N267,SEARCH("/",N267)-1)</f>
        <v>film &amp; video</v>
      </c>
      <c r="Q267" t="str">
        <f>RIGHT(N267,LEN(N267)-SEARCH("/",N267))</f>
        <v>documentary</v>
      </c>
      <c r="R267">
        <f>YEAR(O267)</f>
        <v>2010</v>
      </c>
    </row>
    <row r="268" spans="1:18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>(((J268/60)/60)/24)+DATE(1970,1,1)</f>
        <v>40205.174849537041</v>
      </c>
      <c r="P268" t="str">
        <f>LEFT(N268,SEARCH("/",N268)-1)</f>
        <v>film &amp; video</v>
      </c>
      <c r="Q268" t="str">
        <f>RIGHT(N268,LEN(N268)-SEARCH("/",N268))</f>
        <v>documentary</v>
      </c>
      <c r="R268">
        <f>YEAR(O268)</f>
        <v>2010</v>
      </c>
    </row>
    <row r="269" spans="1:18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>(((J269/60)/60)/24)+DATE(1970,1,1)</f>
        <v>41785.452534722222</v>
      </c>
      <c r="P269" t="str">
        <f>LEFT(N269,SEARCH("/",N269)-1)</f>
        <v>film &amp; video</v>
      </c>
      <c r="Q269" t="str">
        <f>RIGHT(N269,LEN(N269)-SEARCH("/",N269))</f>
        <v>documentary</v>
      </c>
      <c r="R269">
        <f>YEAR(O269)</f>
        <v>2014</v>
      </c>
    </row>
    <row r="270" spans="1:18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>(((J270/60)/60)/24)+DATE(1970,1,1)</f>
        <v>40809.15252314815</v>
      </c>
      <c r="P270" t="str">
        <f>LEFT(N270,SEARCH("/",N270)-1)</f>
        <v>film &amp; video</v>
      </c>
      <c r="Q270" t="str">
        <f>RIGHT(N270,LEN(N270)-SEARCH("/",N270))</f>
        <v>documentary</v>
      </c>
      <c r="R270">
        <f>YEAR(O270)</f>
        <v>2011</v>
      </c>
    </row>
    <row r="271" spans="1:18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>(((J271/60)/60)/24)+DATE(1970,1,1)</f>
        <v>42758.197013888886</v>
      </c>
      <c r="P271" t="str">
        <f>LEFT(N271,SEARCH("/",N271)-1)</f>
        <v>film &amp; video</v>
      </c>
      <c r="Q271" t="str">
        <f>RIGHT(N271,LEN(N271)-SEARCH("/",N271))</f>
        <v>documentary</v>
      </c>
      <c r="R271">
        <f>YEAR(O271)</f>
        <v>2017</v>
      </c>
    </row>
    <row r="272" spans="1:18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>(((J272/60)/60)/24)+DATE(1970,1,1)</f>
        <v>40637.866550925923</v>
      </c>
      <c r="P272" t="str">
        <f>LEFT(N272,SEARCH("/",N272)-1)</f>
        <v>film &amp; video</v>
      </c>
      <c r="Q272" t="str">
        <f>RIGHT(N272,LEN(N272)-SEARCH("/",N272))</f>
        <v>documentary</v>
      </c>
      <c r="R272">
        <f>YEAR(O272)</f>
        <v>2011</v>
      </c>
    </row>
    <row r="273" spans="1:18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>(((J273/60)/60)/24)+DATE(1970,1,1)</f>
        <v>41612.10024305556</v>
      </c>
      <c r="P273" t="str">
        <f>LEFT(N273,SEARCH("/",N273)-1)</f>
        <v>film &amp; video</v>
      </c>
      <c r="Q273" t="str">
        <f>RIGHT(N273,LEN(N273)-SEARCH("/",N273))</f>
        <v>documentary</v>
      </c>
      <c r="R273">
        <f>YEAR(O273)</f>
        <v>2013</v>
      </c>
    </row>
    <row r="274" spans="1:18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>(((J274/60)/60)/24)+DATE(1970,1,1)</f>
        <v>40235.900358796294</v>
      </c>
      <c r="P274" t="str">
        <f>LEFT(N274,SEARCH("/",N274)-1)</f>
        <v>film &amp; video</v>
      </c>
      <c r="Q274" t="str">
        <f>RIGHT(N274,LEN(N274)-SEARCH("/",N274))</f>
        <v>documentary</v>
      </c>
      <c r="R274">
        <f>YEAR(O274)</f>
        <v>2010</v>
      </c>
    </row>
    <row r="275" spans="1:18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>(((J275/60)/60)/24)+DATE(1970,1,1)</f>
        <v>40697.498449074075</v>
      </c>
      <c r="P275" t="str">
        <f>LEFT(N275,SEARCH("/",N275)-1)</f>
        <v>film &amp; video</v>
      </c>
      <c r="Q275" t="str">
        <f>RIGHT(N275,LEN(N275)-SEARCH("/",N275))</f>
        <v>documentary</v>
      </c>
      <c r="R275">
        <f>YEAR(O275)</f>
        <v>2011</v>
      </c>
    </row>
    <row r="276" spans="1:18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>(((J276/60)/60)/24)+DATE(1970,1,1)</f>
        <v>40969.912372685183</v>
      </c>
      <c r="P276" t="str">
        <f>LEFT(N276,SEARCH("/",N276)-1)</f>
        <v>film &amp; video</v>
      </c>
      <c r="Q276" t="str">
        <f>RIGHT(N276,LEN(N276)-SEARCH("/",N276))</f>
        <v>documentary</v>
      </c>
      <c r="R276">
        <f>YEAR(O276)</f>
        <v>2012</v>
      </c>
    </row>
    <row r="277" spans="1:18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>(((J277/60)/60)/24)+DATE(1970,1,1)</f>
        <v>41193.032013888893</v>
      </c>
      <c r="P277" t="str">
        <f>LEFT(N277,SEARCH("/",N277)-1)</f>
        <v>film &amp; video</v>
      </c>
      <c r="Q277" t="str">
        <f>RIGHT(N277,LEN(N277)-SEARCH("/",N277))</f>
        <v>documentary</v>
      </c>
      <c r="R277">
        <f>YEAR(O277)</f>
        <v>2012</v>
      </c>
    </row>
    <row r="278" spans="1:18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>(((J278/60)/60)/24)+DATE(1970,1,1)</f>
        <v>40967.081874999996</v>
      </c>
      <c r="P278" t="str">
        <f>LEFT(N278,SEARCH("/",N278)-1)</f>
        <v>film &amp; video</v>
      </c>
      <c r="Q278" t="str">
        <f>RIGHT(N278,LEN(N278)-SEARCH("/",N278))</f>
        <v>documentary</v>
      </c>
      <c r="R278">
        <f>YEAR(O278)</f>
        <v>2012</v>
      </c>
    </row>
    <row r="279" spans="1:18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>(((J279/60)/60)/24)+DATE(1970,1,1)</f>
        <v>42117.891423611116</v>
      </c>
      <c r="P279" t="str">
        <f>LEFT(N279,SEARCH("/",N279)-1)</f>
        <v>film &amp; video</v>
      </c>
      <c r="Q279" t="str">
        <f>RIGHT(N279,LEN(N279)-SEARCH("/",N279))</f>
        <v>documentary</v>
      </c>
      <c r="R279">
        <f>YEAR(O279)</f>
        <v>2015</v>
      </c>
    </row>
    <row r="280" spans="1:18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>(((J280/60)/60)/24)+DATE(1970,1,1)</f>
        <v>41164.040960648148</v>
      </c>
      <c r="P280" t="str">
        <f>LEFT(N280,SEARCH("/",N280)-1)</f>
        <v>film &amp; video</v>
      </c>
      <c r="Q280" t="str">
        <f>RIGHT(N280,LEN(N280)-SEARCH("/",N280))</f>
        <v>documentary</v>
      </c>
      <c r="R280">
        <f>YEAR(O280)</f>
        <v>2012</v>
      </c>
    </row>
    <row r="281" spans="1:18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>(((J281/60)/60)/24)+DATE(1970,1,1)</f>
        <v>42759.244166666671</v>
      </c>
      <c r="P281" t="str">
        <f>LEFT(N281,SEARCH("/",N281)-1)</f>
        <v>film &amp; video</v>
      </c>
      <c r="Q281" t="str">
        <f>RIGHT(N281,LEN(N281)-SEARCH("/",N281))</f>
        <v>documentary</v>
      </c>
      <c r="R281">
        <f>YEAR(O281)</f>
        <v>2017</v>
      </c>
    </row>
    <row r="282" spans="1:18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>(((J282/60)/60)/24)+DATE(1970,1,1)</f>
        <v>41744.590682870366</v>
      </c>
      <c r="P282" t="str">
        <f>LEFT(N282,SEARCH("/",N282)-1)</f>
        <v>film &amp; video</v>
      </c>
      <c r="Q282" t="str">
        <f>RIGHT(N282,LEN(N282)-SEARCH("/",N282))</f>
        <v>documentary</v>
      </c>
      <c r="R282">
        <f>YEAR(O282)</f>
        <v>2014</v>
      </c>
    </row>
    <row r="283" spans="1:18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>(((J283/60)/60)/24)+DATE(1970,1,1)</f>
        <v>39950.163344907407</v>
      </c>
      <c r="P283" t="str">
        <f>LEFT(N283,SEARCH("/",N283)-1)</f>
        <v>film &amp; video</v>
      </c>
      <c r="Q283" t="str">
        <f>RIGHT(N283,LEN(N283)-SEARCH("/",N283))</f>
        <v>documentary</v>
      </c>
      <c r="R283">
        <f>YEAR(O283)</f>
        <v>2009</v>
      </c>
    </row>
    <row r="284" spans="1:18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>(((J284/60)/60)/24)+DATE(1970,1,1)</f>
        <v>40194.920046296298</v>
      </c>
      <c r="P284" t="str">
        <f>LEFT(N284,SEARCH("/",N284)-1)</f>
        <v>film &amp; video</v>
      </c>
      <c r="Q284" t="str">
        <f>RIGHT(N284,LEN(N284)-SEARCH("/",N284))</f>
        <v>documentary</v>
      </c>
      <c r="R284">
        <f>YEAR(O284)</f>
        <v>2010</v>
      </c>
    </row>
    <row r="285" spans="1:18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>(((J285/60)/60)/24)+DATE(1970,1,1)</f>
        <v>40675.71</v>
      </c>
      <c r="P285" t="str">
        <f>LEFT(N285,SEARCH("/",N285)-1)</f>
        <v>film &amp; video</v>
      </c>
      <c r="Q285" t="str">
        <f>RIGHT(N285,LEN(N285)-SEARCH("/",N285))</f>
        <v>documentary</v>
      </c>
      <c r="R285">
        <f>YEAR(O285)</f>
        <v>2011</v>
      </c>
    </row>
    <row r="286" spans="1:18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>(((J286/60)/60)/24)+DATE(1970,1,1)</f>
        <v>40904.738194444442</v>
      </c>
      <c r="P286" t="str">
        <f>LEFT(N286,SEARCH("/",N286)-1)</f>
        <v>film &amp; video</v>
      </c>
      <c r="Q286" t="str">
        <f>RIGHT(N286,LEN(N286)-SEARCH("/",N286))</f>
        <v>documentary</v>
      </c>
      <c r="R286">
        <f>YEAR(O286)</f>
        <v>2011</v>
      </c>
    </row>
    <row r="287" spans="1:18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>(((J287/60)/60)/24)+DATE(1970,1,1)</f>
        <v>41506.756111111114</v>
      </c>
      <c r="P287" t="str">
        <f>LEFT(N287,SEARCH("/",N287)-1)</f>
        <v>film &amp; video</v>
      </c>
      <c r="Q287" t="str">
        <f>RIGHT(N287,LEN(N287)-SEARCH("/",N287))</f>
        <v>documentary</v>
      </c>
      <c r="R287">
        <f>YEAR(O287)</f>
        <v>2013</v>
      </c>
    </row>
    <row r="288" spans="1:18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>(((J288/60)/60)/24)+DATE(1970,1,1)</f>
        <v>41313.816249999996</v>
      </c>
      <c r="P288" t="str">
        <f>LEFT(N288,SEARCH("/",N288)-1)</f>
        <v>film &amp; video</v>
      </c>
      <c r="Q288" t="str">
        <f>RIGHT(N288,LEN(N288)-SEARCH("/",N288))</f>
        <v>documentary</v>
      </c>
      <c r="R288">
        <f>YEAR(O288)</f>
        <v>2013</v>
      </c>
    </row>
    <row r="289" spans="1:18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>(((J289/60)/60)/24)+DATE(1970,1,1)</f>
        <v>41184.277986111112</v>
      </c>
      <c r="P289" t="str">
        <f>LEFT(N289,SEARCH("/",N289)-1)</f>
        <v>film &amp; video</v>
      </c>
      <c r="Q289" t="str">
        <f>RIGHT(N289,LEN(N289)-SEARCH("/",N289))</f>
        <v>documentary</v>
      </c>
      <c r="R289">
        <f>YEAR(O289)</f>
        <v>2012</v>
      </c>
    </row>
    <row r="290" spans="1:18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>(((J290/60)/60)/24)+DATE(1970,1,1)</f>
        <v>41051.168900462959</v>
      </c>
      <c r="P290" t="str">
        <f>LEFT(N290,SEARCH("/",N290)-1)</f>
        <v>film &amp; video</v>
      </c>
      <c r="Q290" t="str">
        <f>RIGHT(N290,LEN(N290)-SEARCH("/",N290))</f>
        <v>documentary</v>
      </c>
      <c r="R290">
        <f>YEAR(O290)</f>
        <v>2012</v>
      </c>
    </row>
    <row r="291" spans="1:18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>(((J291/60)/60)/24)+DATE(1970,1,1)</f>
        <v>41550.456412037034</v>
      </c>
      <c r="P291" t="str">
        <f>LEFT(N291,SEARCH("/",N291)-1)</f>
        <v>film &amp; video</v>
      </c>
      <c r="Q291" t="str">
        <f>RIGHT(N291,LEN(N291)-SEARCH("/",N291))</f>
        <v>documentary</v>
      </c>
      <c r="R291">
        <f>YEAR(O291)</f>
        <v>2013</v>
      </c>
    </row>
    <row r="292" spans="1:18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>(((J292/60)/60)/24)+DATE(1970,1,1)</f>
        <v>40526.36917824074</v>
      </c>
      <c r="P292" t="str">
        <f>LEFT(N292,SEARCH("/",N292)-1)</f>
        <v>film &amp; video</v>
      </c>
      <c r="Q292" t="str">
        <f>RIGHT(N292,LEN(N292)-SEARCH("/",N292))</f>
        <v>documentary</v>
      </c>
      <c r="R292">
        <f>YEAR(O292)</f>
        <v>2010</v>
      </c>
    </row>
    <row r="293" spans="1:18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>(((J293/60)/60)/24)+DATE(1970,1,1)</f>
        <v>41376.769050925926</v>
      </c>
      <c r="P293" t="str">
        <f>LEFT(N293,SEARCH("/",N293)-1)</f>
        <v>film &amp; video</v>
      </c>
      <c r="Q293" t="str">
        <f>RIGHT(N293,LEN(N293)-SEARCH("/",N293))</f>
        <v>documentary</v>
      </c>
      <c r="R293">
        <f>YEAR(O293)</f>
        <v>2013</v>
      </c>
    </row>
    <row r="294" spans="1:18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>(((J294/60)/60)/24)+DATE(1970,1,1)</f>
        <v>40812.803229166668</v>
      </c>
      <c r="P294" t="str">
        <f>LEFT(N294,SEARCH("/",N294)-1)</f>
        <v>film &amp; video</v>
      </c>
      <c r="Q294" t="str">
        <f>RIGHT(N294,LEN(N294)-SEARCH("/",N294))</f>
        <v>documentary</v>
      </c>
      <c r="R294">
        <f>YEAR(O294)</f>
        <v>2011</v>
      </c>
    </row>
    <row r="295" spans="1:18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>(((J295/60)/60)/24)+DATE(1970,1,1)</f>
        <v>41719.667986111112</v>
      </c>
      <c r="P295" t="str">
        <f>LEFT(N295,SEARCH("/",N295)-1)</f>
        <v>film &amp; video</v>
      </c>
      <c r="Q295" t="str">
        <f>RIGHT(N295,LEN(N295)-SEARCH("/",N295))</f>
        <v>documentary</v>
      </c>
      <c r="R295">
        <f>YEAR(O295)</f>
        <v>2014</v>
      </c>
    </row>
    <row r="296" spans="1:18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>(((J296/60)/60)/24)+DATE(1970,1,1)</f>
        <v>40343.084421296298</v>
      </c>
      <c r="P296" t="str">
        <f>LEFT(N296,SEARCH("/",N296)-1)</f>
        <v>film &amp; video</v>
      </c>
      <c r="Q296" t="str">
        <f>RIGHT(N296,LEN(N296)-SEARCH("/",N296))</f>
        <v>documentary</v>
      </c>
      <c r="R296">
        <f>YEAR(O296)</f>
        <v>2010</v>
      </c>
    </row>
    <row r="297" spans="1:18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>(((J297/60)/60)/24)+DATE(1970,1,1)</f>
        <v>41519.004733796297</v>
      </c>
      <c r="P297" t="str">
        <f>LEFT(N297,SEARCH("/",N297)-1)</f>
        <v>film &amp; video</v>
      </c>
      <c r="Q297" t="str">
        <f>RIGHT(N297,LEN(N297)-SEARCH("/",N297))</f>
        <v>documentary</v>
      </c>
      <c r="R297">
        <f>YEAR(O297)</f>
        <v>2013</v>
      </c>
    </row>
    <row r="298" spans="1:18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>(((J298/60)/60)/24)+DATE(1970,1,1)</f>
        <v>41134.475497685184</v>
      </c>
      <c r="P298" t="str">
        <f>LEFT(N298,SEARCH("/",N298)-1)</f>
        <v>film &amp; video</v>
      </c>
      <c r="Q298" t="str">
        <f>RIGHT(N298,LEN(N298)-SEARCH("/",N298))</f>
        <v>documentary</v>
      </c>
      <c r="R298">
        <f>YEAR(O298)</f>
        <v>2012</v>
      </c>
    </row>
    <row r="299" spans="1:18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>(((J299/60)/60)/24)+DATE(1970,1,1)</f>
        <v>42089.72802083334</v>
      </c>
      <c r="P299" t="str">
        <f>LEFT(N299,SEARCH("/",N299)-1)</f>
        <v>film &amp; video</v>
      </c>
      <c r="Q299" t="str">
        <f>RIGHT(N299,LEN(N299)-SEARCH("/",N299))</f>
        <v>documentary</v>
      </c>
      <c r="R299">
        <f>YEAR(O299)</f>
        <v>2015</v>
      </c>
    </row>
    <row r="300" spans="1:18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>(((J300/60)/60)/24)+DATE(1970,1,1)</f>
        <v>41709.463518518518</v>
      </c>
      <c r="P300" t="str">
        <f>LEFT(N300,SEARCH("/",N300)-1)</f>
        <v>film &amp; video</v>
      </c>
      <c r="Q300" t="str">
        <f>RIGHT(N300,LEN(N300)-SEARCH("/",N300))</f>
        <v>documentary</v>
      </c>
      <c r="R300">
        <f>YEAR(O300)</f>
        <v>2014</v>
      </c>
    </row>
    <row r="301" spans="1:18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>(((J301/60)/60)/24)+DATE(1970,1,1)</f>
        <v>40469.225231481483</v>
      </c>
      <c r="P301" t="str">
        <f>LEFT(N301,SEARCH("/",N301)-1)</f>
        <v>film &amp; video</v>
      </c>
      <c r="Q301" t="str">
        <f>RIGHT(N301,LEN(N301)-SEARCH("/",N301))</f>
        <v>documentary</v>
      </c>
      <c r="R301">
        <f>YEAR(O301)</f>
        <v>2010</v>
      </c>
    </row>
    <row r="302" spans="1:18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>(((J302/60)/60)/24)+DATE(1970,1,1)</f>
        <v>40626.959930555553</v>
      </c>
      <c r="P302" t="str">
        <f>LEFT(N302,SEARCH("/",N302)-1)</f>
        <v>film &amp; video</v>
      </c>
      <c r="Q302" t="str">
        <f>RIGHT(N302,LEN(N302)-SEARCH("/",N302))</f>
        <v>documentary</v>
      </c>
      <c r="R302">
        <f>YEAR(O302)</f>
        <v>2011</v>
      </c>
    </row>
    <row r="303" spans="1:18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>(((J303/60)/60)/24)+DATE(1970,1,1)</f>
        <v>41312.737673611111</v>
      </c>
      <c r="P303" t="str">
        <f>LEFT(N303,SEARCH("/",N303)-1)</f>
        <v>film &amp; video</v>
      </c>
      <c r="Q303" t="str">
        <f>RIGHT(N303,LEN(N303)-SEARCH("/",N303))</f>
        <v>documentary</v>
      </c>
      <c r="R303">
        <f>YEAR(O303)</f>
        <v>2013</v>
      </c>
    </row>
    <row r="304" spans="1:18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>(((J304/60)/60)/24)+DATE(1970,1,1)</f>
        <v>40933.856921296298</v>
      </c>
      <c r="P304" t="str">
        <f>LEFT(N304,SEARCH("/",N304)-1)</f>
        <v>film &amp; video</v>
      </c>
      <c r="Q304" t="str">
        <f>RIGHT(N304,LEN(N304)-SEARCH("/",N304))</f>
        <v>documentary</v>
      </c>
      <c r="R304">
        <f>YEAR(O304)</f>
        <v>2012</v>
      </c>
    </row>
    <row r="305" spans="1:18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>(((J305/60)/60)/24)+DATE(1970,1,1)</f>
        <v>41032.071134259262</v>
      </c>
      <c r="P305" t="str">
        <f>LEFT(N305,SEARCH("/",N305)-1)</f>
        <v>film &amp; video</v>
      </c>
      <c r="Q305" t="str">
        <f>RIGHT(N305,LEN(N305)-SEARCH("/",N305))</f>
        <v>documentary</v>
      </c>
      <c r="R305">
        <f>YEAR(O305)</f>
        <v>2012</v>
      </c>
    </row>
    <row r="306" spans="1:18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>(((J306/60)/60)/24)+DATE(1970,1,1)</f>
        <v>41114.094872685186</v>
      </c>
      <c r="P306" t="str">
        <f>LEFT(N306,SEARCH("/",N306)-1)</f>
        <v>film &amp; video</v>
      </c>
      <c r="Q306" t="str">
        <f>RIGHT(N306,LEN(N306)-SEARCH("/",N306))</f>
        <v>documentary</v>
      </c>
      <c r="R306">
        <f>YEAR(O306)</f>
        <v>2012</v>
      </c>
    </row>
    <row r="307" spans="1:18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>(((J307/60)/60)/24)+DATE(1970,1,1)</f>
        <v>40948.630196759259</v>
      </c>
      <c r="P307" t="str">
        <f>LEFT(N307,SEARCH("/",N307)-1)</f>
        <v>film &amp; video</v>
      </c>
      <c r="Q307" t="str">
        <f>RIGHT(N307,LEN(N307)-SEARCH("/",N307))</f>
        <v>documentary</v>
      </c>
      <c r="R307">
        <f>YEAR(O307)</f>
        <v>2012</v>
      </c>
    </row>
    <row r="308" spans="1:18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>(((J308/60)/60)/24)+DATE(1970,1,1)</f>
        <v>41333.837187500001</v>
      </c>
      <c r="P308" t="str">
        <f>LEFT(N308,SEARCH("/",N308)-1)</f>
        <v>film &amp; video</v>
      </c>
      <c r="Q308" t="str">
        <f>RIGHT(N308,LEN(N308)-SEARCH("/",N308))</f>
        <v>documentary</v>
      </c>
      <c r="R308">
        <f>YEAR(O308)</f>
        <v>2013</v>
      </c>
    </row>
    <row r="309" spans="1:18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>(((J309/60)/60)/24)+DATE(1970,1,1)</f>
        <v>41282.944456018515</v>
      </c>
      <c r="P309" t="str">
        <f>LEFT(N309,SEARCH("/",N309)-1)</f>
        <v>film &amp; video</v>
      </c>
      <c r="Q309" t="str">
        <f>RIGHT(N309,LEN(N309)-SEARCH("/",N309))</f>
        <v>documentary</v>
      </c>
      <c r="R309">
        <f>YEAR(O309)</f>
        <v>2013</v>
      </c>
    </row>
    <row r="310" spans="1:18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>(((J310/60)/60)/24)+DATE(1970,1,1)</f>
        <v>40567.694560185184</v>
      </c>
      <c r="P310" t="str">
        <f>LEFT(N310,SEARCH("/",N310)-1)</f>
        <v>film &amp; video</v>
      </c>
      <c r="Q310" t="str">
        <f>RIGHT(N310,LEN(N310)-SEARCH("/",N310))</f>
        <v>documentary</v>
      </c>
      <c r="R310">
        <f>YEAR(O310)</f>
        <v>2011</v>
      </c>
    </row>
    <row r="311" spans="1:18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>(((J311/60)/60)/24)+DATE(1970,1,1)</f>
        <v>41134.751550925925</v>
      </c>
      <c r="P311" t="str">
        <f>LEFT(N311,SEARCH("/",N311)-1)</f>
        <v>film &amp; video</v>
      </c>
      <c r="Q311" t="str">
        <f>RIGHT(N311,LEN(N311)-SEARCH("/",N311))</f>
        <v>documentary</v>
      </c>
      <c r="R311">
        <f>YEAR(O311)</f>
        <v>2012</v>
      </c>
    </row>
    <row r="312" spans="1:18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>(((J312/60)/60)/24)+DATE(1970,1,1)</f>
        <v>40821.183136574073</v>
      </c>
      <c r="P312" t="str">
        <f>LEFT(N312,SEARCH("/",N312)-1)</f>
        <v>film &amp; video</v>
      </c>
      <c r="Q312" t="str">
        <f>RIGHT(N312,LEN(N312)-SEARCH("/",N312))</f>
        <v>documentary</v>
      </c>
      <c r="R312">
        <f>YEAR(O312)</f>
        <v>2011</v>
      </c>
    </row>
    <row r="313" spans="1:18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>(((J313/60)/60)/24)+DATE(1970,1,1)</f>
        <v>40868.219814814816</v>
      </c>
      <c r="P313" t="str">
        <f>LEFT(N313,SEARCH("/",N313)-1)</f>
        <v>film &amp; video</v>
      </c>
      <c r="Q313" t="str">
        <f>RIGHT(N313,LEN(N313)-SEARCH("/",N313))</f>
        <v>documentary</v>
      </c>
      <c r="R313">
        <f>YEAR(O313)</f>
        <v>2011</v>
      </c>
    </row>
    <row r="314" spans="1:18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>(((J314/60)/60)/24)+DATE(1970,1,1)</f>
        <v>41348.877685185187</v>
      </c>
      <c r="P314" t="str">
        <f>LEFT(N314,SEARCH("/",N314)-1)</f>
        <v>film &amp; video</v>
      </c>
      <c r="Q314" t="str">
        <f>RIGHT(N314,LEN(N314)-SEARCH("/",N314))</f>
        <v>documentary</v>
      </c>
      <c r="R314">
        <f>YEAR(O314)</f>
        <v>2013</v>
      </c>
    </row>
    <row r="315" spans="1:18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>(((J315/60)/60)/24)+DATE(1970,1,1)</f>
        <v>40357.227939814817</v>
      </c>
      <c r="P315" t="str">
        <f>LEFT(N315,SEARCH("/",N315)-1)</f>
        <v>film &amp; video</v>
      </c>
      <c r="Q315" t="str">
        <f>RIGHT(N315,LEN(N315)-SEARCH("/",N315))</f>
        <v>documentary</v>
      </c>
      <c r="R315">
        <f>YEAR(O315)</f>
        <v>2010</v>
      </c>
    </row>
    <row r="316" spans="1:18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>(((J316/60)/60)/24)+DATE(1970,1,1)</f>
        <v>41304.833194444444</v>
      </c>
      <c r="P316" t="str">
        <f>LEFT(N316,SEARCH("/",N316)-1)</f>
        <v>film &amp; video</v>
      </c>
      <c r="Q316" t="str">
        <f>RIGHT(N316,LEN(N316)-SEARCH("/",N316))</f>
        <v>documentary</v>
      </c>
      <c r="R316">
        <f>YEAR(O316)</f>
        <v>2013</v>
      </c>
    </row>
    <row r="317" spans="1:18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>(((J317/60)/60)/24)+DATE(1970,1,1)</f>
        <v>41113.77238425926</v>
      </c>
      <c r="P317" t="str">
        <f>LEFT(N317,SEARCH("/",N317)-1)</f>
        <v>film &amp; video</v>
      </c>
      <c r="Q317" t="str">
        <f>RIGHT(N317,LEN(N317)-SEARCH("/",N317))</f>
        <v>documentary</v>
      </c>
      <c r="R317">
        <f>YEAR(O317)</f>
        <v>2012</v>
      </c>
    </row>
    <row r="318" spans="1:18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>(((J318/60)/60)/24)+DATE(1970,1,1)</f>
        <v>41950.923576388886</v>
      </c>
      <c r="P318" t="str">
        <f>LEFT(N318,SEARCH("/",N318)-1)</f>
        <v>film &amp; video</v>
      </c>
      <c r="Q318" t="str">
        <f>RIGHT(N318,LEN(N318)-SEARCH("/",N318))</f>
        <v>documentary</v>
      </c>
      <c r="R318">
        <f>YEAR(O318)</f>
        <v>2014</v>
      </c>
    </row>
    <row r="319" spans="1:18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>(((J319/60)/60)/24)+DATE(1970,1,1)</f>
        <v>41589.676886574074</v>
      </c>
      <c r="P319" t="str">
        <f>LEFT(N319,SEARCH("/",N319)-1)</f>
        <v>film &amp; video</v>
      </c>
      <c r="Q319" t="str">
        <f>RIGHT(N319,LEN(N319)-SEARCH("/",N319))</f>
        <v>documentary</v>
      </c>
      <c r="R319">
        <f>YEAR(O319)</f>
        <v>2013</v>
      </c>
    </row>
    <row r="320" spans="1:18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>(((J320/60)/60)/24)+DATE(1970,1,1)</f>
        <v>41330.038784722223</v>
      </c>
      <c r="P320" t="str">
        <f>LEFT(N320,SEARCH("/",N320)-1)</f>
        <v>film &amp; video</v>
      </c>
      <c r="Q320" t="str">
        <f>RIGHT(N320,LEN(N320)-SEARCH("/",N320))</f>
        <v>documentary</v>
      </c>
      <c r="R320">
        <f>YEAR(O320)</f>
        <v>2013</v>
      </c>
    </row>
    <row r="321" spans="1:18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>(((J321/60)/60)/24)+DATE(1970,1,1)</f>
        <v>40123.83829861111</v>
      </c>
      <c r="P321" t="str">
        <f>LEFT(N321,SEARCH("/",N321)-1)</f>
        <v>film &amp; video</v>
      </c>
      <c r="Q321" t="str">
        <f>RIGHT(N321,LEN(N321)-SEARCH("/",N321))</f>
        <v>documentary</v>
      </c>
      <c r="R321">
        <f>YEAR(O321)</f>
        <v>2009</v>
      </c>
    </row>
    <row r="322" spans="1:18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>(((J322/60)/60)/24)+DATE(1970,1,1)</f>
        <v>42331.551307870366</v>
      </c>
      <c r="P322" t="str">
        <f>LEFT(N322,SEARCH("/",N322)-1)</f>
        <v>film &amp; video</v>
      </c>
      <c r="Q322" t="str">
        <f>RIGHT(N322,LEN(N322)-SEARCH("/",N322))</f>
        <v>documentary</v>
      </c>
      <c r="R322">
        <f>YEAR(O322)</f>
        <v>2015</v>
      </c>
    </row>
    <row r="323" spans="1:18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>(((J323/60)/60)/24)+DATE(1970,1,1)</f>
        <v>42647.446597222224</v>
      </c>
      <c r="P323" t="str">
        <f>LEFT(N323,SEARCH("/",N323)-1)</f>
        <v>film &amp; video</v>
      </c>
      <c r="Q323" t="str">
        <f>RIGHT(N323,LEN(N323)-SEARCH("/",N323))</f>
        <v>documentary</v>
      </c>
      <c r="R323">
        <f>YEAR(O323)</f>
        <v>2016</v>
      </c>
    </row>
    <row r="324" spans="1:18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>(((J324/60)/60)/24)+DATE(1970,1,1)</f>
        <v>42473.57</v>
      </c>
      <c r="P324" t="str">
        <f>LEFT(N324,SEARCH("/",N324)-1)</f>
        <v>film &amp; video</v>
      </c>
      <c r="Q324" t="str">
        <f>RIGHT(N324,LEN(N324)-SEARCH("/",N324))</f>
        <v>documentary</v>
      </c>
      <c r="R324">
        <f>YEAR(O324)</f>
        <v>2016</v>
      </c>
    </row>
    <row r="325" spans="1:18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>(((J325/60)/60)/24)+DATE(1970,1,1)</f>
        <v>42697.32136574074</v>
      </c>
      <c r="P325" t="str">
        <f>LEFT(N325,SEARCH("/",N325)-1)</f>
        <v>film &amp; video</v>
      </c>
      <c r="Q325" t="str">
        <f>RIGHT(N325,LEN(N325)-SEARCH("/",N325))</f>
        <v>documentary</v>
      </c>
      <c r="R325">
        <f>YEAR(O325)</f>
        <v>2016</v>
      </c>
    </row>
    <row r="326" spans="1:18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>(((J326/60)/60)/24)+DATE(1970,1,1)</f>
        <v>42184.626250000001</v>
      </c>
      <c r="P326" t="str">
        <f>LEFT(N326,SEARCH("/",N326)-1)</f>
        <v>film &amp; video</v>
      </c>
      <c r="Q326" t="str">
        <f>RIGHT(N326,LEN(N326)-SEARCH("/",N326))</f>
        <v>documentary</v>
      </c>
      <c r="R326">
        <f>YEAR(O326)</f>
        <v>2015</v>
      </c>
    </row>
    <row r="327" spans="1:18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>(((J327/60)/60)/24)+DATE(1970,1,1)</f>
        <v>42689.187881944439</v>
      </c>
      <c r="P327" t="str">
        <f>LEFT(N327,SEARCH("/",N327)-1)</f>
        <v>film &amp; video</v>
      </c>
      <c r="Q327" t="str">
        <f>RIGHT(N327,LEN(N327)-SEARCH("/",N327))</f>
        <v>documentary</v>
      </c>
      <c r="R327">
        <f>YEAR(O327)</f>
        <v>2016</v>
      </c>
    </row>
    <row r="328" spans="1:18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>(((J328/60)/60)/24)+DATE(1970,1,1)</f>
        <v>42775.314884259264</v>
      </c>
      <c r="P328" t="str">
        <f>LEFT(N328,SEARCH("/",N328)-1)</f>
        <v>film &amp; video</v>
      </c>
      <c r="Q328" t="str">
        <f>RIGHT(N328,LEN(N328)-SEARCH("/",N328))</f>
        <v>documentary</v>
      </c>
      <c r="R328">
        <f>YEAR(O328)</f>
        <v>2017</v>
      </c>
    </row>
    <row r="329" spans="1:18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>(((J329/60)/60)/24)+DATE(1970,1,1)</f>
        <v>42058.235289351855</v>
      </c>
      <c r="P329" t="str">
        <f>LEFT(N329,SEARCH("/",N329)-1)</f>
        <v>film &amp; video</v>
      </c>
      <c r="Q329" t="str">
        <f>RIGHT(N329,LEN(N329)-SEARCH("/",N329))</f>
        <v>documentary</v>
      </c>
      <c r="R329">
        <f>YEAR(O329)</f>
        <v>2015</v>
      </c>
    </row>
    <row r="330" spans="1:18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>(((J330/60)/60)/24)+DATE(1970,1,1)</f>
        <v>42278.946620370371</v>
      </c>
      <c r="P330" t="str">
        <f>LEFT(N330,SEARCH("/",N330)-1)</f>
        <v>film &amp; video</v>
      </c>
      <c r="Q330" t="str">
        <f>RIGHT(N330,LEN(N330)-SEARCH("/",N330))</f>
        <v>documentary</v>
      </c>
      <c r="R330">
        <f>YEAR(O330)</f>
        <v>2015</v>
      </c>
    </row>
    <row r="331" spans="1:18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>(((J331/60)/60)/24)+DATE(1970,1,1)</f>
        <v>42291.46674768519</v>
      </c>
      <c r="P331" t="str">
        <f>LEFT(N331,SEARCH("/",N331)-1)</f>
        <v>film &amp; video</v>
      </c>
      <c r="Q331" t="str">
        <f>RIGHT(N331,LEN(N331)-SEARCH("/",N331))</f>
        <v>documentary</v>
      </c>
      <c r="R331">
        <f>YEAR(O331)</f>
        <v>2015</v>
      </c>
    </row>
    <row r="332" spans="1:18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>(((J332/60)/60)/24)+DATE(1970,1,1)</f>
        <v>41379.515775462962</v>
      </c>
      <c r="P332" t="str">
        <f>LEFT(N332,SEARCH("/",N332)-1)</f>
        <v>film &amp; video</v>
      </c>
      <c r="Q332" t="str">
        <f>RIGHT(N332,LEN(N332)-SEARCH("/",N332))</f>
        <v>documentary</v>
      </c>
      <c r="R332">
        <f>YEAR(O332)</f>
        <v>2013</v>
      </c>
    </row>
    <row r="333" spans="1:18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>(((J333/60)/60)/24)+DATE(1970,1,1)</f>
        <v>42507.581412037034</v>
      </c>
      <c r="P333" t="str">
        <f>LEFT(N333,SEARCH("/",N333)-1)</f>
        <v>film &amp; video</v>
      </c>
      <c r="Q333" t="str">
        <f>RIGHT(N333,LEN(N333)-SEARCH("/",N333))</f>
        <v>documentary</v>
      </c>
      <c r="R333">
        <f>YEAR(O333)</f>
        <v>2016</v>
      </c>
    </row>
    <row r="334" spans="1:18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>(((J334/60)/60)/24)+DATE(1970,1,1)</f>
        <v>42263.680289351847</v>
      </c>
      <c r="P334" t="str">
        <f>LEFT(N334,SEARCH("/",N334)-1)</f>
        <v>film &amp; video</v>
      </c>
      <c r="Q334" t="str">
        <f>RIGHT(N334,LEN(N334)-SEARCH("/",N334))</f>
        <v>documentary</v>
      </c>
      <c r="R334">
        <f>YEAR(O334)</f>
        <v>2015</v>
      </c>
    </row>
    <row r="335" spans="1:18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>(((J335/60)/60)/24)+DATE(1970,1,1)</f>
        <v>42437.636469907404</v>
      </c>
      <c r="P335" t="str">
        <f>LEFT(N335,SEARCH("/",N335)-1)</f>
        <v>film &amp; video</v>
      </c>
      <c r="Q335" t="str">
        <f>RIGHT(N335,LEN(N335)-SEARCH("/",N335))</f>
        <v>documentary</v>
      </c>
      <c r="R335">
        <f>YEAR(O335)</f>
        <v>2016</v>
      </c>
    </row>
    <row r="336" spans="1:18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>(((J336/60)/60)/24)+DATE(1970,1,1)</f>
        <v>42101.682372685187</v>
      </c>
      <c r="P336" t="str">
        <f>LEFT(N336,SEARCH("/",N336)-1)</f>
        <v>film &amp; video</v>
      </c>
      <c r="Q336" t="str">
        <f>RIGHT(N336,LEN(N336)-SEARCH("/",N336))</f>
        <v>documentary</v>
      </c>
      <c r="R336">
        <f>YEAR(O336)</f>
        <v>2015</v>
      </c>
    </row>
    <row r="337" spans="1:18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>(((J337/60)/60)/24)+DATE(1970,1,1)</f>
        <v>42101.737442129626</v>
      </c>
      <c r="P337" t="str">
        <f>LEFT(N337,SEARCH("/",N337)-1)</f>
        <v>film &amp; video</v>
      </c>
      <c r="Q337" t="str">
        <f>RIGHT(N337,LEN(N337)-SEARCH("/",N337))</f>
        <v>documentary</v>
      </c>
      <c r="R337">
        <f>YEAR(O337)</f>
        <v>2015</v>
      </c>
    </row>
    <row r="338" spans="1:18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>(((J338/60)/60)/24)+DATE(1970,1,1)</f>
        <v>42291.596273148149</v>
      </c>
      <c r="P338" t="str">
        <f>LEFT(N338,SEARCH("/",N338)-1)</f>
        <v>film &amp; video</v>
      </c>
      <c r="Q338" t="str">
        <f>RIGHT(N338,LEN(N338)-SEARCH("/",N338))</f>
        <v>documentary</v>
      </c>
      <c r="R338">
        <f>YEAR(O338)</f>
        <v>2015</v>
      </c>
    </row>
    <row r="339" spans="1:18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>(((J339/60)/60)/24)+DATE(1970,1,1)</f>
        <v>42047.128564814819</v>
      </c>
      <c r="P339" t="str">
        <f>LEFT(N339,SEARCH("/",N339)-1)</f>
        <v>film &amp; video</v>
      </c>
      <c r="Q339" t="str">
        <f>RIGHT(N339,LEN(N339)-SEARCH("/",N339))</f>
        <v>documentary</v>
      </c>
      <c r="R339">
        <f>YEAR(O339)</f>
        <v>2015</v>
      </c>
    </row>
    <row r="340" spans="1:18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>(((J340/60)/60)/24)+DATE(1970,1,1)</f>
        <v>42559.755671296298</v>
      </c>
      <c r="P340" t="str">
        <f>LEFT(N340,SEARCH("/",N340)-1)</f>
        <v>film &amp; video</v>
      </c>
      <c r="Q340" t="str">
        <f>RIGHT(N340,LEN(N340)-SEARCH("/",N340))</f>
        <v>documentary</v>
      </c>
      <c r="R340">
        <f>YEAR(O340)</f>
        <v>2016</v>
      </c>
    </row>
    <row r="341" spans="1:18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>(((J341/60)/60)/24)+DATE(1970,1,1)</f>
        <v>42093.760046296295</v>
      </c>
      <c r="P341" t="str">
        <f>LEFT(N341,SEARCH("/",N341)-1)</f>
        <v>film &amp; video</v>
      </c>
      <c r="Q341" t="str">
        <f>RIGHT(N341,LEN(N341)-SEARCH("/",N341))</f>
        <v>documentary</v>
      </c>
      <c r="R341">
        <f>YEAR(O341)</f>
        <v>2015</v>
      </c>
    </row>
    <row r="342" spans="1:18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>(((J342/60)/60)/24)+DATE(1970,1,1)</f>
        <v>42772.669062500005</v>
      </c>
      <c r="P342" t="str">
        <f>LEFT(N342,SEARCH("/",N342)-1)</f>
        <v>film &amp; video</v>
      </c>
      <c r="Q342" t="str">
        <f>RIGHT(N342,LEN(N342)-SEARCH("/",N342))</f>
        <v>documentary</v>
      </c>
      <c r="R342">
        <f>YEAR(O342)</f>
        <v>2017</v>
      </c>
    </row>
    <row r="343" spans="1:18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>(((J343/60)/60)/24)+DATE(1970,1,1)</f>
        <v>41894.879606481481</v>
      </c>
      <c r="P343" t="str">
        <f>LEFT(N343,SEARCH("/",N343)-1)</f>
        <v>film &amp; video</v>
      </c>
      <c r="Q343" t="str">
        <f>RIGHT(N343,LEN(N343)-SEARCH("/",N343))</f>
        <v>documentary</v>
      </c>
      <c r="R343">
        <f>YEAR(O343)</f>
        <v>2014</v>
      </c>
    </row>
    <row r="344" spans="1:18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>(((J344/60)/60)/24)+DATE(1970,1,1)</f>
        <v>42459.780844907407</v>
      </c>
      <c r="P344" t="str">
        <f>LEFT(N344,SEARCH("/",N344)-1)</f>
        <v>film &amp; video</v>
      </c>
      <c r="Q344" t="str">
        <f>RIGHT(N344,LEN(N344)-SEARCH("/",N344))</f>
        <v>documentary</v>
      </c>
      <c r="R344">
        <f>YEAR(O344)</f>
        <v>2016</v>
      </c>
    </row>
    <row r="345" spans="1:18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>(((J345/60)/60)/24)+DATE(1970,1,1)</f>
        <v>41926.73778935185</v>
      </c>
      <c r="P345" t="str">
        <f>LEFT(N345,SEARCH("/",N345)-1)</f>
        <v>film &amp; video</v>
      </c>
      <c r="Q345" t="str">
        <f>RIGHT(N345,LEN(N345)-SEARCH("/",N345))</f>
        <v>documentary</v>
      </c>
      <c r="R345">
        <f>YEAR(O345)</f>
        <v>2014</v>
      </c>
    </row>
    <row r="346" spans="1:18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>(((J346/60)/60)/24)+DATE(1970,1,1)</f>
        <v>42111.970995370371</v>
      </c>
      <c r="P346" t="str">
        <f>LEFT(N346,SEARCH("/",N346)-1)</f>
        <v>film &amp; video</v>
      </c>
      <c r="Q346" t="str">
        <f>RIGHT(N346,LEN(N346)-SEARCH("/",N346))</f>
        <v>documentary</v>
      </c>
      <c r="R346">
        <f>YEAR(O346)</f>
        <v>2015</v>
      </c>
    </row>
    <row r="347" spans="1:18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>(((J347/60)/60)/24)+DATE(1970,1,1)</f>
        <v>42114.944328703699</v>
      </c>
      <c r="P347" t="str">
        <f>LEFT(N347,SEARCH("/",N347)-1)</f>
        <v>film &amp; video</v>
      </c>
      <c r="Q347" t="str">
        <f>RIGHT(N347,LEN(N347)-SEARCH("/",N347))</f>
        <v>documentary</v>
      </c>
      <c r="R347">
        <f>YEAR(O347)</f>
        <v>2015</v>
      </c>
    </row>
    <row r="348" spans="1:18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>(((J348/60)/60)/24)+DATE(1970,1,1)</f>
        <v>42261.500243055561</v>
      </c>
      <c r="P348" t="str">
        <f>LEFT(N348,SEARCH("/",N348)-1)</f>
        <v>film &amp; video</v>
      </c>
      <c r="Q348" t="str">
        <f>RIGHT(N348,LEN(N348)-SEARCH("/",N348))</f>
        <v>documentary</v>
      </c>
      <c r="R348">
        <f>YEAR(O348)</f>
        <v>2015</v>
      </c>
    </row>
    <row r="349" spans="1:18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>(((J349/60)/60)/24)+DATE(1970,1,1)</f>
        <v>42292.495474537034</v>
      </c>
      <c r="P349" t="str">
        <f>LEFT(N349,SEARCH("/",N349)-1)</f>
        <v>film &amp; video</v>
      </c>
      <c r="Q349" t="str">
        <f>RIGHT(N349,LEN(N349)-SEARCH("/",N349))</f>
        <v>documentary</v>
      </c>
      <c r="R349">
        <f>YEAR(O349)</f>
        <v>2015</v>
      </c>
    </row>
    <row r="350" spans="1:18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>(((J350/60)/60)/24)+DATE(1970,1,1)</f>
        <v>42207.58699074074</v>
      </c>
      <c r="P350" t="str">
        <f>LEFT(N350,SEARCH("/",N350)-1)</f>
        <v>film &amp; video</v>
      </c>
      <c r="Q350" t="str">
        <f>RIGHT(N350,LEN(N350)-SEARCH("/",N350))</f>
        <v>documentary</v>
      </c>
      <c r="R350">
        <f>YEAR(O350)</f>
        <v>2015</v>
      </c>
    </row>
    <row r="351" spans="1:18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>(((J351/60)/60)/24)+DATE(1970,1,1)</f>
        <v>42760.498935185184</v>
      </c>
      <c r="P351" t="str">
        <f>LEFT(N351,SEARCH("/",N351)-1)</f>
        <v>film &amp; video</v>
      </c>
      <c r="Q351" t="str">
        <f>RIGHT(N351,LEN(N351)-SEARCH("/",N351))</f>
        <v>documentary</v>
      </c>
      <c r="R351">
        <f>YEAR(O351)</f>
        <v>2017</v>
      </c>
    </row>
    <row r="352" spans="1:18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>(((J352/60)/60)/24)+DATE(1970,1,1)</f>
        <v>42586.066076388888</v>
      </c>
      <c r="P352" t="str">
        <f>LEFT(N352,SEARCH("/",N352)-1)</f>
        <v>film &amp; video</v>
      </c>
      <c r="Q352" t="str">
        <f>RIGHT(N352,LEN(N352)-SEARCH("/",N352))</f>
        <v>documentary</v>
      </c>
      <c r="R352">
        <f>YEAR(O352)</f>
        <v>2016</v>
      </c>
    </row>
    <row r="353" spans="1:18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>(((J353/60)/60)/24)+DATE(1970,1,1)</f>
        <v>42427.964745370366</v>
      </c>
      <c r="P353" t="str">
        <f>LEFT(N353,SEARCH("/",N353)-1)</f>
        <v>film &amp; video</v>
      </c>
      <c r="Q353" t="str">
        <f>RIGHT(N353,LEN(N353)-SEARCH("/",N353))</f>
        <v>documentary</v>
      </c>
      <c r="R353">
        <f>YEAR(O353)</f>
        <v>2016</v>
      </c>
    </row>
    <row r="354" spans="1:18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>(((J354/60)/60)/24)+DATE(1970,1,1)</f>
        <v>41890.167453703703</v>
      </c>
      <c r="P354" t="str">
        <f>LEFT(N354,SEARCH("/",N354)-1)</f>
        <v>film &amp; video</v>
      </c>
      <c r="Q354" t="str">
        <f>RIGHT(N354,LEN(N354)-SEARCH("/",N354))</f>
        <v>documentary</v>
      </c>
      <c r="R354">
        <f>YEAR(O354)</f>
        <v>2014</v>
      </c>
    </row>
    <row r="355" spans="1:18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>(((J355/60)/60)/24)+DATE(1970,1,1)</f>
        <v>42297.791886574079</v>
      </c>
      <c r="P355" t="str">
        <f>LEFT(N355,SEARCH("/",N355)-1)</f>
        <v>film &amp; video</v>
      </c>
      <c r="Q355" t="str">
        <f>RIGHT(N355,LEN(N355)-SEARCH("/",N355))</f>
        <v>documentary</v>
      </c>
      <c r="R355">
        <f>YEAR(O355)</f>
        <v>2015</v>
      </c>
    </row>
    <row r="356" spans="1:18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>(((J356/60)/60)/24)+DATE(1970,1,1)</f>
        <v>42438.827789351853</v>
      </c>
      <c r="P356" t="str">
        <f>LEFT(N356,SEARCH("/",N356)-1)</f>
        <v>film &amp; video</v>
      </c>
      <c r="Q356" t="str">
        <f>RIGHT(N356,LEN(N356)-SEARCH("/",N356))</f>
        <v>documentary</v>
      </c>
      <c r="R356">
        <f>YEAR(O356)</f>
        <v>2016</v>
      </c>
    </row>
    <row r="357" spans="1:18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>(((J357/60)/60)/24)+DATE(1970,1,1)</f>
        <v>41943.293912037036</v>
      </c>
      <c r="P357" t="str">
        <f>LEFT(N357,SEARCH("/",N357)-1)</f>
        <v>film &amp; video</v>
      </c>
      <c r="Q357" t="str">
        <f>RIGHT(N357,LEN(N357)-SEARCH("/",N357))</f>
        <v>documentary</v>
      </c>
      <c r="R357">
        <f>YEAR(O357)</f>
        <v>2014</v>
      </c>
    </row>
    <row r="358" spans="1:18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>(((J358/60)/60)/24)+DATE(1970,1,1)</f>
        <v>42415.803159722222</v>
      </c>
      <c r="P358" t="str">
        <f>LEFT(N358,SEARCH("/",N358)-1)</f>
        <v>film &amp; video</v>
      </c>
      <c r="Q358" t="str">
        <f>RIGHT(N358,LEN(N358)-SEARCH("/",N358))</f>
        <v>documentary</v>
      </c>
      <c r="R358">
        <f>YEAR(O358)</f>
        <v>2016</v>
      </c>
    </row>
    <row r="359" spans="1:18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>(((J359/60)/60)/24)+DATE(1970,1,1)</f>
        <v>42078.222187499996</v>
      </c>
      <c r="P359" t="str">
        <f>LEFT(N359,SEARCH("/",N359)-1)</f>
        <v>film &amp; video</v>
      </c>
      <c r="Q359" t="str">
        <f>RIGHT(N359,LEN(N359)-SEARCH("/",N359))</f>
        <v>documentary</v>
      </c>
      <c r="R359">
        <f>YEAR(O359)</f>
        <v>2015</v>
      </c>
    </row>
    <row r="360" spans="1:18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>(((J360/60)/60)/24)+DATE(1970,1,1)</f>
        <v>42507.860196759255</v>
      </c>
      <c r="P360" t="str">
        <f>LEFT(N360,SEARCH("/",N360)-1)</f>
        <v>film &amp; video</v>
      </c>
      <c r="Q360" t="str">
        <f>RIGHT(N360,LEN(N360)-SEARCH("/",N360))</f>
        <v>documentary</v>
      </c>
      <c r="R360">
        <f>YEAR(O360)</f>
        <v>2016</v>
      </c>
    </row>
    <row r="361" spans="1:18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>(((J361/60)/60)/24)+DATE(1970,1,1)</f>
        <v>41935.070486111108</v>
      </c>
      <c r="P361" t="str">
        <f>LEFT(N361,SEARCH("/",N361)-1)</f>
        <v>film &amp; video</v>
      </c>
      <c r="Q361" t="str">
        <f>RIGHT(N361,LEN(N361)-SEARCH("/",N361))</f>
        <v>documentary</v>
      </c>
      <c r="R361">
        <f>YEAR(O361)</f>
        <v>2014</v>
      </c>
    </row>
    <row r="362" spans="1:18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>(((J362/60)/60)/24)+DATE(1970,1,1)</f>
        <v>42163.897916666669</v>
      </c>
      <c r="P362" t="str">
        <f>LEFT(N362,SEARCH("/",N362)-1)</f>
        <v>film &amp; video</v>
      </c>
      <c r="Q362" t="str">
        <f>RIGHT(N362,LEN(N362)-SEARCH("/",N362))</f>
        <v>documentary</v>
      </c>
      <c r="R362">
        <f>YEAR(O362)</f>
        <v>2015</v>
      </c>
    </row>
    <row r="363" spans="1:18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>(((J363/60)/60)/24)+DATE(1970,1,1)</f>
        <v>41936.001226851848</v>
      </c>
      <c r="P363" t="str">
        <f>LEFT(N363,SEARCH("/",N363)-1)</f>
        <v>film &amp; video</v>
      </c>
      <c r="Q363" t="str">
        <f>RIGHT(N363,LEN(N363)-SEARCH("/",N363))</f>
        <v>documentary</v>
      </c>
      <c r="R363">
        <f>YEAR(O363)</f>
        <v>2014</v>
      </c>
    </row>
    <row r="364" spans="1:18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>(((J364/60)/60)/24)+DATE(1970,1,1)</f>
        <v>41837.210543981484</v>
      </c>
      <c r="P364" t="str">
        <f>LEFT(N364,SEARCH("/",N364)-1)</f>
        <v>film &amp; video</v>
      </c>
      <c r="Q364" t="str">
        <f>RIGHT(N364,LEN(N364)-SEARCH("/",N364))</f>
        <v>documentary</v>
      </c>
      <c r="R364">
        <f>YEAR(O364)</f>
        <v>2014</v>
      </c>
    </row>
    <row r="365" spans="1:18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>(((J365/60)/60)/24)+DATE(1970,1,1)</f>
        <v>40255.744629629626</v>
      </c>
      <c r="P365" t="str">
        <f>LEFT(N365,SEARCH("/",N365)-1)</f>
        <v>film &amp; video</v>
      </c>
      <c r="Q365" t="str">
        <f>RIGHT(N365,LEN(N365)-SEARCH("/",N365))</f>
        <v>documentary</v>
      </c>
      <c r="R365">
        <f>YEAR(O365)</f>
        <v>2010</v>
      </c>
    </row>
    <row r="366" spans="1:18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>(((J366/60)/60)/24)+DATE(1970,1,1)</f>
        <v>41780.859629629631</v>
      </c>
      <c r="P366" t="str">
        <f>LEFT(N366,SEARCH("/",N366)-1)</f>
        <v>film &amp; video</v>
      </c>
      <c r="Q366" t="str">
        <f>RIGHT(N366,LEN(N366)-SEARCH("/",N366))</f>
        <v>documentary</v>
      </c>
      <c r="R366">
        <f>YEAR(O366)</f>
        <v>2014</v>
      </c>
    </row>
    <row r="367" spans="1:18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>(((J367/60)/60)/24)+DATE(1970,1,1)</f>
        <v>41668.606469907405</v>
      </c>
      <c r="P367" t="str">
        <f>LEFT(N367,SEARCH("/",N367)-1)</f>
        <v>film &amp; video</v>
      </c>
      <c r="Q367" t="str">
        <f>RIGHT(N367,LEN(N367)-SEARCH("/",N367))</f>
        <v>documentary</v>
      </c>
      <c r="R367">
        <f>YEAR(O367)</f>
        <v>2014</v>
      </c>
    </row>
    <row r="368" spans="1:18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>(((J368/60)/60)/24)+DATE(1970,1,1)</f>
        <v>41019.793032407404</v>
      </c>
      <c r="P368" t="str">
        <f>LEFT(N368,SEARCH("/",N368)-1)</f>
        <v>film &amp; video</v>
      </c>
      <c r="Q368" t="str">
        <f>RIGHT(N368,LEN(N368)-SEARCH("/",N368))</f>
        <v>documentary</v>
      </c>
      <c r="R368">
        <f>YEAR(O368)</f>
        <v>2012</v>
      </c>
    </row>
    <row r="369" spans="1:18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>(((J369/60)/60)/24)+DATE(1970,1,1)</f>
        <v>41355.577291666668</v>
      </c>
      <c r="P369" t="str">
        <f>LEFT(N369,SEARCH("/",N369)-1)</f>
        <v>film &amp; video</v>
      </c>
      <c r="Q369" t="str">
        <f>RIGHT(N369,LEN(N369)-SEARCH("/",N369))</f>
        <v>documentary</v>
      </c>
      <c r="R369">
        <f>YEAR(O369)</f>
        <v>2013</v>
      </c>
    </row>
    <row r="370" spans="1:18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>(((J370/60)/60)/24)+DATE(1970,1,1)</f>
        <v>42043.605578703704</v>
      </c>
      <c r="P370" t="str">
        <f>LEFT(N370,SEARCH("/",N370)-1)</f>
        <v>film &amp; video</v>
      </c>
      <c r="Q370" t="str">
        <f>RIGHT(N370,LEN(N370)-SEARCH("/",N370))</f>
        <v>documentary</v>
      </c>
      <c r="R370">
        <f>YEAR(O370)</f>
        <v>2015</v>
      </c>
    </row>
    <row r="371" spans="1:18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>(((J371/60)/60)/24)+DATE(1970,1,1)</f>
        <v>40893.551724537036</v>
      </c>
      <c r="P371" t="str">
        <f>LEFT(N371,SEARCH("/",N371)-1)</f>
        <v>film &amp; video</v>
      </c>
      <c r="Q371" t="str">
        <f>RIGHT(N371,LEN(N371)-SEARCH("/",N371))</f>
        <v>documentary</v>
      </c>
      <c r="R371">
        <f>YEAR(O371)</f>
        <v>2011</v>
      </c>
    </row>
    <row r="372" spans="1:18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>(((J372/60)/60)/24)+DATE(1970,1,1)</f>
        <v>42711.795138888891</v>
      </c>
      <c r="P372" t="str">
        <f>LEFT(N372,SEARCH("/",N372)-1)</f>
        <v>film &amp; video</v>
      </c>
      <c r="Q372" t="str">
        <f>RIGHT(N372,LEN(N372)-SEARCH("/",N372))</f>
        <v>documentary</v>
      </c>
      <c r="R372">
        <f>YEAR(O372)</f>
        <v>2016</v>
      </c>
    </row>
    <row r="373" spans="1:18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>(((J373/60)/60)/24)+DATE(1970,1,1)</f>
        <v>41261.767812500002</v>
      </c>
      <c r="P373" t="str">
        <f>LEFT(N373,SEARCH("/",N373)-1)</f>
        <v>film &amp; video</v>
      </c>
      <c r="Q373" t="str">
        <f>RIGHT(N373,LEN(N373)-SEARCH("/",N373))</f>
        <v>documentary</v>
      </c>
      <c r="R373">
        <f>YEAR(O373)</f>
        <v>2012</v>
      </c>
    </row>
    <row r="374" spans="1:18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>(((J374/60)/60)/24)+DATE(1970,1,1)</f>
        <v>42425.576898148152</v>
      </c>
      <c r="P374" t="str">
        <f>LEFT(N374,SEARCH("/",N374)-1)</f>
        <v>film &amp; video</v>
      </c>
      <c r="Q374" t="str">
        <f>RIGHT(N374,LEN(N374)-SEARCH("/",N374))</f>
        <v>documentary</v>
      </c>
      <c r="R374">
        <f>YEAR(O374)</f>
        <v>2016</v>
      </c>
    </row>
    <row r="375" spans="1:18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>(((J375/60)/60)/24)+DATE(1970,1,1)</f>
        <v>41078.91201388889</v>
      </c>
      <c r="P375" t="str">
        <f>LEFT(N375,SEARCH("/",N375)-1)</f>
        <v>film &amp; video</v>
      </c>
      <c r="Q375" t="str">
        <f>RIGHT(N375,LEN(N375)-SEARCH("/",N375))</f>
        <v>documentary</v>
      </c>
      <c r="R375">
        <f>YEAR(O375)</f>
        <v>2012</v>
      </c>
    </row>
    <row r="376" spans="1:18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>(((J376/60)/60)/24)+DATE(1970,1,1)</f>
        <v>40757.889247685183</v>
      </c>
      <c r="P376" t="str">
        <f>LEFT(N376,SEARCH("/",N376)-1)</f>
        <v>film &amp; video</v>
      </c>
      <c r="Q376" t="str">
        <f>RIGHT(N376,LEN(N376)-SEARCH("/",N376))</f>
        <v>documentary</v>
      </c>
      <c r="R376">
        <f>YEAR(O376)</f>
        <v>2011</v>
      </c>
    </row>
    <row r="377" spans="1:18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>(((J377/60)/60)/24)+DATE(1970,1,1)</f>
        <v>41657.985081018516</v>
      </c>
      <c r="P377" t="str">
        <f>LEFT(N377,SEARCH("/",N377)-1)</f>
        <v>film &amp; video</v>
      </c>
      <c r="Q377" t="str">
        <f>RIGHT(N377,LEN(N377)-SEARCH("/",N377))</f>
        <v>documentary</v>
      </c>
      <c r="R377">
        <f>YEAR(O377)</f>
        <v>2014</v>
      </c>
    </row>
    <row r="378" spans="1:18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>(((J378/60)/60)/24)+DATE(1970,1,1)</f>
        <v>42576.452731481477</v>
      </c>
      <c r="P378" t="str">
        <f>LEFT(N378,SEARCH("/",N378)-1)</f>
        <v>film &amp; video</v>
      </c>
      <c r="Q378" t="str">
        <f>RIGHT(N378,LEN(N378)-SEARCH("/",N378))</f>
        <v>documentary</v>
      </c>
      <c r="R378">
        <f>YEAR(O378)</f>
        <v>2016</v>
      </c>
    </row>
    <row r="379" spans="1:18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>(((J379/60)/60)/24)+DATE(1970,1,1)</f>
        <v>42292.250787037032</v>
      </c>
      <c r="P379" t="str">
        <f>LEFT(N379,SEARCH("/",N379)-1)</f>
        <v>film &amp; video</v>
      </c>
      <c r="Q379" t="str">
        <f>RIGHT(N379,LEN(N379)-SEARCH("/",N379))</f>
        <v>documentary</v>
      </c>
      <c r="R379">
        <f>YEAR(O379)</f>
        <v>2015</v>
      </c>
    </row>
    <row r="380" spans="1:18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>(((J380/60)/60)/24)+DATE(1970,1,1)</f>
        <v>42370.571851851855</v>
      </c>
      <c r="P380" t="str">
        <f>LEFT(N380,SEARCH("/",N380)-1)</f>
        <v>film &amp; video</v>
      </c>
      <c r="Q380" t="str">
        <f>RIGHT(N380,LEN(N380)-SEARCH("/",N380))</f>
        <v>documentary</v>
      </c>
      <c r="R380">
        <f>YEAR(O380)</f>
        <v>2016</v>
      </c>
    </row>
    <row r="381" spans="1:18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>(((J381/60)/60)/24)+DATE(1970,1,1)</f>
        <v>40987.688333333332</v>
      </c>
      <c r="P381" t="str">
        <f>LEFT(N381,SEARCH("/",N381)-1)</f>
        <v>film &amp; video</v>
      </c>
      <c r="Q381" t="str">
        <f>RIGHT(N381,LEN(N381)-SEARCH("/",N381))</f>
        <v>documentary</v>
      </c>
      <c r="R381">
        <f>YEAR(O381)</f>
        <v>2012</v>
      </c>
    </row>
    <row r="382" spans="1:18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>(((J382/60)/60)/24)+DATE(1970,1,1)</f>
        <v>42367.719814814816</v>
      </c>
      <c r="P382" t="str">
        <f>LEFT(N382,SEARCH("/",N382)-1)</f>
        <v>film &amp; video</v>
      </c>
      <c r="Q382" t="str">
        <f>RIGHT(N382,LEN(N382)-SEARCH("/",N382))</f>
        <v>documentary</v>
      </c>
      <c r="R382">
        <f>YEAR(O382)</f>
        <v>2015</v>
      </c>
    </row>
    <row r="383" spans="1:18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>(((J383/60)/60)/24)+DATE(1970,1,1)</f>
        <v>41085.698113425926</v>
      </c>
      <c r="P383" t="str">
        <f>LEFT(N383,SEARCH("/",N383)-1)</f>
        <v>film &amp; video</v>
      </c>
      <c r="Q383" t="str">
        <f>RIGHT(N383,LEN(N383)-SEARCH("/",N383))</f>
        <v>documentary</v>
      </c>
      <c r="R383">
        <f>YEAR(O383)</f>
        <v>2012</v>
      </c>
    </row>
    <row r="384" spans="1:18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>(((J384/60)/60)/24)+DATE(1970,1,1)</f>
        <v>41144.709490740745</v>
      </c>
      <c r="P384" t="str">
        <f>LEFT(N384,SEARCH("/",N384)-1)</f>
        <v>film &amp; video</v>
      </c>
      <c r="Q384" t="str">
        <f>RIGHT(N384,LEN(N384)-SEARCH("/",N384))</f>
        <v>documentary</v>
      </c>
      <c r="R384">
        <f>YEAR(O384)</f>
        <v>2012</v>
      </c>
    </row>
    <row r="385" spans="1:18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>(((J385/60)/60)/24)+DATE(1970,1,1)</f>
        <v>41755.117581018516</v>
      </c>
      <c r="P385" t="str">
        <f>LEFT(N385,SEARCH("/",N385)-1)</f>
        <v>film &amp; video</v>
      </c>
      <c r="Q385" t="str">
        <f>RIGHT(N385,LEN(N385)-SEARCH("/",N385))</f>
        <v>documentary</v>
      </c>
      <c r="R385">
        <f>YEAR(O385)</f>
        <v>2014</v>
      </c>
    </row>
    <row r="386" spans="1:18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>(((J386/60)/60)/24)+DATE(1970,1,1)</f>
        <v>41980.781793981485</v>
      </c>
      <c r="P386" t="str">
        <f>LEFT(N386,SEARCH("/",N386)-1)</f>
        <v>film &amp; video</v>
      </c>
      <c r="Q386" t="str">
        <f>RIGHT(N386,LEN(N386)-SEARCH("/",N386))</f>
        <v>documentary</v>
      </c>
      <c r="R386">
        <f>YEAR(O386)</f>
        <v>2014</v>
      </c>
    </row>
    <row r="387" spans="1:18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>(((J387/60)/60)/24)+DATE(1970,1,1)</f>
        <v>41934.584502314814</v>
      </c>
      <c r="P387" t="str">
        <f>LEFT(N387,SEARCH("/",N387)-1)</f>
        <v>film &amp; video</v>
      </c>
      <c r="Q387" t="str">
        <f>RIGHT(N387,LEN(N387)-SEARCH("/",N387))</f>
        <v>documentary</v>
      </c>
      <c r="R387">
        <f>YEAR(O387)</f>
        <v>2014</v>
      </c>
    </row>
    <row r="388" spans="1:18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>(((J388/60)/60)/24)+DATE(1970,1,1)</f>
        <v>42211.951284722221</v>
      </c>
      <c r="P388" t="str">
        <f>LEFT(N388,SEARCH("/",N388)-1)</f>
        <v>film &amp; video</v>
      </c>
      <c r="Q388" t="str">
        <f>RIGHT(N388,LEN(N388)-SEARCH("/",N388))</f>
        <v>documentary</v>
      </c>
      <c r="R388">
        <f>YEAR(O388)</f>
        <v>2015</v>
      </c>
    </row>
    <row r="389" spans="1:18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>(((J389/60)/60)/24)+DATE(1970,1,1)</f>
        <v>42200.67659722222</v>
      </c>
      <c r="P389" t="str">
        <f>LEFT(N389,SEARCH("/",N389)-1)</f>
        <v>film &amp; video</v>
      </c>
      <c r="Q389" t="str">
        <f>RIGHT(N389,LEN(N389)-SEARCH("/",N389))</f>
        <v>documentary</v>
      </c>
      <c r="R389">
        <f>YEAR(O389)</f>
        <v>2015</v>
      </c>
    </row>
    <row r="390" spans="1:18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>(((J390/60)/60)/24)+DATE(1970,1,1)</f>
        <v>42549.076157407413</v>
      </c>
      <c r="P390" t="str">
        <f>LEFT(N390,SEARCH("/",N390)-1)</f>
        <v>film &amp; video</v>
      </c>
      <c r="Q390" t="str">
        <f>RIGHT(N390,LEN(N390)-SEARCH("/",N390))</f>
        <v>documentary</v>
      </c>
      <c r="R390">
        <f>YEAR(O390)</f>
        <v>2016</v>
      </c>
    </row>
    <row r="391" spans="1:18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>(((J391/60)/60)/24)+DATE(1970,1,1)</f>
        <v>41674.063078703701</v>
      </c>
      <c r="P391" t="str">
        <f>LEFT(N391,SEARCH("/",N391)-1)</f>
        <v>film &amp; video</v>
      </c>
      <c r="Q391" t="str">
        <f>RIGHT(N391,LEN(N391)-SEARCH("/",N391))</f>
        <v>documentary</v>
      </c>
      <c r="R391">
        <f>YEAR(O391)</f>
        <v>2014</v>
      </c>
    </row>
    <row r="392" spans="1:18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>(((J392/60)/60)/24)+DATE(1970,1,1)</f>
        <v>42112.036712962959</v>
      </c>
      <c r="P392" t="str">
        <f>LEFT(N392,SEARCH("/",N392)-1)</f>
        <v>film &amp; video</v>
      </c>
      <c r="Q392" t="str">
        <f>RIGHT(N392,LEN(N392)-SEARCH("/",N392))</f>
        <v>documentary</v>
      </c>
      <c r="R392">
        <f>YEAR(O392)</f>
        <v>2015</v>
      </c>
    </row>
    <row r="393" spans="1:18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>(((J393/60)/60)/24)+DATE(1970,1,1)</f>
        <v>40865.042256944449</v>
      </c>
      <c r="P393" t="str">
        <f>LEFT(N393,SEARCH("/",N393)-1)</f>
        <v>film &amp; video</v>
      </c>
      <c r="Q393" t="str">
        <f>RIGHT(N393,LEN(N393)-SEARCH("/",N393))</f>
        <v>documentary</v>
      </c>
      <c r="R393">
        <f>YEAR(O393)</f>
        <v>2011</v>
      </c>
    </row>
    <row r="394" spans="1:18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>(((J394/60)/60)/24)+DATE(1970,1,1)</f>
        <v>40763.717256944445</v>
      </c>
      <c r="P394" t="str">
        <f>LEFT(N394,SEARCH("/",N394)-1)</f>
        <v>film &amp; video</v>
      </c>
      <c r="Q394" t="str">
        <f>RIGHT(N394,LEN(N394)-SEARCH("/",N394))</f>
        <v>documentary</v>
      </c>
      <c r="R394">
        <f>YEAR(O394)</f>
        <v>2011</v>
      </c>
    </row>
    <row r="395" spans="1:18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>(((J395/60)/60)/24)+DATE(1970,1,1)</f>
        <v>41526.708935185183</v>
      </c>
      <c r="P395" t="str">
        <f>LEFT(N395,SEARCH("/",N395)-1)</f>
        <v>film &amp; video</v>
      </c>
      <c r="Q395" t="str">
        <f>RIGHT(N395,LEN(N395)-SEARCH("/",N395))</f>
        <v>documentary</v>
      </c>
      <c r="R395">
        <f>YEAR(O395)</f>
        <v>2013</v>
      </c>
    </row>
    <row r="396" spans="1:18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>(((J396/60)/60)/24)+DATE(1970,1,1)</f>
        <v>42417.818078703705</v>
      </c>
      <c r="P396" t="str">
        <f>LEFT(N396,SEARCH("/",N396)-1)</f>
        <v>film &amp; video</v>
      </c>
      <c r="Q396" t="str">
        <f>RIGHT(N396,LEN(N396)-SEARCH("/",N396))</f>
        <v>documentary</v>
      </c>
      <c r="R396">
        <f>YEAR(O396)</f>
        <v>2016</v>
      </c>
    </row>
    <row r="397" spans="1:18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>(((J397/60)/60)/24)+DATE(1970,1,1)</f>
        <v>40990.909259259257</v>
      </c>
      <c r="P397" t="str">
        <f>LEFT(N397,SEARCH("/",N397)-1)</f>
        <v>film &amp; video</v>
      </c>
      <c r="Q397" t="str">
        <f>RIGHT(N397,LEN(N397)-SEARCH("/",N397))</f>
        <v>documentary</v>
      </c>
      <c r="R397">
        <f>YEAR(O397)</f>
        <v>2012</v>
      </c>
    </row>
    <row r="398" spans="1:18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>(((J398/60)/60)/24)+DATE(1970,1,1)</f>
        <v>41082.564884259256</v>
      </c>
      <c r="P398" t="str">
        <f>LEFT(N398,SEARCH("/",N398)-1)</f>
        <v>film &amp; video</v>
      </c>
      <c r="Q398" t="str">
        <f>RIGHT(N398,LEN(N398)-SEARCH("/",N398))</f>
        <v>documentary</v>
      </c>
      <c r="R398">
        <f>YEAR(O398)</f>
        <v>2012</v>
      </c>
    </row>
    <row r="399" spans="1:18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>(((J399/60)/60)/24)+DATE(1970,1,1)</f>
        <v>40379.776435185187</v>
      </c>
      <c r="P399" t="str">
        <f>LEFT(N399,SEARCH("/",N399)-1)</f>
        <v>film &amp; video</v>
      </c>
      <c r="Q399" t="str">
        <f>RIGHT(N399,LEN(N399)-SEARCH("/",N399))</f>
        <v>documentary</v>
      </c>
      <c r="R399">
        <f>YEAR(O399)</f>
        <v>2010</v>
      </c>
    </row>
    <row r="400" spans="1:18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>(((J400/60)/60)/24)+DATE(1970,1,1)</f>
        <v>42078.793124999997</v>
      </c>
      <c r="P400" t="str">
        <f>LEFT(N400,SEARCH("/",N400)-1)</f>
        <v>film &amp; video</v>
      </c>
      <c r="Q400" t="str">
        <f>RIGHT(N400,LEN(N400)-SEARCH("/",N400))</f>
        <v>documentary</v>
      </c>
      <c r="R400">
        <f>YEAR(O400)</f>
        <v>2015</v>
      </c>
    </row>
    <row r="401" spans="1:18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>(((J401/60)/60)/24)+DATE(1970,1,1)</f>
        <v>42687.875775462962</v>
      </c>
      <c r="P401" t="str">
        <f>LEFT(N401,SEARCH("/",N401)-1)</f>
        <v>film &amp; video</v>
      </c>
      <c r="Q401" t="str">
        <f>RIGHT(N401,LEN(N401)-SEARCH("/",N401))</f>
        <v>documentary</v>
      </c>
      <c r="R401">
        <f>YEAR(O401)</f>
        <v>2016</v>
      </c>
    </row>
    <row r="402" spans="1:18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>(((J402/60)/60)/24)+DATE(1970,1,1)</f>
        <v>41745.635960648149</v>
      </c>
      <c r="P402" t="str">
        <f>LEFT(N402,SEARCH("/",N402)-1)</f>
        <v>film &amp; video</v>
      </c>
      <c r="Q402" t="str">
        <f>RIGHT(N402,LEN(N402)-SEARCH("/",N402))</f>
        <v>documentary</v>
      </c>
      <c r="R402">
        <f>YEAR(O402)</f>
        <v>2014</v>
      </c>
    </row>
    <row r="403" spans="1:18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>(((J403/60)/60)/24)+DATE(1970,1,1)</f>
        <v>40732.842245370368</v>
      </c>
      <c r="P403" t="str">
        <f>LEFT(N403,SEARCH("/",N403)-1)</f>
        <v>film &amp; video</v>
      </c>
      <c r="Q403" t="str">
        <f>RIGHT(N403,LEN(N403)-SEARCH("/",N403))</f>
        <v>documentary</v>
      </c>
      <c r="R403">
        <f>YEAR(O403)</f>
        <v>2011</v>
      </c>
    </row>
    <row r="404" spans="1:18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>(((J404/60)/60)/24)+DATE(1970,1,1)</f>
        <v>42292.539548611108</v>
      </c>
      <c r="P404" t="str">
        <f>LEFT(N404,SEARCH("/",N404)-1)</f>
        <v>film &amp; video</v>
      </c>
      <c r="Q404" t="str">
        <f>RIGHT(N404,LEN(N404)-SEARCH("/",N404))</f>
        <v>documentary</v>
      </c>
      <c r="R404">
        <f>YEAR(O404)</f>
        <v>2015</v>
      </c>
    </row>
    <row r="405" spans="1:18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>(((J405/60)/60)/24)+DATE(1970,1,1)</f>
        <v>40718.310659722221</v>
      </c>
      <c r="P405" t="str">
        <f>LEFT(N405,SEARCH("/",N405)-1)</f>
        <v>film &amp; video</v>
      </c>
      <c r="Q405" t="str">
        <f>RIGHT(N405,LEN(N405)-SEARCH("/",N405))</f>
        <v>documentary</v>
      </c>
      <c r="R405">
        <f>YEAR(O405)</f>
        <v>2011</v>
      </c>
    </row>
    <row r="406" spans="1:18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>(((J406/60)/60)/24)+DATE(1970,1,1)</f>
        <v>41646.628032407411</v>
      </c>
      <c r="P406" t="str">
        <f>LEFT(N406,SEARCH("/",N406)-1)</f>
        <v>film &amp; video</v>
      </c>
      <c r="Q406" t="str">
        <f>RIGHT(N406,LEN(N406)-SEARCH("/",N406))</f>
        <v>documentary</v>
      </c>
      <c r="R406">
        <f>YEAR(O406)</f>
        <v>2014</v>
      </c>
    </row>
    <row r="407" spans="1:18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>(((J407/60)/60)/24)+DATE(1970,1,1)</f>
        <v>41674.08494212963</v>
      </c>
      <c r="P407" t="str">
        <f>LEFT(N407,SEARCH("/",N407)-1)</f>
        <v>film &amp; video</v>
      </c>
      <c r="Q407" t="str">
        <f>RIGHT(N407,LEN(N407)-SEARCH("/",N407))</f>
        <v>documentary</v>
      </c>
      <c r="R407">
        <f>YEAR(O407)</f>
        <v>2014</v>
      </c>
    </row>
    <row r="408" spans="1:18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>(((J408/60)/60)/24)+DATE(1970,1,1)</f>
        <v>40638.162465277775</v>
      </c>
      <c r="P408" t="str">
        <f>LEFT(N408,SEARCH("/",N408)-1)</f>
        <v>film &amp; video</v>
      </c>
      <c r="Q408" t="str">
        <f>RIGHT(N408,LEN(N408)-SEARCH("/",N408))</f>
        <v>documentary</v>
      </c>
      <c r="R408">
        <f>YEAR(O408)</f>
        <v>2011</v>
      </c>
    </row>
    <row r="409" spans="1:18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>(((J409/60)/60)/24)+DATE(1970,1,1)</f>
        <v>40806.870949074073</v>
      </c>
      <c r="P409" t="str">
        <f>LEFT(N409,SEARCH("/",N409)-1)</f>
        <v>film &amp; video</v>
      </c>
      <c r="Q409" t="str">
        <f>RIGHT(N409,LEN(N409)-SEARCH("/",N409))</f>
        <v>documentary</v>
      </c>
      <c r="R409">
        <f>YEAR(O409)</f>
        <v>2011</v>
      </c>
    </row>
    <row r="410" spans="1:18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>(((J410/60)/60)/24)+DATE(1970,1,1)</f>
        <v>41543.735995370371</v>
      </c>
      <c r="P410" t="str">
        <f>LEFT(N410,SEARCH("/",N410)-1)</f>
        <v>film &amp; video</v>
      </c>
      <c r="Q410" t="str">
        <f>RIGHT(N410,LEN(N410)-SEARCH("/",N410))</f>
        <v>documentary</v>
      </c>
      <c r="R410">
        <f>YEAR(O410)</f>
        <v>2013</v>
      </c>
    </row>
    <row r="411" spans="1:18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>(((J411/60)/60)/24)+DATE(1970,1,1)</f>
        <v>42543.862777777773</v>
      </c>
      <c r="P411" t="str">
        <f>LEFT(N411,SEARCH("/",N411)-1)</f>
        <v>film &amp; video</v>
      </c>
      <c r="Q411" t="str">
        <f>RIGHT(N411,LEN(N411)-SEARCH("/",N411))</f>
        <v>documentary</v>
      </c>
      <c r="R411">
        <f>YEAR(O411)</f>
        <v>2016</v>
      </c>
    </row>
    <row r="412" spans="1:18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>(((J412/60)/60)/24)+DATE(1970,1,1)</f>
        <v>42113.981446759266</v>
      </c>
      <c r="P412" t="str">
        <f>LEFT(N412,SEARCH("/",N412)-1)</f>
        <v>film &amp; video</v>
      </c>
      <c r="Q412" t="str">
        <f>RIGHT(N412,LEN(N412)-SEARCH("/",N412))</f>
        <v>documentary</v>
      </c>
      <c r="R412">
        <f>YEAR(O412)</f>
        <v>2015</v>
      </c>
    </row>
    <row r="413" spans="1:18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>(((J413/60)/60)/24)+DATE(1970,1,1)</f>
        <v>41598.17597222222</v>
      </c>
      <c r="P413" t="str">
        <f>LEFT(N413,SEARCH("/",N413)-1)</f>
        <v>film &amp; video</v>
      </c>
      <c r="Q413" t="str">
        <f>RIGHT(N413,LEN(N413)-SEARCH("/",N413))</f>
        <v>documentary</v>
      </c>
      <c r="R413">
        <f>YEAR(O413)</f>
        <v>2013</v>
      </c>
    </row>
    <row r="414" spans="1:18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>(((J414/60)/60)/24)+DATE(1970,1,1)</f>
        <v>41099.742800925924</v>
      </c>
      <c r="P414" t="str">
        <f>LEFT(N414,SEARCH("/",N414)-1)</f>
        <v>film &amp; video</v>
      </c>
      <c r="Q414" t="str">
        <f>RIGHT(N414,LEN(N414)-SEARCH("/",N414))</f>
        <v>documentary</v>
      </c>
      <c r="R414">
        <f>YEAR(O414)</f>
        <v>2012</v>
      </c>
    </row>
    <row r="415" spans="1:18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>(((J415/60)/60)/24)+DATE(1970,1,1)</f>
        <v>41079.877442129626</v>
      </c>
      <c r="P415" t="str">
        <f>LEFT(N415,SEARCH("/",N415)-1)</f>
        <v>film &amp; video</v>
      </c>
      <c r="Q415" t="str">
        <f>RIGHT(N415,LEN(N415)-SEARCH("/",N415))</f>
        <v>documentary</v>
      </c>
      <c r="R415">
        <f>YEAR(O415)</f>
        <v>2012</v>
      </c>
    </row>
    <row r="416" spans="1:18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>(((J416/60)/60)/24)+DATE(1970,1,1)</f>
        <v>41529.063252314816</v>
      </c>
      <c r="P416" t="str">
        <f>LEFT(N416,SEARCH("/",N416)-1)</f>
        <v>film &amp; video</v>
      </c>
      <c r="Q416" t="str">
        <f>RIGHT(N416,LEN(N416)-SEARCH("/",N416))</f>
        <v>documentary</v>
      </c>
      <c r="R416">
        <f>YEAR(O416)</f>
        <v>2013</v>
      </c>
    </row>
    <row r="417" spans="1:18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>(((J417/60)/60)/24)+DATE(1970,1,1)</f>
        <v>41904.851875</v>
      </c>
      <c r="P417" t="str">
        <f>LEFT(N417,SEARCH("/",N417)-1)</f>
        <v>film &amp; video</v>
      </c>
      <c r="Q417" t="str">
        <f>RIGHT(N417,LEN(N417)-SEARCH("/",N417))</f>
        <v>documentary</v>
      </c>
      <c r="R417">
        <f>YEAR(O417)</f>
        <v>2014</v>
      </c>
    </row>
    <row r="418" spans="1:18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>(((J418/60)/60)/24)+DATE(1970,1,1)</f>
        <v>41648.396192129629</v>
      </c>
      <c r="P418" t="str">
        <f>LEFT(N418,SEARCH("/",N418)-1)</f>
        <v>film &amp; video</v>
      </c>
      <c r="Q418" t="str">
        <f>RIGHT(N418,LEN(N418)-SEARCH("/",N418))</f>
        <v>documentary</v>
      </c>
      <c r="R418">
        <f>YEAR(O418)</f>
        <v>2014</v>
      </c>
    </row>
    <row r="419" spans="1:18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>(((J419/60)/60)/24)+DATE(1970,1,1)</f>
        <v>41360.970601851855</v>
      </c>
      <c r="P419" t="str">
        <f>LEFT(N419,SEARCH("/",N419)-1)</f>
        <v>film &amp; video</v>
      </c>
      <c r="Q419" t="str">
        <f>RIGHT(N419,LEN(N419)-SEARCH("/",N419))</f>
        <v>documentary</v>
      </c>
      <c r="R419">
        <f>YEAR(O419)</f>
        <v>2013</v>
      </c>
    </row>
    <row r="420" spans="1:18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>(((J420/60)/60)/24)+DATE(1970,1,1)</f>
        <v>42178.282372685186</v>
      </c>
      <c r="P420" t="str">
        <f>LEFT(N420,SEARCH("/",N420)-1)</f>
        <v>film &amp; video</v>
      </c>
      <c r="Q420" t="str">
        <f>RIGHT(N420,LEN(N420)-SEARCH("/",N420))</f>
        <v>documentary</v>
      </c>
      <c r="R420">
        <f>YEAR(O420)</f>
        <v>2015</v>
      </c>
    </row>
    <row r="421" spans="1:18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>(((J421/60)/60)/24)+DATE(1970,1,1)</f>
        <v>41394.842442129629</v>
      </c>
      <c r="P421" t="str">
        <f>LEFT(N421,SEARCH("/",N421)-1)</f>
        <v>film &amp; video</v>
      </c>
      <c r="Q421" t="str">
        <f>RIGHT(N421,LEN(N421)-SEARCH("/",N421))</f>
        <v>documentary</v>
      </c>
      <c r="R421">
        <f>YEAR(O421)</f>
        <v>2013</v>
      </c>
    </row>
    <row r="422" spans="1:18" ht="29" x14ac:dyDescent="0.35">
      <c r="A422">
        <v>578</v>
      </c>
      <c r="B422" s="3" t="s">
        <v>579</v>
      </c>
      <c r="C422" s="3" t="s">
        <v>4688</v>
      </c>
      <c r="D422" s="6">
        <v>125000</v>
      </c>
      <c r="E422" s="8">
        <v>14</v>
      </c>
      <c r="F422" t="s">
        <v>8220</v>
      </c>
      <c r="G422" t="s">
        <v>8224</v>
      </c>
      <c r="H422" t="s">
        <v>8246</v>
      </c>
      <c r="I422">
        <v>1441633993</v>
      </c>
      <c r="J422">
        <v>1439560393</v>
      </c>
      <c r="K422" t="b">
        <v>0</v>
      </c>
      <c r="L422">
        <v>7</v>
      </c>
      <c r="M422" t="b">
        <v>0</v>
      </c>
      <c r="N422" t="s">
        <v>8270</v>
      </c>
      <c r="O422" s="9">
        <f>(((J422/60)/60)/24)+DATE(1970,1,1)</f>
        <v>42230.578622685185</v>
      </c>
      <c r="P422" t="str">
        <f>LEFT(N422,SEARCH("/",N422)-1)</f>
        <v>technology</v>
      </c>
      <c r="Q422" t="str">
        <f>RIGHT(N422,LEN(N422)-SEARCH("/",N422))</f>
        <v>web</v>
      </c>
      <c r="R422">
        <f>YEAR(O422)</f>
        <v>2015</v>
      </c>
    </row>
    <row r="423" spans="1:18" ht="43.5" x14ac:dyDescent="0.35">
      <c r="A423">
        <v>1173</v>
      </c>
      <c r="B423" s="3" t="s">
        <v>1174</v>
      </c>
      <c r="C423" s="3" t="s">
        <v>5283</v>
      </c>
      <c r="D423" s="6">
        <v>125000</v>
      </c>
      <c r="E423" s="8">
        <v>30</v>
      </c>
      <c r="F423" t="s">
        <v>8220</v>
      </c>
      <c r="G423" t="s">
        <v>8223</v>
      </c>
      <c r="H423" t="s">
        <v>8245</v>
      </c>
      <c r="I423">
        <v>1438576057</v>
      </c>
      <c r="J423">
        <v>1435552057</v>
      </c>
      <c r="K423" t="b">
        <v>0</v>
      </c>
      <c r="L423">
        <v>1</v>
      </c>
      <c r="M423" t="b">
        <v>0</v>
      </c>
      <c r="N423" t="s">
        <v>8282</v>
      </c>
      <c r="O423" s="9">
        <f>(((J423/60)/60)/24)+DATE(1970,1,1)</f>
        <v>42184.185844907406</v>
      </c>
      <c r="P423" t="str">
        <f>LEFT(N423,SEARCH("/",N423)-1)</f>
        <v>food</v>
      </c>
      <c r="Q423" t="str">
        <f>RIGHT(N423,LEN(N423)-SEARCH("/",N423))</f>
        <v>food trucks</v>
      </c>
      <c r="R423">
        <f>YEAR(O423)</f>
        <v>2015</v>
      </c>
    </row>
    <row r="424" spans="1:18" ht="58" x14ac:dyDescent="0.35">
      <c r="A424">
        <v>164</v>
      </c>
      <c r="B424" s="3" t="s">
        <v>166</v>
      </c>
      <c r="C424" s="3" t="s">
        <v>4274</v>
      </c>
      <c r="D424" s="6">
        <v>120000</v>
      </c>
      <c r="E424" s="8">
        <v>640</v>
      </c>
      <c r="F424" t="s">
        <v>8220</v>
      </c>
      <c r="G424" t="s">
        <v>8223</v>
      </c>
      <c r="H424" t="s">
        <v>8245</v>
      </c>
      <c r="I424">
        <v>1411150701</v>
      </c>
      <c r="J424">
        <v>1405966701</v>
      </c>
      <c r="K424" t="b">
        <v>0</v>
      </c>
      <c r="L424">
        <v>7</v>
      </c>
      <c r="M424" t="b">
        <v>0</v>
      </c>
      <c r="N424" t="s">
        <v>8266</v>
      </c>
      <c r="O424" s="9">
        <f>(((J424/60)/60)/24)+DATE(1970,1,1)</f>
        <v>41841.762743055559</v>
      </c>
      <c r="P424" t="str">
        <f>LEFT(N424,SEARCH("/",N424)-1)</f>
        <v>film &amp; video</v>
      </c>
      <c r="Q424" t="str">
        <f>RIGHT(N424,LEN(N424)-SEARCH("/",N424))</f>
        <v>drama</v>
      </c>
      <c r="R424">
        <f>YEAR(O424)</f>
        <v>2014</v>
      </c>
    </row>
    <row r="425" spans="1:18" ht="58" x14ac:dyDescent="0.35">
      <c r="A425">
        <v>2436</v>
      </c>
      <c r="B425" s="3" t="s">
        <v>2437</v>
      </c>
      <c r="C425" s="3" t="s">
        <v>6546</v>
      </c>
      <c r="D425" s="6">
        <v>117000</v>
      </c>
      <c r="E425" s="8">
        <v>45</v>
      </c>
      <c r="F425" t="s">
        <v>8220</v>
      </c>
      <c r="G425" t="s">
        <v>8228</v>
      </c>
      <c r="H425" t="s">
        <v>8250</v>
      </c>
      <c r="I425">
        <v>1454078770</v>
      </c>
      <c r="J425">
        <v>1448894770</v>
      </c>
      <c r="K425" t="b">
        <v>0</v>
      </c>
      <c r="L425">
        <v>2</v>
      </c>
      <c r="M425" t="b">
        <v>0</v>
      </c>
      <c r="N425" t="s">
        <v>8282</v>
      </c>
      <c r="O425" s="9">
        <f>(((J425/60)/60)/24)+DATE(1970,1,1)</f>
        <v>42338.615393518514</v>
      </c>
      <c r="P425" t="str">
        <f>LEFT(N425,SEARCH("/",N425)-1)</f>
        <v>food</v>
      </c>
      <c r="Q425" t="str">
        <f>RIGHT(N425,LEN(N425)-SEARCH("/",N425))</f>
        <v>food trucks</v>
      </c>
      <c r="R425">
        <f>YEAR(O425)</f>
        <v>2015</v>
      </c>
    </row>
    <row r="426" spans="1:18" ht="43.5" x14ac:dyDescent="0.35">
      <c r="A426">
        <v>167</v>
      </c>
      <c r="B426" s="3" t="s">
        <v>169</v>
      </c>
      <c r="C426" s="3" t="s">
        <v>4277</v>
      </c>
      <c r="D426" s="6">
        <v>110000</v>
      </c>
      <c r="E426" s="8">
        <v>11</v>
      </c>
      <c r="F426" t="s">
        <v>8220</v>
      </c>
      <c r="G426" t="s">
        <v>8223</v>
      </c>
      <c r="H426" t="s">
        <v>8245</v>
      </c>
      <c r="I426">
        <v>1438726535</v>
      </c>
      <c r="J426">
        <v>1433542535</v>
      </c>
      <c r="K426" t="b">
        <v>0</v>
      </c>
      <c r="L426">
        <v>2</v>
      </c>
      <c r="M426" t="b">
        <v>0</v>
      </c>
      <c r="N426" t="s">
        <v>8266</v>
      </c>
      <c r="O426" s="9">
        <f>(((J426/60)/60)/24)+DATE(1970,1,1)</f>
        <v>42160.927488425921</v>
      </c>
      <c r="P426" t="str">
        <f>LEFT(N426,SEARCH("/",N426)-1)</f>
        <v>film &amp; video</v>
      </c>
      <c r="Q426" t="str">
        <f>RIGHT(N426,LEN(N426)-SEARCH("/",N426))</f>
        <v>drama</v>
      </c>
      <c r="R426">
        <f>YEAR(O426)</f>
        <v>2015</v>
      </c>
    </row>
    <row r="427" spans="1:18" ht="58" x14ac:dyDescent="0.35">
      <c r="A427">
        <v>435</v>
      </c>
      <c r="B427" s="3" t="s">
        <v>436</v>
      </c>
      <c r="C427" s="3" t="s">
        <v>4545</v>
      </c>
      <c r="D427" s="6">
        <v>110000</v>
      </c>
      <c r="E427" s="8">
        <v>3</v>
      </c>
      <c r="F427" t="s">
        <v>8220</v>
      </c>
      <c r="G427" t="s">
        <v>8223</v>
      </c>
      <c r="H427" t="s">
        <v>8245</v>
      </c>
      <c r="I427">
        <v>1379094980</v>
      </c>
      <c r="J427">
        <v>1376502980</v>
      </c>
      <c r="K427" t="b">
        <v>0</v>
      </c>
      <c r="L427">
        <v>3</v>
      </c>
      <c r="M427" t="b">
        <v>0</v>
      </c>
      <c r="N427" t="s">
        <v>8268</v>
      </c>
      <c r="O427" s="9">
        <f>(((J427/60)/60)/24)+DATE(1970,1,1)</f>
        <v>41500.747453703705</v>
      </c>
      <c r="P427" t="str">
        <f>LEFT(N427,SEARCH("/",N427)-1)</f>
        <v>film &amp; video</v>
      </c>
      <c r="Q427" t="str">
        <f>RIGHT(N427,LEN(N427)-SEARCH("/",N427))</f>
        <v>animation</v>
      </c>
      <c r="R427">
        <f>YEAR(O427)</f>
        <v>2013</v>
      </c>
    </row>
    <row r="428" spans="1:18" ht="58" x14ac:dyDescent="0.35">
      <c r="A428">
        <v>964</v>
      </c>
      <c r="B428" s="3" t="s">
        <v>965</v>
      </c>
      <c r="C428" s="3" t="s">
        <v>5074</v>
      </c>
      <c r="D428" s="6">
        <v>110000</v>
      </c>
      <c r="E428" s="8">
        <v>879</v>
      </c>
      <c r="F428" t="s">
        <v>8220</v>
      </c>
      <c r="G428" t="s">
        <v>8228</v>
      </c>
      <c r="H428" t="s">
        <v>8250</v>
      </c>
      <c r="I428">
        <v>1441119919</v>
      </c>
      <c r="J428">
        <v>1437663919</v>
      </c>
      <c r="K428" t="b">
        <v>0</v>
      </c>
      <c r="L428">
        <v>29</v>
      </c>
      <c r="M428" t="b">
        <v>0</v>
      </c>
      <c r="N428" t="s">
        <v>8271</v>
      </c>
      <c r="O428" s="9">
        <f>(((J428/60)/60)/24)+DATE(1970,1,1)</f>
        <v>42208.628692129627</v>
      </c>
      <c r="P428" t="str">
        <f>LEFT(N428,SEARCH("/",N428)-1)</f>
        <v>technology</v>
      </c>
      <c r="Q428" t="str">
        <f>RIGHT(N428,LEN(N428)-SEARCH("/",N428))</f>
        <v>wearables</v>
      </c>
      <c r="R428">
        <f>YEAR(O428)</f>
        <v>2015</v>
      </c>
    </row>
    <row r="429" spans="1:18" ht="58" x14ac:dyDescent="0.35">
      <c r="A429">
        <v>1865</v>
      </c>
      <c r="B429" s="3" t="s">
        <v>1866</v>
      </c>
      <c r="C429" s="3" t="s">
        <v>5975</v>
      </c>
      <c r="D429" s="6">
        <v>110000</v>
      </c>
      <c r="E429" s="8">
        <v>4</v>
      </c>
      <c r="F429" t="s">
        <v>8220</v>
      </c>
      <c r="G429" t="s">
        <v>8224</v>
      </c>
      <c r="H429" t="s">
        <v>8246</v>
      </c>
      <c r="I429">
        <v>1478425747</v>
      </c>
      <c r="J429">
        <v>1475398147</v>
      </c>
      <c r="K429" t="b">
        <v>0</v>
      </c>
      <c r="L429">
        <v>2</v>
      </c>
      <c r="M429" t="b">
        <v>0</v>
      </c>
      <c r="N429" t="s">
        <v>8281</v>
      </c>
      <c r="O429" s="9">
        <f>(((J429/60)/60)/24)+DATE(1970,1,1)</f>
        <v>42645.367442129631</v>
      </c>
      <c r="P429" t="str">
        <f>LEFT(N429,SEARCH("/",N429)-1)</f>
        <v>games</v>
      </c>
      <c r="Q429" t="str">
        <f>RIGHT(N429,LEN(N429)-SEARCH("/",N429))</f>
        <v>mobile games</v>
      </c>
      <c r="R429">
        <f>YEAR(O429)</f>
        <v>2016</v>
      </c>
    </row>
    <row r="430" spans="1:18" ht="58" x14ac:dyDescent="0.35">
      <c r="A430">
        <v>2502</v>
      </c>
      <c r="B430" s="3" t="s">
        <v>2502</v>
      </c>
      <c r="C430" s="3" t="s">
        <v>6612</v>
      </c>
      <c r="D430" s="6">
        <v>110000</v>
      </c>
      <c r="E430" s="8">
        <v>86</v>
      </c>
      <c r="F430" t="s">
        <v>8220</v>
      </c>
      <c r="G430" t="s">
        <v>8223</v>
      </c>
      <c r="H430" t="s">
        <v>8245</v>
      </c>
      <c r="I430">
        <v>1411328918</v>
      </c>
      <c r="J430">
        <v>1407440918</v>
      </c>
      <c r="K430" t="b">
        <v>0</v>
      </c>
      <c r="L430">
        <v>5</v>
      </c>
      <c r="M430" t="b">
        <v>0</v>
      </c>
      <c r="N430" t="s">
        <v>8297</v>
      </c>
      <c r="O430" s="9">
        <f>(((J430/60)/60)/24)+DATE(1970,1,1)</f>
        <v>41858.825439814813</v>
      </c>
      <c r="P430" t="str">
        <f>LEFT(N430,SEARCH("/",N430)-1)</f>
        <v>food</v>
      </c>
      <c r="Q430" t="str">
        <f>RIGHT(N430,LEN(N430)-SEARCH("/",N430))</f>
        <v>restaurants</v>
      </c>
      <c r="R430">
        <f>YEAR(O430)</f>
        <v>2014</v>
      </c>
    </row>
    <row r="431" spans="1:18" ht="43.5" x14ac:dyDescent="0.35">
      <c r="A431">
        <v>4092</v>
      </c>
      <c r="B431" s="3" t="s">
        <v>4088</v>
      </c>
      <c r="C431" s="3" t="s">
        <v>8195</v>
      </c>
      <c r="D431" s="6">
        <v>110000</v>
      </c>
      <c r="E431" s="8">
        <v>20</v>
      </c>
      <c r="F431" t="s">
        <v>8220</v>
      </c>
      <c r="G431" t="s">
        <v>8223</v>
      </c>
      <c r="H431" t="s">
        <v>8245</v>
      </c>
      <c r="I431">
        <v>1428205247</v>
      </c>
      <c r="J431">
        <v>1423024847</v>
      </c>
      <c r="K431" t="b">
        <v>0</v>
      </c>
      <c r="L431">
        <v>1</v>
      </c>
      <c r="M431" t="b">
        <v>0</v>
      </c>
      <c r="N431" t="s">
        <v>8269</v>
      </c>
      <c r="O431" s="9">
        <f>(((J431/60)/60)/24)+DATE(1970,1,1)</f>
        <v>42039.194988425923</v>
      </c>
      <c r="P431" t="str">
        <f>LEFT(N431,SEARCH("/",N431)-1)</f>
        <v>theater</v>
      </c>
      <c r="Q431" t="str">
        <f>RIGHT(N431,LEN(N431)-SEARCH("/",N431))</f>
        <v>plays</v>
      </c>
      <c r="R431">
        <f>YEAR(O431)</f>
        <v>2015</v>
      </c>
    </row>
    <row r="432" spans="1:18" ht="43.5" x14ac:dyDescent="0.35">
      <c r="A432">
        <v>3113</v>
      </c>
      <c r="B432" s="3" t="s">
        <v>3113</v>
      </c>
      <c r="C432" s="3" t="s">
        <v>7223</v>
      </c>
      <c r="D432" s="6">
        <v>109225</v>
      </c>
      <c r="E432" s="8">
        <v>4635</v>
      </c>
      <c r="F432" t="s">
        <v>8220</v>
      </c>
      <c r="G432" t="s">
        <v>8223</v>
      </c>
      <c r="H432" t="s">
        <v>8245</v>
      </c>
      <c r="I432">
        <v>1429291982</v>
      </c>
      <c r="J432">
        <v>1426699982</v>
      </c>
      <c r="K432" t="b">
        <v>0</v>
      </c>
      <c r="L432">
        <v>37</v>
      </c>
      <c r="M432" t="b">
        <v>0</v>
      </c>
      <c r="N432" t="s">
        <v>8301</v>
      </c>
      <c r="O432" s="9">
        <f>(((J432/60)/60)/24)+DATE(1970,1,1)</f>
        <v>42081.731273148151</v>
      </c>
      <c r="P432" t="str">
        <f>LEFT(N432,SEARCH("/",N432)-1)</f>
        <v>theater</v>
      </c>
      <c r="Q432" t="str">
        <f>RIGHT(N432,LEN(N432)-SEARCH("/",N432))</f>
        <v>spaces</v>
      </c>
      <c r="R432">
        <f>YEAR(O432)</f>
        <v>2015</v>
      </c>
    </row>
    <row r="433" spans="1:18" ht="58" x14ac:dyDescent="0.35">
      <c r="A433">
        <v>983</v>
      </c>
      <c r="B433" s="3" t="s">
        <v>984</v>
      </c>
      <c r="C433" s="3" t="s">
        <v>5093</v>
      </c>
      <c r="D433" s="6">
        <v>104219</v>
      </c>
      <c r="E433" s="8">
        <v>30751</v>
      </c>
      <c r="F433" t="s">
        <v>8220</v>
      </c>
      <c r="G433" t="s">
        <v>8226</v>
      </c>
      <c r="H433" t="s">
        <v>8248</v>
      </c>
      <c r="I433">
        <v>1471985640</v>
      </c>
      <c r="J433">
        <v>1469289685</v>
      </c>
      <c r="K433" t="b">
        <v>0</v>
      </c>
      <c r="L433">
        <v>179</v>
      </c>
      <c r="M433" t="b">
        <v>0</v>
      </c>
      <c r="N433" t="s">
        <v>8271</v>
      </c>
      <c r="O433" s="9">
        <f>(((J433/60)/60)/24)+DATE(1970,1,1)</f>
        <v>42574.667650462965</v>
      </c>
      <c r="P433" t="str">
        <f>LEFT(N433,SEARCH("/",N433)-1)</f>
        <v>technology</v>
      </c>
      <c r="Q433" t="str">
        <f>RIGHT(N433,LEN(N433)-SEARCH("/",N433))</f>
        <v>wearables</v>
      </c>
      <c r="R433">
        <f>YEAR(O433)</f>
        <v>2016</v>
      </c>
    </row>
    <row r="434" spans="1:18" x14ac:dyDescent="0.35">
      <c r="A434">
        <v>217</v>
      </c>
      <c r="B434" s="3" t="s">
        <v>219</v>
      </c>
      <c r="C434" s="3" t="s">
        <v>4327</v>
      </c>
      <c r="D434" s="6">
        <v>100000</v>
      </c>
      <c r="E434" s="8">
        <v>11943</v>
      </c>
      <c r="F434" t="s">
        <v>8220</v>
      </c>
      <c r="G434" t="s">
        <v>8234</v>
      </c>
      <c r="H434" t="s">
        <v>8254</v>
      </c>
      <c r="I434">
        <v>1419780149</v>
      </c>
      <c r="J434">
        <v>1417101749</v>
      </c>
      <c r="K434" t="b">
        <v>0</v>
      </c>
      <c r="L434">
        <v>38</v>
      </c>
      <c r="M434" t="b">
        <v>0</v>
      </c>
      <c r="N434" t="s">
        <v>8266</v>
      </c>
      <c r="O434" s="9">
        <f>(((J434/60)/60)/24)+DATE(1970,1,1)</f>
        <v>41970.64061342593</v>
      </c>
      <c r="P434" t="str">
        <f>LEFT(N434,SEARCH("/",N434)-1)</f>
        <v>film &amp; video</v>
      </c>
      <c r="Q434" t="str">
        <f>RIGHT(N434,LEN(N434)-SEARCH("/",N434))</f>
        <v>drama</v>
      </c>
      <c r="R434">
        <f>YEAR(O434)</f>
        <v>2014</v>
      </c>
    </row>
    <row r="435" spans="1:18" ht="58" x14ac:dyDescent="0.35">
      <c r="A435">
        <v>462</v>
      </c>
      <c r="B435" s="3" t="s">
        <v>463</v>
      </c>
      <c r="C435" s="3" t="s">
        <v>4572</v>
      </c>
      <c r="D435" s="6">
        <v>100000</v>
      </c>
      <c r="E435" s="8">
        <v>0</v>
      </c>
      <c r="F435" t="s">
        <v>8220</v>
      </c>
      <c r="G435" t="s">
        <v>8223</v>
      </c>
      <c r="H435" t="s">
        <v>8245</v>
      </c>
      <c r="I435">
        <v>1312945341</v>
      </c>
      <c r="J435">
        <v>1307761341</v>
      </c>
      <c r="K435" t="b">
        <v>0</v>
      </c>
      <c r="L435">
        <v>0</v>
      </c>
      <c r="M435" t="b">
        <v>0</v>
      </c>
      <c r="N435" t="s">
        <v>8268</v>
      </c>
      <c r="O435" s="9">
        <f>(((J435/60)/60)/24)+DATE(1970,1,1)</f>
        <v>40705.126631944448</v>
      </c>
      <c r="P435" t="str">
        <f>LEFT(N435,SEARCH("/",N435)-1)</f>
        <v>film &amp; video</v>
      </c>
      <c r="Q435" t="str">
        <f>RIGHT(N435,LEN(N435)-SEARCH("/",N435))</f>
        <v>animation</v>
      </c>
      <c r="R435">
        <f>YEAR(O435)</f>
        <v>2011</v>
      </c>
    </row>
    <row r="436" spans="1:18" ht="43.5" x14ac:dyDescent="0.35">
      <c r="A436">
        <v>560</v>
      </c>
      <c r="B436" s="3" t="s">
        <v>561</v>
      </c>
      <c r="C436" s="3" t="s">
        <v>4670</v>
      </c>
      <c r="D436" s="6">
        <v>100000</v>
      </c>
      <c r="E436" s="8">
        <v>12</v>
      </c>
      <c r="F436" t="s">
        <v>8220</v>
      </c>
      <c r="G436" t="s">
        <v>8228</v>
      </c>
      <c r="H436" t="s">
        <v>8250</v>
      </c>
      <c r="I436">
        <v>1418841045</v>
      </c>
      <c r="J436">
        <v>1416249045</v>
      </c>
      <c r="K436" t="b">
        <v>0</v>
      </c>
      <c r="L436">
        <v>3</v>
      </c>
      <c r="M436" t="b">
        <v>0</v>
      </c>
      <c r="N436" t="s">
        <v>8270</v>
      </c>
      <c r="O436" s="9">
        <f>(((J436/60)/60)/24)+DATE(1970,1,1)</f>
        <v>41960.771354166667</v>
      </c>
      <c r="P436" t="str">
        <f>LEFT(N436,SEARCH("/",N436)-1)</f>
        <v>technology</v>
      </c>
      <c r="Q436" t="str">
        <f>RIGHT(N436,LEN(N436)-SEARCH("/",N436))</f>
        <v>web</v>
      </c>
      <c r="R436">
        <f>YEAR(O436)</f>
        <v>2014</v>
      </c>
    </row>
    <row r="437" spans="1:18" ht="58" x14ac:dyDescent="0.35">
      <c r="A437">
        <v>582</v>
      </c>
      <c r="B437" s="3" t="s">
        <v>583</v>
      </c>
      <c r="C437" s="3" t="s">
        <v>4692</v>
      </c>
      <c r="D437" s="6">
        <v>100000</v>
      </c>
      <c r="E437" s="8">
        <v>0</v>
      </c>
      <c r="F437" t="s">
        <v>8220</v>
      </c>
      <c r="G437" t="s">
        <v>8223</v>
      </c>
      <c r="H437" t="s">
        <v>8245</v>
      </c>
      <c r="I437">
        <v>1426442400</v>
      </c>
      <c r="J437">
        <v>1424454319</v>
      </c>
      <c r="K437" t="b">
        <v>0</v>
      </c>
      <c r="L437">
        <v>0</v>
      </c>
      <c r="M437" t="b">
        <v>0</v>
      </c>
      <c r="N437" t="s">
        <v>8270</v>
      </c>
      <c r="O437" s="9">
        <f>(((J437/60)/60)/24)+DATE(1970,1,1)</f>
        <v>42055.739803240736</v>
      </c>
      <c r="P437" t="str">
        <f>LEFT(N437,SEARCH("/",N437)-1)</f>
        <v>technology</v>
      </c>
      <c r="Q437" t="str">
        <f>RIGHT(N437,LEN(N437)-SEARCH("/",N437))</f>
        <v>web</v>
      </c>
      <c r="R437">
        <f>YEAR(O437)</f>
        <v>2015</v>
      </c>
    </row>
    <row r="438" spans="1:18" ht="43.5" x14ac:dyDescent="0.35">
      <c r="A438">
        <v>591</v>
      </c>
      <c r="B438" s="3" t="s">
        <v>592</v>
      </c>
      <c r="C438" s="3" t="s">
        <v>4701</v>
      </c>
      <c r="D438" s="6">
        <v>100000</v>
      </c>
      <c r="E438" s="8">
        <v>61</v>
      </c>
      <c r="F438" t="s">
        <v>8220</v>
      </c>
      <c r="G438" t="s">
        <v>8223</v>
      </c>
      <c r="H438" t="s">
        <v>8245</v>
      </c>
      <c r="I438">
        <v>1437570130</v>
      </c>
      <c r="J438">
        <v>1434978130</v>
      </c>
      <c r="K438" t="b">
        <v>0</v>
      </c>
      <c r="L438">
        <v>2</v>
      </c>
      <c r="M438" t="b">
        <v>0</v>
      </c>
      <c r="N438" t="s">
        <v>8270</v>
      </c>
      <c r="O438" s="9">
        <f>(((J438/60)/60)/24)+DATE(1970,1,1)</f>
        <v>42177.543171296296</v>
      </c>
      <c r="P438" t="str">
        <f>LEFT(N438,SEARCH("/",N438)-1)</f>
        <v>technology</v>
      </c>
      <c r="Q438" t="str">
        <f>RIGHT(N438,LEN(N438)-SEARCH("/",N438))</f>
        <v>web</v>
      </c>
      <c r="R438">
        <f>YEAR(O438)</f>
        <v>2015</v>
      </c>
    </row>
    <row r="439" spans="1:18" ht="43.5" x14ac:dyDescent="0.35">
      <c r="A439">
        <v>595</v>
      </c>
      <c r="B439" s="3" t="s">
        <v>596</v>
      </c>
      <c r="C439" s="3" t="s">
        <v>4705</v>
      </c>
      <c r="D439" s="6">
        <v>100000</v>
      </c>
      <c r="E439" s="8">
        <v>426</v>
      </c>
      <c r="F439" t="s">
        <v>8220</v>
      </c>
      <c r="G439" t="s">
        <v>8223</v>
      </c>
      <c r="H439" t="s">
        <v>8245</v>
      </c>
      <c r="I439">
        <v>1430703638</v>
      </c>
      <c r="J439">
        <v>1426815638</v>
      </c>
      <c r="K439" t="b">
        <v>0</v>
      </c>
      <c r="L439">
        <v>8</v>
      </c>
      <c r="M439" t="b">
        <v>0</v>
      </c>
      <c r="N439" t="s">
        <v>8270</v>
      </c>
      <c r="O439" s="9">
        <f>(((J439/60)/60)/24)+DATE(1970,1,1)</f>
        <v>42083.069884259254</v>
      </c>
      <c r="P439" t="str">
        <f>LEFT(N439,SEARCH("/",N439)-1)</f>
        <v>technology</v>
      </c>
      <c r="Q439" t="str">
        <f>RIGHT(N439,LEN(N439)-SEARCH("/",N439))</f>
        <v>web</v>
      </c>
      <c r="R439">
        <f>YEAR(O439)</f>
        <v>2015</v>
      </c>
    </row>
    <row r="440" spans="1:18" ht="58" x14ac:dyDescent="0.35">
      <c r="A440">
        <v>673</v>
      </c>
      <c r="B440" s="3" t="s">
        <v>674</v>
      </c>
      <c r="C440" s="3" t="s">
        <v>4783</v>
      </c>
      <c r="D440" s="6">
        <v>100000</v>
      </c>
      <c r="E440" s="8">
        <v>205</v>
      </c>
      <c r="F440" t="s">
        <v>8220</v>
      </c>
      <c r="G440" t="s">
        <v>8223</v>
      </c>
      <c r="H440" t="s">
        <v>8245</v>
      </c>
      <c r="I440">
        <v>1409602217</v>
      </c>
      <c r="J440">
        <v>1405714217</v>
      </c>
      <c r="K440" t="b">
        <v>0</v>
      </c>
      <c r="L440">
        <v>3</v>
      </c>
      <c r="M440" t="b">
        <v>0</v>
      </c>
      <c r="N440" t="s">
        <v>8271</v>
      </c>
      <c r="O440" s="9">
        <f>(((J440/60)/60)/24)+DATE(1970,1,1)</f>
        <v>41838.840474537035</v>
      </c>
      <c r="P440" t="str">
        <f>LEFT(N440,SEARCH("/",N440)-1)</f>
        <v>technology</v>
      </c>
      <c r="Q440" t="str">
        <f>RIGHT(N440,LEN(N440)-SEARCH("/",N440))</f>
        <v>wearables</v>
      </c>
      <c r="R440">
        <f>YEAR(O440)</f>
        <v>2014</v>
      </c>
    </row>
    <row r="441" spans="1:18" ht="58" x14ac:dyDescent="0.35">
      <c r="A441">
        <v>676</v>
      </c>
      <c r="B441" s="3" t="s">
        <v>677</v>
      </c>
      <c r="C441" s="3" t="s">
        <v>4786</v>
      </c>
      <c r="D441" s="6">
        <v>100000</v>
      </c>
      <c r="E441" s="8">
        <v>1471</v>
      </c>
      <c r="F441" t="s">
        <v>8220</v>
      </c>
      <c r="G441" t="s">
        <v>8228</v>
      </c>
      <c r="H441" t="s">
        <v>8250</v>
      </c>
      <c r="I441">
        <v>1423333581</v>
      </c>
      <c r="J441">
        <v>1420741581</v>
      </c>
      <c r="K441" t="b">
        <v>0</v>
      </c>
      <c r="L441">
        <v>24</v>
      </c>
      <c r="M441" t="b">
        <v>0</v>
      </c>
      <c r="N441" t="s">
        <v>8271</v>
      </c>
      <c r="O441" s="9">
        <f>(((J441/60)/60)/24)+DATE(1970,1,1)</f>
        <v>42012.768298611118</v>
      </c>
      <c r="P441" t="str">
        <f>LEFT(N441,SEARCH("/",N441)-1)</f>
        <v>technology</v>
      </c>
      <c r="Q441" t="str">
        <f>RIGHT(N441,LEN(N441)-SEARCH("/",N441))</f>
        <v>wearables</v>
      </c>
      <c r="R441">
        <f>YEAR(O441)</f>
        <v>2015</v>
      </c>
    </row>
    <row r="442" spans="1:18" ht="43.5" x14ac:dyDescent="0.35">
      <c r="A442">
        <v>687</v>
      </c>
      <c r="B442" s="3" t="s">
        <v>688</v>
      </c>
      <c r="C442" s="3" t="s">
        <v>4797</v>
      </c>
      <c r="D442" s="6">
        <v>100000</v>
      </c>
      <c r="E442" s="8">
        <v>3550</v>
      </c>
      <c r="F442" t="s">
        <v>8220</v>
      </c>
      <c r="G442" t="s">
        <v>8237</v>
      </c>
      <c r="H442" t="s">
        <v>8255</v>
      </c>
      <c r="I442">
        <v>1486317653</v>
      </c>
      <c r="J442">
        <v>1481133653</v>
      </c>
      <c r="K442" t="b">
        <v>0</v>
      </c>
      <c r="L442">
        <v>6</v>
      </c>
      <c r="M442" t="b">
        <v>0</v>
      </c>
      <c r="N442" t="s">
        <v>8271</v>
      </c>
      <c r="O442" s="9">
        <f>(((J442/60)/60)/24)+DATE(1970,1,1)</f>
        <v>42711.750613425931</v>
      </c>
      <c r="P442" t="str">
        <f>LEFT(N442,SEARCH("/",N442)-1)</f>
        <v>technology</v>
      </c>
      <c r="Q442" t="str">
        <f>RIGHT(N442,LEN(N442)-SEARCH("/",N442))</f>
        <v>wearables</v>
      </c>
      <c r="R442">
        <f>YEAR(O442)</f>
        <v>2016</v>
      </c>
    </row>
    <row r="443" spans="1:18" ht="43.5" x14ac:dyDescent="0.35">
      <c r="A443">
        <v>693</v>
      </c>
      <c r="B443" s="3" t="s">
        <v>694</v>
      </c>
      <c r="C443" s="3" t="s">
        <v>4803</v>
      </c>
      <c r="D443" s="6">
        <v>100000</v>
      </c>
      <c r="E443" s="8">
        <v>35338</v>
      </c>
      <c r="F443" t="s">
        <v>8220</v>
      </c>
      <c r="G443" t="s">
        <v>8223</v>
      </c>
      <c r="H443" t="s">
        <v>8245</v>
      </c>
      <c r="I443">
        <v>1430421827</v>
      </c>
      <c r="J443">
        <v>1427829827</v>
      </c>
      <c r="K443" t="b">
        <v>0</v>
      </c>
      <c r="L443">
        <v>296</v>
      </c>
      <c r="M443" t="b">
        <v>0</v>
      </c>
      <c r="N443" t="s">
        <v>8271</v>
      </c>
      <c r="O443" s="9">
        <f>(((J443/60)/60)/24)+DATE(1970,1,1)</f>
        <v>42094.808182870373</v>
      </c>
      <c r="P443" t="str">
        <f>LEFT(N443,SEARCH("/",N443)-1)</f>
        <v>technology</v>
      </c>
      <c r="Q443" t="str">
        <f>RIGHT(N443,LEN(N443)-SEARCH("/",N443))</f>
        <v>wearables</v>
      </c>
      <c r="R443">
        <f>YEAR(O443)</f>
        <v>2015</v>
      </c>
    </row>
    <row r="444" spans="1:18" ht="43.5" x14ac:dyDescent="0.35">
      <c r="A444">
        <v>698</v>
      </c>
      <c r="B444" s="3" t="s">
        <v>699</v>
      </c>
      <c r="C444" s="3" t="s">
        <v>4808</v>
      </c>
      <c r="D444" s="6">
        <v>100000</v>
      </c>
      <c r="E444" s="8">
        <v>15390</v>
      </c>
      <c r="F444" t="s">
        <v>8220</v>
      </c>
      <c r="G444" t="s">
        <v>8223</v>
      </c>
      <c r="H444" t="s">
        <v>8245</v>
      </c>
      <c r="I444">
        <v>1411005600</v>
      </c>
      <c r="J444">
        <v>1408141245</v>
      </c>
      <c r="K444" t="b">
        <v>0</v>
      </c>
      <c r="L444">
        <v>29</v>
      </c>
      <c r="M444" t="b">
        <v>0</v>
      </c>
      <c r="N444" t="s">
        <v>8271</v>
      </c>
      <c r="O444" s="9">
        <f>(((J444/60)/60)/24)+DATE(1970,1,1)</f>
        <v>41866.931076388886</v>
      </c>
      <c r="P444" t="str">
        <f>LEFT(N444,SEARCH("/",N444)-1)</f>
        <v>technology</v>
      </c>
      <c r="Q444" t="str">
        <f>RIGHT(N444,LEN(N444)-SEARCH("/",N444))</f>
        <v>wearables</v>
      </c>
      <c r="R444">
        <f>YEAR(O444)</f>
        <v>2014</v>
      </c>
    </row>
    <row r="445" spans="1:18" ht="29" x14ac:dyDescent="0.35">
      <c r="A445">
        <v>705</v>
      </c>
      <c r="B445" s="3" t="s">
        <v>706</v>
      </c>
      <c r="C445" s="3" t="s">
        <v>4815</v>
      </c>
      <c r="D445" s="6">
        <v>100000</v>
      </c>
      <c r="E445" s="8">
        <v>977</v>
      </c>
      <c r="F445" t="s">
        <v>8220</v>
      </c>
      <c r="G445" t="s">
        <v>8232</v>
      </c>
      <c r="H445" t="s">
        <v>8248</v>
      </c>
      <c r="I445">
        <v>1484999278</v>
      </c>
      <c r="J445">
        <v>1482407278</v>
      </c>
      <c r="K445" t="b">
        <v>0</v>
      </c>
      <c r="L445">
        <v>5</v>
      </c>
      <c r="M445" t="b">
        <v>0</v>
      </c>
      <c r="N445" t="s">
        <v>8271</v>
      </c>
      <c r="O445" s="9">
        <f>(((J445/60)/60)/24)+DATE(1970,1,1)</f>
        <v>42726.491643518515</v>
      </c>
      <c r="P445" t="str">
        <f>LEFT(N445,SEARCH("/",N445)-1)</f>
        <v>technology</v>
      </c>
      <c r="Q445" t="str">
        <f>RIGHT(N445,LEN(N445)-SEARCH("/",N445))</f>
        <v>wearables</v>
      </c>
      <c r="R445">
        <f>YEAR(O445)</f>
        <v>2016</v>
      </c>
    </row>
    <row r="446" spans="1:18" ht="43.5" x14ac:dyDescent="0.35">
      <c r="A446">
        <v>706</v>
      </c>
      <c r="B446" s="3" t="s">
        <v>707</v>
      </c>
      <c r="C446" s="3" t="s">
        <v>4816</v>
      </c>
      <c r="D446" s="6">
        <v>100000</v>
      </c>
      <c r="E446" s="8">
        <v>0</v>
      </c>
      <c r="F446" t="s">
        <v>8220</v>
      </c>
      <c r="G446" t="s">
        <v>8226</v>
      </c>
      <c r="H446" t="s">
        <v>8248</v>
      </c>
      <c r="I446">
        <v>1481740740</v>
      </c>
      <c r="J446">
        <v>1478130783</v>
      </c>
      <c r="K446" t="b">
        <v>0</v>
      </c>
      <c r="L446">
        <v>0</v>
      </c>
      <c r="M446" t="b">
        <v>0</v>
      </c>
      <c r="N446" t="s">
        <v>8271</v>
      </c>
      <c r="O446" s="9">
        <f>(((J446/60)/60)/24)+DATE(1970,1,1)</f>
        <v>42676.995173611111</v>
      </c>
      <c r="P446" t="str">
        <f>LEFT(N446,SEARCH("/",N446)-1)</f>
        <v>technology</v>
      </c>
      <c r="Q446" t="str">
        <f>RIGHT(N446,LEN(N446)-SEARCH("/",N446))</f>
        <v>wearables</v>
      </c>
      <c r="R446">
        <f>YEAR(O446)</f>
        <v>2016</v>
      </c>
    </row>
    <row r="447" spans="1:18" ht="58" x14ac:dyDescent="0.35">
      <c r="A447">
        <v>711</v>
      </c>
      <c r="B447" s="3" t="s">
        <v>712</v>
      </c>
      <c r="C447" s="3" t="s">
        <v>4821</v>
      </c>
      <c r="D447" s="6">
        <v>100000</v>
      </c>
      <c r="E447" s="8">
        <v>33791</v>
      </c>
      <c r="F447" t="s">
        <v>8220</v>
      </c>
      <c r="G447" t="s">
        <v>8232</v>
      </c>
      <c r="H447" t="s">
        <v>8248</v>
      </c>
      <c r="I447">
        <v>1481716868</v>
      </c>
      <c r="J447">
        <v>1478257268</v>
      </c>
      <c r="K447" t="b">
        <v>0</v>
      </c>
      <c r="L447">
        <v>338</v>
      </c>
      <c r="M447" t="b">
        <v>0</v>
      </c>
      <c r="N447" t="s">
        <v>8271</v>
      </c>
      <c r="O447" s="9">
        <f>(((J447/60)/60)/24)+DATE(1970,1,1)</f>
        <v>42678.459120370375</v>
      </c>
      <c r="P447" t="str">
        <f>LEFT(N447,SEARCH("/",N447)-1)</f>
        <v>technology</v>
      </c>
      <c r="Q447" t="str">
        <f>RIGHT(N447,LEN(N447)-SEARCH("/",N447))</f>
        <v>wearables</v>
      </c>
      <c r="R447">
        <f>YEAR(O447)</f>
        <v>2016</v>
      </c>
    </row>
    <row r="448" spans="1:18" x14ac:dyDescent="0.35">
      <c r="A448">
        <v>717</v>
      </c>
      <c r="B448" s="3" t="s">
        <v>718</v>
      </c>
      <c r="C448" s="3" t="s">
        <v>4827</v>
      </c>
      <c r="D448" s="6">
        <v>100000</v>
      </c>
      <c r="E448" s="8">
        <v>305</v>
      </c>
      <c r="F448" t="s">
        <v>8220</v>
      </c>
      <c r="G448" t="s">
        <v>8223</v>
      </c>
      <c r="H448" t="s">
        <v>8245</v>
      </c>
      <c r="I448">
        <v>1409949002</v>
      </c>
      <c r="J448">
        <v>1407357002</v>
      </c>
      <c r="K448" t="b">
        <v>0</v>
      </c>
      <c r="L448">
        <v>4</v>
      </c>
      <c r="M448" t="b">
        <v>0</v>
      </c>
      <c r="N448" t="s">
        <v>8271</v>
      </c>
      <c r="O448" s="9">
        <f>(((J448/60)/60)/24)+DATE(1970,1,1)</f>
        <v>41857.854189814818</v>
      </c>
      <c r="P448" t="str">
        <f>LEFT(N448,SEARCH("/",N448)-1)</f>
        <v>technology</v>
      </c>
      <c r="Q448" t="str">
        <f>RIGHT(N448,LEN(N448)-SEARCH("/",N448))</f>
        <v>wearables</v>
      </c>
      <c r="R448">
        <f>YEAR(O448)</f>
        <v>2014</v>
      </c>
    </row>
    <row r="449" spans="1:18" ht="43.5" x14ac:dyDescent="0.35">
      <c r="A449">
        <v>911</v>
      </c>
      <c r="B449" s="3" t="s">
        <v>912</v>
      </c>
      <c r="C449" s="3" t="s">
        <v>5021</v>
      </c>
      <c r="D449" s="6">
        <v>100000</v>
      </c>
      <c r="E449" s="8">
        <v>0</v>
      </c>
      <c r="F449" t="s">
        <v>8220</v>
      </c>
      <c r="G449" t="s">
        <v>8223</v>
      </c>
      <c r="H449" t="s">
        <v>8245</v>
      </c>
      <c r="I449">
        <v>1390522045</v>
      </c>
      <c r="J449">
        <v>1388707645</v>
      </c>
      <c r="K449" t="b">
        <v>0</v>
      </c>
      <c r="L449">
        <v>0</v>
      </c>
      <c r="M449" t="b">
        <v>0</v>
      </c>
      <c r="N449" t="s">
        <v>8276</v>
      </c>
      <c r="O449" s="9">
        <f>(((J449/60)/60)/24)+DATE(1970,1,1)</f>
        <v>41642.005150462966</v>
      </c>
      <c r="P449" t="str">
        <f>LEFT(N449,SEARCH("/",N449)-1)</f>
        <v>music</v>
      </c>
      <c r="Q449" t="str">
        <f>RIGHT(N449,LEN(N449)-SEARCH("/",N449))</f>
        <v>jazz</v>
      </c>
      <c r="R449">
        <f>YEAR(O449)</f>
        <v>2014</v>
      </c>
    </row>
    <row r="450" spans="1:18" ht="43.5" x14ac:dyDescent="0.35">
      <c r="A450">
        <v>945</v>
      </c>
      <c r="B450" s="3" t="s">
        <v>946</v>
      </c>
      <c r="C450" s="3" t="s">
        <v>5055</v>
      </c>
      <c r="D450" s="6">
        <v>100000</v>
      </c>
      <c r="E450" s="8">
        <v>2484</v>
      </c>
      <c r="F450" t="s">
        <v>8220</v>
      </c>
      <c r="G450" t="s">
        <v>8229</v>
      </c>
      <c r="H450" t="s">
        <v>8248</v>
      </c>
      <c r="I450">
        <v>1487462340</v>
      </c>
      <c r="J450">
        <v>1482958626</v>
      </c>
      <c r="K450" t="b">
        <v>0</v>
      </c>
      <c r="L450">
        <v>16</v>
      </c>
      <c r="M450" t="b">
        <v>0</v>
      </c>
      <c r="N450" t="s">
        <v>8271</v>
      </c>
      <c r="O450" s="9">
        <f>(((J450/60)/60)/24)+DATE(1970,1,1)</f>
        <v>42732.872986111113</v>
      </c>
      <c r="P450" t="str">
        <f>LEFT(N450,SEARCH("/",N450)-1)</f>
        <v>technology</v>
      </c>
      <c r="Q450" t="str">
        <f>RIGHT(N450,LEN(N450)-SEARCH("/",N450))</f>
        <v>wearables</v>
      </c>
      <c r="R450">
        <f>YEAR(O450)</f>
        <v>2016</v>
      </c>
    </row>
    <row r="451" spans="1:18" ht="43.5" x14ac:dyDescent="0.35">
      <c r="A451">
        <v>971</v>
      </c>
      <c r="B451" s="3" t="s">
        <v>972</v>
      </c>
      <c r="C451" s="3" t="s">
        <v>5081</v>
      </c>
      <c r="D451" s="6">
        <v>100000</v>
      </c>
      <c r="E451" s="8">
        <v>226</v>
      </c>
      <c r="F451" t="s">
        <v>8220</v>
      </c>
      <c r="G451" t="s">
        <v>8223</v>
      </c>
      <c r="H451" t="s">
        <v>8245</v>
      </c>
      <c r="I451">
        <v>1433178060</v>
      </c>
      <c r="J451">
        <v>1429290060</v>
      </c>
      <c r="K451" t="b">
        <v>0</v>
      </c>
      <c r="L451">
        <v>5</v>
      </c>
      <c r="M451" t="b">
        <v>0</v>
      </c>
      <c r="N451" t="s">
        <v>8271</v>
      </c>
      <c r="O451" s="9">
        <f>(((J451/60)/60)/24)+DATE(1970,1,1)</f>
        <v>42111.709027777775</v>
      </c>
      <c r="P451" t="str">
        <f>LEFT(N451,SEARCH("/",N451)-1)</f>
        <v>technology</v>
      </c>
      <c r="Q451" t="str">
        <f>RIGHT(N451,LEN(N451)-SEARCH("/",N451))</f>
        <v>wearables</v>
      </c>
      <c r="R451">
        <f>YEAR(O451)</f>
        <v>2015</v>
      </c>
    </row>
    <row r="452" spans="1:18" ht="43.5" x14ac:dyDescent="0.35">
      <c r="A452">
        <v>975</v>
      </c>
      <c r="B452" s="3" t="s">
        <v>976</v>
      </c>
      <c r="C452" s="3" t="s">
        <v>5085</v>
      </c>
      <c r="D452" s="6">
        <v>100000</v>
      </c>
      <c r="E452" s="8">
        <v>2607</v>
      </c>
      <c r="F452" t="s">
        <v>8220</v>
      </c>
      <c r="G452" t="s">
        <v>8223</v>
      </c>
      <c r="H452" t="s">
        <v>8245</v>
      </c>
      <c r="I452">
        <v>1467132185</v>
      </c>
      <c r="J452">
        <v>1461948185</v>
      </c>
      <c r="K452" t="b">
        <v>0</v>
      </c>
      <c r="L452">
        <v>24</v>
      </c>
      <c r="M452" t="b">
        <v>0</v>
      </c>
      <c r="N452" t="s">
        <v>8271</v>
      </c>
      <c r="O452" s="9">
        <f>(((J452/60)/60)/24)+DATE(1970,1,1)</f>
        <v>42489.696585648147</v>
      </c>
      <c r="P452" t="str">
        <f>LEFT(N452,SEARCH("/",N452)-1)</f>
        <v>technology</v>
      </c>
      <c r="Q452" t="str">
        <f>RIGHT(N452,LEN(N452)-SEARCH("/",N452))</f>
        <v>wearables</v>
      </c>
      <c r="R452">
        <f>YEAR(O452)</f>
        <v>2016</v>
      </c>
    </row>
    <row r="453" spans="1:18" ht="43.5" x14ac:dyDescent="0.35">
      <c r="A453">
        <v>992</v>
      </c>
      <c r="B453" s="3" t="s">
        <v>993</v>
      </c>
      <c r="C453" s="3" t="s">
        <v>5102</v>
      </c>
      <c r="D453" s="6">
        <v>100000</v>
      </c>
      <c r="E453" s="8">
        <v>467</v>
      </c>
      <c r="F453" t="s">
        <v>8220</v>
      </c>
      <c r="G453" t="s">
        <v>8223</v>
      </c>
      <c r="H453" t="s">
        <v>8245</v>
      </c>
      <c r="I453">
        <v>1462655519</v>
      </c>
      <c r="J453">
        <v>1457475119</v>
      </c>
      <c r="K453" t="b">
        <v>0</v>
      </c>
      <c r="L453">
        <v>4</v>
      </c>
      <c r="M453" t="b">
        <v>0</v>
      </c>
      <c r="N453" t="s">
        <v>8271</v>
      </c>
      <c r="O453" s="9">
        <f>(((J453/60)/60)/24)+DATE(1970,1,1)</f>
        <v>42437.924988425926</v>
      </c>
      <c r="P453" t="str">
        <f>LEFT(N453,SEARCH("/",N453)-1)</f>
        <v>technology</v>
      </c>
      <c r="Q453" t="str">
        <f>RIGHT(N453,LEN(N453)-SEARCH("/",N453))</f>
        <v>wearables</v>
      </c>
      <c r="R453">
        <f>YEAR(O453)</f>
        <v>2016</v>
      </c>
    </row>
    <row r="454" spans="1:18" ht="43.5" x14ac:dyDescent="0.35">
      <c r="A454">
        <v>1097</v>
      </c>
      <c r="B454" s="3" t="s">
        <v>1098</v>
      </c>
      <c r="C454" s="3" t="s">
        <v>5207</v>
      </c>
      <c r="D454" s="6">
        <v>100000</v>
      </c>
      <c r="E454" s="8">
        <v>47</v>
      </c>
      <c r="F454" t="s">
        <v>8220</v>
      </c>
      <c r="G454" t="s">
        <v>8223</v>
      </c>
      <c r="H454" t="s">
        <v>8245</v>
      </c>
      <c r="I454">
        <v>1393786877</v>
      </c>
      <c r="J454">
        <v>1390330877</v>
      </c>
      <c r="K454" t="b">
        <v>0</v>
      </c>
      <c r="L454">
        <v>7</v>
      </c>
      <c r="M454" t="b">
        <v>0</v>
      </c>
      <c r="N454" t="s">
        <v>8280</v>
      </c>
      <c r="O454" s="9">
        <f>(((J454/60)/60)/24)+DATE(1970,1,1)</f>
        <v>41660.792557870373</v>
      </c>
      <c r="P454" t="str">
        <f>LEFT(N454,SEARCH("/",N454)-1)</f>
        <v>games</v>
      </c>
      <c r="Q454" t="str">
        <f>RIGHT(N454,LEN(N454)-SEARCH("/",N454))</f>
        <v>video games</v>
      </c>
      <c r="R454">
        <f>YEAR(O454)</f>
        <v>2014</v>
      </c>
    </row>
    <row r="455" spans="1:18" ht="29" x14ac:dyDescent="0.35">
      <c r="A455">
        <v>1101</v>
      </c>
      <c r="B455" s="3" t="s">
        <v>1102</v>
      </c>
      <c r="C455" s="3" t="s">
        <v>5211</v>
      </c>
      <c r="D455" s="6">
        <v>100000</v>
      </c>
      <c r="E455" s="8">
        <v>41</v>
      </c>
      <c r="F455" t="s">
        <v>8220</v>
      </c>
      <c r="G455" t="s">
        <v>8223</v>
      </c>
      <c r="H455" t="s">
        <v>8245</v>
      </c>
      <c r="I455">
        <v>1468519920</v>
      </c>
      <c r="J455">
        <v>1466188338</v>
      </c>
      <c r="K455" t="b">
        <v>0</v>
      </c>
      <c r="L455">
        <v>6</v>
      </c>
      <c r="M455" t="b">
        <v>0</v>
      </c>
      <c r="N455" t="s">
        <v>8280</v>
      </c>
      <c r="O455" s="9">
        <f>(((J455/60)/60)/24)+DATE(1970,1,1)</f>
        <v>42538.77243055556</v>
      </c>
      <c r="P455" t="str">
        <f>LEFT(N455,SEARCH("/",N455)-1)</f>
        <v>games</v>
      </c>
      <c r="Q455" t="str">
        <f>RIGHT(N455,LEN(N455)-SEARCH("/",N455))</f>
        <v>video games</v>
      </c>
      <c r="R455">
        <f>YEAR(O455)</f>
        <v>2016</v>
      </c>
    </row>
    <row r="456" spans="1:18" ht="58" x14ac:dyDescent="0.35">
      <c r="A456">
        <v>1450</v>
      </c>
      <c r="B456" s="3" t="s">
        <v>1451</v>
      </c>
      <c r="C456" s="3" t="s">
        <v>5560</v>
      </c>
      <c r="D456" s="6">
        <v>100000</v>
      </c>
      <c r="E456" s="8">
        <v>1</v>
      </c>
      <c r="F456" t="s">
        <v>8220</v>
      </c>
      <c r="G456" t="s">
        <v>8223</v>
      </c>
      <c r="H456" t="s">
        <v>8245</v>
      </c>
      <c r="I456">
        <v>1455941197</v>
      </c>
      <c r="J456">
        <v>1453349197</v>
      </c>
      <c r="K456" t="b">
        <v>0</v>
      </c>
      <c r="L456">
        <v>1</v>
      </c>
      <c r="M456" t="b">
        <v>0</v>
      </c>
      <c r="N456" t="s">
        <v>8285</v>
      </c>
      <c r="O456" s="9">
        <f>(((J456/60)/60)/24)+DATE(1970,1,1)</f>
        <v>42390.171261574069</v>
      </c>
      <c r="P456" t="str">
        <f>LEFT(N456,SEARCH("/",N456)-1)</f>
        <v>publishing</v>
      </c>
      <c r="Q456" t="str">
        <f>RIGHT(N456,LEN(N456)-SEARCH("/",N456))</f>
        <v>translations</v>
      </c>
      <c r="R456">
        <f>YEAR(O456)</f>
        <v>2016</v>
      </c>
    </row>
    <row r="457" spans="1:18" ht="43.5" x14ac:dyDescent="0.35">
      <c r="A457">
        <v>1595</v>
      </c>
      <c r="B457" s="3" t="s">
        <v>1596</v>
      </c>
      <c r="C457" s="3" t="s">
        <v>5705</v>
      </c>
      <c r="D457" s="6">
        <v>100000</v>
      </c>
      <c r="E457" s="8">
        <v>280</v>
      </c>
      <c r="F457" t="s">
        <v>8220</v>
      </c>
      <c r="G457" t="s">
        <v>8223</v>
      </c>
      <c r="H457" t="s">
        <v>8245</v>
      </c>
      <c r="I457">
        <v>1403122380</v>
      </c>
      <c r="J457">
        <v>1400634728</v>
      </c>
      <c r="K457" t="b">
        <v>0</v>
      </c>
      <c r="L457">
        <v>7</v>
      </c>
      <c r="M457" t="b">
        <v>0</v>
      </c>
      <c r="N457" t="s">
        <v>8289</v>
      </c>
      <c r="O457" s="9">
        <f>(((J457/60)/60)/24)+DATE(1970,1,1)</f>
        <v>41780.050092592595</v>
      </c>
      <c r="P457" t="str">
        <f>LEFT(N457,SEARCH("/",N457)-1)</f>
        <v>photography</v>
      </c>
      <c r="Q457" t="str">
        <f>RIGHT(N457,LEN(N457)-SEARCH("/",N457))</f>
        <v>places</v>
      </c>
      <c r="R457">
        <f>YEAR(O457)</f>
        <v>2014</v>
      </c>
    </row>
    <row r="458" spans="1:18" ht="43.5" x14ac:dyDescent="0.35">
      <c r="A458">
        <v>2132</v>
      </c>
      <c r="B458" s="3" t="s">
        <v>2133</v>
      </c>
      <c r="C458" s="3" t="s">
        <v>6242</v>
      </c>
      <c r="D458" s="6">
        <v>100000</v>
      </c>
      <c r="E458" s="8">
        <v>2112.9899999999998</v>
      </c>
      <c r="F458" t="s">
        <v>8220</v>
      </c>
      <c r="G458" t="s">
        <v>8223</v>
      </c>
      <c r="H458" t="s">
        <v>8245</v>
      </c>
      <c r="I458">
        <v>1391427692</v>
      </c>
      <c r="J458">
        <v>1388835692</v>
      </c>
      <c r="K458" t="b">
        <v>0</v>
      </c>
      <c r="L458">
        <v>99</v>
      </c>
      <c r="M458" t="b">
        <v>0</v>
      </c>
      <c r="N458" t="s">
        <v>8280</v>
      </c>
      <c r="O458" s="9">
        <f>(((J458/60)/60)/24)+DATE(1970,1,1)</f>
        <v>41643.487175925926</v>
      </c>
      <c r="P458" t="str">
        <f>LEFT(N458,SEARCH("/",N458)-1)</f>
        <v>games</v>
      </c>
      <c r="Q458" t="str">
        <f>RIGHT(N458,LEN(N458)-SEARCH("/",N458))</f>
        <v>video games</v>
      </c>
      <c r="R458">
        <f>YEAR(O458)</f>
        <v>2014</v>
      </c>
    </row>
    <row r="459" spans="1:18" ht="29" x14ac:dyDescent="0.35">
      <c r="A459">
        <v>2431</v>
      </c>
      <c r="B459" s="3" t="s">
        <v>2432</v>
      </c>
      <c r="C459" s="3" t="s">
        <v>6541</v>
      </c>
      <c r="D459" s="6">
        <v>100000</v>
      </c>
      <c r="E459" s="8">
        <v>2</v>
      </c>
      <c r="F459" t="s">
        <v>8220</v>
      </c>
      <c r="G459" t="s">
        <v>8223</v>
      </c>
      <c r="H459" t="s">
        <v>8245</v>
      </c>
      <c r="I459">
        <v>1467080613</v>
      </c>
      <c r="J459">
        <v>1461896613</v>
      </c>
      <c r="K459" t="b">
        <v>0</v>
      </c>
      <c r="L459">
        <v>2</v>
      </c>
      <c r="M459" t="b">
        <v>0</v>
      </c>
      <c r="N459" t="s">
        <v>8282</v>
      </c>
      <c r="O459" s="9">
        <f>(((J459/60)/60)/24)+DATE(1970,1,1)</f>
        <v>42489.099687499998</v>
      </c>
      <c r="P459" t="str">
        <f>LEFT(N459,SEARCH("/",N459)-1)</f>
        <v>food</v>
      </c>
      <c r="Q459" t="str">
        <f>RIGHT(N459,LEN(N459)-SEARCH("/",N459))</f>
        <v>food trucks</v>
      </c>
      <c r="R459">
        <f>YEAR(O459)</f>
        <v>2016</v>
      </c>
    </row>
    <row r="460" spans="1:18" ht="43.5" x14ac:dyDescent="0.35">
      <c r="A460">
        <v>2511</v>
      </c>
      <c r="B460" s="3" t="s">
        <v>2511</v>
      </c>
      <c r="C460" s="3" t="s">
        <v>6621</v>
      </c>
      <c r="D460" s="6">
        <v>100000</v>
      </c>
      <c r="E460" s="8">
        <v>0</v>
      </c>
      <c r="F460" t="s">
        <v>8220</v>
      </c>
      <c r="G460" t="s">
        <v>8224</v>
      </c>
      <c r="H460" t="s">
        <v>8246</v>
      </c>
      <c r="I460">
        <v>1454323413</v>
      </c>
      <c r="J460">
        <v>1451731413</v>
      </c>
      <c r="K460" t="b">
        <v>0</v>
      </c>
      <c r="L460">
        <v>0</v>
      </c>
      <c r="M460" t="b">
        <v>0</v>
      </c>
      <c r="N460" t="s">
        <v>8297</v>
      </c>
      <c r="O460" s="9">
        <f>(((J460/60)/60)/24)+DATE(1970,1,1)</f>
        <v>42371.446909722217</v>
      </c>
      <c r="P460" t="str">
        <f>LEFT(N460,SEARCH("/",N460)-1)</f>
        <v>food</v>
      </c>
      <c r="Q460" t="str">
        <f>RIGHT(N460,LEN(N460)-SEARCH("/",N460))</f>
        <v>restaurants</v>
      </c>
      <c r="R460">
        <f>YEAR(O460)</f>
        <v>2016</v>
      </c>
    </row>
    <row r="461" spans="1:18" ht="43.5" x14ac:dyDescent="0.35">
      <c r="A461">
        <v>2520</v>
      </c>
      <c r="B461" s="3" t="s">
        <v>2520</v>
      </c>
      <c r="C461" s="3" t="s">
        <v>6630</v>
      </c>
      <c r="D461" s="6">
        <v>100000</v>
      </c>
      <c r="E461" s="8">
        <v>0</v>
      </c>
      <c r="F461" t="s">
        <v>8220</v>
      </c>
      <c r="G461" t="s">
        <v>8223</v>
      </c>
      <c r="H461" t="s">
        <v>8245</v>
      </c>
      <c r="I461">
        <v>1476559260</v>
      </c>
      <c r="J461">
        <v>1472567085</v>
      </c>
      <c r="K461" t="b">
        <v>0</v>
      </c>
      <c r="L461">
        <v>0</v>
      </c>
      <c r="M461" t="b">
        <v>0</v>
      </c>
      <c r="N461" t="s">
        <v>8297</v>
      </c>
      <c r="O461" s="9">
        <f>(((J461/60)/60)/24)+DATE(1970,1,1)</f>
        <v>42612.600520833337</v>
      </c>
      <c r="P461" t="str">
        <f>LEFT(N461,SEARCH("/",N461)-1)</f>
        <v>food</v>
      </c>
      <c r="Q461" t="str">
        <f>RIGHT(N461,LEN(N461)-SEARCH("/",N461))</f>
        <v>restaurants</v>
      </c>
      <c r="R461">
        <f>YEAR(O461)</f>
        <v>2016</v>
      </c>
    </row>
    <row r="462" spans="1:18" ht="29" x14ac:dyDescent="0.35">
      <c r="A462">
        <v>2780</v>
      </c>
      <c r="B462" s="3" t="s">
        <v>2780</v>
      </c>
      <c r="C462" s="3" t="s">
        <v>6890</v>
      </c>
      <c r="D462" s="6">
        <v>100000</v>
      </c>
      <c r="E462" s="8">
        <v>0</v>
      </c>
      <c r="F462" t="s">
        <v>8220</v>
      </c>
      <c r="G462" t="s">
        <v>8236</v>
      </c>
      <c r="H462" t="s">
        <v>8248</v>
      </c>
      <c r="I462">
        <v>1489142688</v>
      </c>
      <c r="J462">
        <v>1486550688</v>
      </c>
      <c r="K462" t="b">
        <v>0</v>
      </c>
      <c r="L462">
        <v>0</v>
      </c>
      <c r="M462" t="b">
        <v>0</v>
      </c>
      <c r="N462" t="s">
        <v>8302</v>
      </c>
      <c r="O462" s="9">
        <f>(((J462/60)/60)/24)+DATE(1970,1,1)</f>
        <v>42774.447777777779</v>
      </c>
      <c r="P462" t="str">
        <f>LEFT(N462,SEARCH("/",N462)-1)</f>
        <v>publishing</v>
      </c>
      <c r="Q462" t="str">
        <f>RIGHT(N462,LEN(N462)-SEARCH("/",N462))</f>
        <v>children's books</v>
      </c>
      <c r="R462">
        <f>YEAR(O462)</f>
        <v>2017</v>
      </c>
    </row>
    <row r="463" spans="1:18" ht="43.5" x14ac:dyDescent="0.35">
      <c r="A463">
        <v>3092</v>
      </c>
      <c r="B463" s="3" t="s">
        <v>3092</v>
      </c>
      <c r="C463" s="3" t="s">
        <v>7202</v>
      </c>
      <c r="D463" s="6">
        <v>100000</v>
      </c>
      <c r="E463" s="8">
        <v>1183.19</v>
      </c>
      <c r="F463" t="s">
        <v>8220</v>
      </c>
      <c r="G463" t="s">
        <v>8223</v>
      </c>
      <c r="H463" t="s">
        <v>8245</v>
      </c>
      <c r="I463">
        <v>1444946400</v>
      </c>
      <c r="J463">
        <v>1441723912</v>
      </c>
      <c r="K463" t="b">
        <v>0</v>
      </c>
      <c r="L463">
        <v>21</v>
      </c>
      <c r="M463" t="b">
        <v>0</v>
      </c>
      <c r="N463" t="s">
        <v>8301</v>
      </c>
      <c r="O463" s="9">
        <f>(((J463/60)/60)/24)+DATE(1970,1,1)</f>
        <v>42255.619351851856</v>
      </c>
      <c r="P463" t="str">
        <f>LEFT(N463,SEARCH("/",N463)-1)</f>
        <v>theater</v>
      </c>
      <c r="Q463" t="str">
        <f>RIGHT(N463,LEN(N463)-SEARCH("/",N463))</f>
        <v>spaces</v>
      </c>
      <c r="R463">
        <f>YEAR(O463)</f>
        <v>2015</v>
      </c>
    </row>
    <row r="464" spans="1:18" ht="43.5" x14ac:dyDescent="0.35">
      <c r="A464">
        <v>3094</v>
      </c>
      <c r="B464" s="3" t="s">
        <v>3094</v>
      </c>
      <c r="C464" s="3" t="s">
        <v>7204</v>
      </c>
      <c r="D464" s="6">
        <v>100000</v>
      </c>
      <c r="E464" s="8">
        <v>25</v>
      </c>
      <c r="F464" t="s">
        <v>8220</v>
      </c>
      <c r="G464" t="s">
        <v>8223</v>
      </c>
      <c r="H464" t="s">
        <v>8245</v>
      </c>
      <c r="I464">
        <v>1442775956</v>
      </c>
      <c r="J464">
        <v>1437591956</v>
      </c>
      <c r="K464" t="b">
        <v>0</v>
      </c>
      <c r="L464">
        <v>1</v>
      </c>
      <c r="M464" t="b">
        <v>0</v>
      </c>
      <c r="N464" t="s">
        <v>8301</v>
      </c>
      <c r="O464" s="9">
        <f>(((J464/60)/60)/24)+DATE(1970,1,1)</f>
        <v>42207.795787037037</v>
      </c>
      <c r="P464" t="str">
        <f>LEFT(N464,SEARCH("/",N464)-1)</f>
        <v>theater</v>
      </c>
      <c r="Q464" t="str">
        <f>RIGHT(N464,LEN(N464)-SEARCH("/",N464))</f>
        <v>spaces</v>
      </c>
      <c r="R464">
        <f>YEAR(O464)</f>
        <v>2015</v>
      </c>
    </row>
    <row r="465" spans="1:18" ht="43.5" x14ac:dyDescent="0.35">
      <c r="A465">
        <v>3628</v>
      </c>
      <c r="B465" s="3" t="s">
        <v>3626</v>
      </c>
      <c r="C465" s="3" t="s">
        <v>7738</v>
      </c>
      <c r="D465" s="6">
        <v>100000</v>
      </c>
      <c r="E465" s="8">
        <v>0</v>
      </c>
      <c r="F465" t="s">
        <v>8220</v>
      </c>
      <c r="G465" t="s">
        <v>8223</v>
      </c>
      <c r="H465" t="s">
        <v>8245</v>
      </c>
      <c r="I465">
        <v>1450040396</v>
      </c>
      <c r="J465">
        <v>1444852796</v>
      </c>
      <c r="K465" t="b">
        <v>0</v>
      </c>
      <c r="L465">
        <v>0</v>
      </c>
      <c r="M465" t="b">
        <v>0</v>
      </c>
      <c r="N465" t="s">
        <v>8303</v>
      </c>
      <c r="O465" s="9">
        <f>(((J465/60)/60)/24)+DATE(1970,1,1)</f>
        <v>42291.833287037036</v>
      </c>
      <c r="P465" t="str">
        <f>LEFT(N465,SEARCH("/",N465)-1)</f>
        <v>theater</v>
      </c>
      <c r="Q465" t="str">
        <f>RIGHT(N465,LEN(N465)-SEARCH("/",N465))</f>
        <v>musical</v>
      </c>
      <c r="R465">
        <f>YEAR(O465)</f>
        <v>2015</v>
      </c>
    </row>
    <row r="466" spans="1:18" ht="43.5" x14ac:dyDescent="0.35">
      <c r="A466">
        <v>3853</v>
      </c>
      <c r="B466" s="3" t="s">
        <v>3850</v>
      </c>
      <c r="C466" s="3" t="s">
        <v>7962</v>
      </c>
      <c r="D466" s="6">
        <v>100000</v>
      </c>
      <c r="E466" s="8">
        <v>26</v>
      </c>
      <c r="F466" t="s">
        <v>8220</v>
      </c>
      <c r="G466" t="s">
        <v>8223</v>
      </c>
      <c r="H466" t="s">
        <v>8245</v>
      </c>
      <c r="I466">
        <v>1409602178</v>
      </c>
      <c r="J466">
        <v>1406578178</v>
      </c>
      <c r="K466" t="b">
        <v>0</v>
      </c>
      <c r="L466">
        <v>2</v>
      </c>
      <c r="M466" t="b">
        <v>0</v>
      </c>
      <c r="N466" t="s">
        <v>8269</v>
      </c>
      <c r="O466" s="9">
        <f>(((J466/60)/60)/24)+DATE(1970,1,1)</f>
        <v>41848.84002314815</v>
      </c>
      <c r="P466" t="str">
        <f>LEFT(N466,SEARCH("/",N466)-1)</f>
        <v>theater</v>
      </c>
      <c r="Q466" t="str">
        <f>RIGHT(N466,LEN(N466)-SEARCH("/",N466))</f>
        <v>plays</v>
      </c>
      <c r="R466">
        <f>YEAR(O466)</f>
        <v>2014</v>
      </c>
    </row>
    <row r="467" spans="1:18" ht="43.5" x14ac:dyDescent="0.35">
      <c r="A467">
        <v>1901</v>
      </c>
      <c r="B467" s="3" t="s">
        <v>1902</v>
      </c>
      <c r="C467" s="3" t="s">
        <v>6011</v>
      </c>
      <c r="D467" s="6">
        <v>99000</v>
      </c>
      <c r="E467" s="8">
        <v>2670</v>
      </c>
      <c r="F467" t="s">
        <v>8220</v>
      </c>
      <c r="G467" t="s">
        <v>8224</v>
      </c>
      <c r="H467" t="s">
        <v>8246</v>
      </c>
      <c r="I467">
        <v>1432299600</v>
      </c>
      <c r="J467">
        <v>1429707729</v>
      </c>
      <c r="K467" t="b">
        <v>0</v>
      </c>
      <c r="L467">
        <v>25</v>
      </c>
      <c r="M467" t="b">
        <v>0</v>
      </c>
      <c r="N467" t="s">
        <v>8292</v>
      </c>
      <c r="O467" s="9">
        <f>(((J467/60)/60)/24)+DATE(1970,1,1)</f>
        <v>42116.54315972222</v>
      </c>
      <c r="P467" t="str">
        <f>LEFT(N467,SEARCH("/",N467)-1)</f>
        <v>technology</v>
      </c>
      <c r="Q467" t="str">
        <f>RIGHT(N467,LEN(N467)-SEARCH("/",N467))</f>
        <v>gadgets</v>
      </c>
      <c r="R467">
        <f>YEAR(O467)</f>
        <v>2015</v>
      </c>
    </row>
    <row r="468" spans="1:18" ht="43.5" x14ac:dyDescent="0.35">
      <c r="A468">
        <v>515</v>
      </c>
      <c r="B468" s="3" t="s">
        <v>516</v>
      </c>
      <c r="C468" s="3" t="s">
        <v>4625</v>
      </c>
      <c r="D468" s="6">
        <v>97000</v>
      </c>
      <c r="E468" s="8">
        <v>24651</v>
      </c>
      <c r="F468" t="s">
        <v>8220</v>
      </c>
      <c r="G468" t="s">
        <v>8223</v>
      </c>
      <c r="H468" t="s">
        <v>8245</v>
      </c>
      <c r="I468">
        <v>1451389601</v>
      </c>
      <c r="J468">
        <v>1447933601</v>
      </c>
      <c r="K468" t="b">
        <v>0</v>
      </c>
      <c r="L468">
        <v>34</v>
      </c>
      <c r="M468" t="b">
        <v>0</v>
      </c>
      <c r="N468" t="s">
        <v>8268</v>
      </c>
      <c r="O468" s="9">
        <f>(((J468/60)/60)/24)+DATE(1970,1,1)</f>
        <v>42327.490752314814</v>
      </c>
      <c r="P468" t="str">
        <f>LEFT(N468,SEARCH("/",N468)-1)</f>
        <v>film &amp; video</v>
      </c>
      <c r="Q468" t="str">
        <f>RIGHT(N468,LEN(N468)-SEARCH("/",N468))</f>
        <v>animation</v>
      </c>
      <c r="R468">
        <f>YEAR(O468)</f>
        <v>2015</v>
      </c>
    </row>
    <row r="469" spans="1:18" ht="43.5" x14ac:dyDescent="0.35">
      <c r="A469">
        <v>172</v>
      </c>
      <c r="B469" s="3" t="s">
        <v>174</v>
      </c>
      <c r="C469" s="3" t="s">
        <v>4282</v>
      </c>
      <c r="D469" s="6">
        <v>95000</v>
      </c>
      <c r="E469" s="8">
        <v>0</v>
      </c>
      <c r="F469" t="s">
        <v>8220</v>
      </c>
      <c r="G469" t="s">
        <v>8223</v>
      </c>
      <c r="H469" t="s">
        <v>8245</v>
      </c>
      <c r="I469">
        <v>1426753723</v>
      </c>
      <c r="J469">
        <v>1423733323</v>
      </c>
      <c r="K469" t="b">
        <v>0</v>
      </c>
      <c r="L469">
        <v>0</v>
      </c>
      <c r="M469" t="b">
        <v>0</v>
      </c>
      <c r="N469" t="s">
        <v>8266</v>
      </c>
      <c r="O469" s="9">
        <f>(((J469/60)/60)/24)+DATE(1970,1,1)</f>
        <v>42047.394942129627</v>
      </c>
      <c r="P469" t="str">
        <f>LEFT(N469,SEARCH("/",N469)-1)</f>
        <v>film &amp; video</v>
      </c>
      <c r="Q469" t="str">
        <f>RIGHT(N469,LEN(N469)-SEARCH("/",N469))</f>
        <v>drama</v>
      </c>
      <c r="R469">
        <f>YEAR(O469)</f>
        <v>2015</v>
      </c>
    </row>
    <row r="470" spans="1:18" ht="43.5" x14ac:dyDescent="0.35">
      <c r="A470">
        <v>961</v>
      </c>
      <c r="B470" s="3" t="s">
        <v>962</v>
      </c>
      <c r="C470" s="3" t="s">
        <v>5071</v>
      </c>
      <c r="D470" s="6">
        <v>95000</v>
      </c>
      <c r="E470" s="8">
        <v>40079</v>
      </c>
      <c r="F470" t="s">
        <v>8220</v>
      </c>
      <c r="G470" t="s">
        <v>8223</v>
      </c>
      <c r="H470" t="s">
        <v>8245</v>
      </c>
      <c r="I470">
        <v>1487617200</v>
      </c>
      <c r="J470">
        <v>1483634335</v>
      </c>
      <c r="K470" t="b">
        <v>0</v>
      </c>
      <c r="L470">
        <v>110</v>
      </c>
      <c r="M470" t="b">
        <v>0</v>
      </c>
      <c r="N470" t="s">
        <v>8271</v>
      </c>
      <c r="O470" s="9">
        <f>(((J470/60)/60)/24)+DATE(1970,1,1)</f>
        <v>42740.693692129629</v>
      </c>
      <c r="P470" t="str">
        <f>LEFT(N470,SEARCH("/",N470)-1)</f>
        <v>technology</v>
      </c>
      <c r="Q470" t="str">
        <f>RIGHT(N470,LEN(N470)-SEARCH("/",N470))</f>
        <v>wearables</v>
      </c>
      <c r="R470">
        <f>YEAR(O470)</f>
        <v>2017</v>
      </c>
    </row>
    <row r="471" spans="1:18" ht="43.5" x14ac:dyDescent="0.35">
      <c r="A471">
        <v>2509</v>
      </c>
      <c r="B471" s="3" t="s">
        <v>2509</v>
      </c>
      <c r="C471" s="3" t="s">
        <v>6619</v>
      </c>
      <c r="D471" s="6">
        <v>95000</v>
      </c>
      <c r="E471" s="8">
        <v>1000</v>
      </c>
      <c r="F471" t="s">
        <v>8220</v>
      </c>
      <c r="G471" t="s">
        <v>8224</v>
      </c>
      <c r="H471" t="s">
        <v>8246</v>
      </c>
      <c r="I471">
        <v>1429554349</v>
      </c>
      <c r="J471">
        <v>1424719549</v>
      </c>
      <c r="K471" t="b">
        <v>0</v>
      </c>
      <c r="L471">
        <v>28</v>
      </c>
      <c r="M471" t="b">
        <v>0</v>
      </c>
      <c r="N471" t="s">
        <v>8297</v>
      </c>
      <c r="O471" s="9">
        <f>(((J471/60)/60)/24)+DATE(1970,1,1)</f>
        <v>42058.809594907405</v>
      </c>
      <c r="P471" t="str">
        <f>LEFT(N471,SEARCH("/",N471)-1)</f>
        <v>food</v>
      </c>
      <c r="Q471" t="str">
        <f>RIGHT(N471,LEN(N471)-SEARCH("/",N471))</f>
        <v>restaurants</v>
      </c>
      <c r="R471">
        <f>YEAR(O471)</f>
        <v>2015</v>
      </c>
    </row>
    <row r="472" spans="1:18" ht="43.5" x14ac:dyDescent="0.35">
      <c r="A472">
        <v>453</v>
      </c>
      <c r="B472" s="3" t="s">
        <v>454</v>
      </c>
      <c r="C472" s="3" t="s">
        <v>4563</v>
      </c>
      <c r="D472" s="6">
        <v>94875</v>
      </c>
      <c r="E472" s="8">
        <v>26</v>
      </c>
      <c r="F472" t="s">
        <v>8220</v>
      </c>
      <c r="G472" t="s">
        <v>8223</v>
      </c>
      <c r="H472" t="s">
        <v>8245</v>
      </c>
      <c r="I472">
        <v>1424375279</v>
      </c>
      <c r="J472">
        <v>1422992879</v>
      </c>
      <c r="K472" t="b">
        <v>0</v>
      </c>
      <c r="L472">
        <v>2</v>
      </c>
      <c r="M472" t="b">
        <v>0</v>
      </c>
      <c r="N472" t="s">
        <v>8268</v>
      </c>
      <c r="O472" s="9">
        <f>(((J472/60)/60)/24)+DATE(1970,1,1)</f>
        <v>42038.824988425928</v>
      </c>
      <c r="P472" t="str">
        <f>LEFT(N472,SEARCH("/",N472)-1)</f>
        <v>film &amp; video</v>
      </c>
      <c r="Q472" t="str">
        <f>RIGHT(N472,LEN(N472)-SEARCH("/",N472))</f>
        <v>animation</v>
      </c>
      <c r="R472">
        <f>YEAR(O472)</f>
        <v>2015</v>
      </c>
    </row>
    <row r="473" spans="1:18" ht="58" x14ac:dyDescent="0.35">
      <c r="A473">
        <v>670</v>
      </c>
      <c r="B473" s="3" t="s">
        <v>671</v>
      </c>
      <c r="C473" s="3" t="s">
        <v>4780</v>
      </c>
      <c r="D473" s="6">
        <v>90000</v>
      </c>
      <c r="E473" s="8">
        <v>26349</v>
      </c>
      <c r="F473" t="s">
        <v>8220</v>
      </c>
      <c r="G473" t="s">
        <v>8236</v>
      </c>
      <c r="H473" t="s">
        <v>8248</v>
      </c>
      <c r="I473">
        <v>1466323800</v>
      </c>
      <c r="J473">
        <v>1463418120</v>
      </c>
      <c r="K473" t="b">
        <v>0</v>
      </c>
      <c r="L473">
        <v>310</v>
      </c>
      <c r="M473" t="b">
        <v>0</v>
      </c>
      <c r="N473" t="s">
        <v>8271</v>
      </c>
      <c r="O473" s="9">
        <f>(((J473/60)/60)/24)+DATE(1970,1,1)</f>
        <v>42506.709722222222</v>
      </c>
      <c r="P473" t="str">
        <f>LEFT(N473,SEARCH("/",N473)-1)</f>
        <v>technology</v>
      </c>
      <c r="Q473" t="str">
        <f>RIGHT(N473,LEN(N473)-SEARCH("/",N473))</f>
        <v>wearables</v>
      </c>
      <c r="R473">
        <f>YEAR(O473)</f>
        <v>2016</v>
      </c>
    </row>
    <row r="474" spans="1:18" ht="43.5" x14ac:dyDescent="0.35">
      <c r="A474">
        <v>1064</v>
      </c>
      <c r="B474" s="3" t="s">
        <v>1065</v>
      </c>
      <c r="C474" s="3" t="s">
        <v>5174</v>
      </c>
      <c r="D474" s="6">
        <v>90000</v>
      </c>
      <c r="E474" s="8">
        <v>8077</v>
      </c>
      <c r="F474" t="s">
        <v>8220</v>
      </c>
      <c r="G474" t="s">
        <v>8223</v>
      </c>
      <c r="H474" t="s">
        <v>8245</v>
      </c>
      <c r="I474">
        <v>1373174903</v>
      </c>
      <c r="J474">
        <v>1369286903</v>
      </c>
      <c r="K474" t="b">
        <v>0</v>
      </c>
      <c r="L474">
        <v>123</v>
      </c>
      <c r="M474" t="b">
        <v>0</v>
      </c>
      <c r="N474" t="s">
        <v>8280</v>
      </c>
      <c r="O474" s="9">
        <f>(((J474/60)/60)/24)+DATE(1970,1,1)</f>
        <v>41417.228043981479</v>
      </c>
      <c r="P474" t="str">
        <f>LEFT(N474,SEARCH("/",N474)-1)</f>
        <v>games</v>
      </c>
      <c r="Q474" t="str">
        <f>RIGHT(N474,LEN(N474)-SEARCH("/",N474))</f>
        <v>video games</v>
      </c>
      <c r="R474">
        <f>YEAR(O474)</f>
        <v>2013</v>
      </c>
    </row>
    <row r="475" spans="1:18" ht="43.5" x14ac:dyDescent="0.35">
      <c r="A475">
        <v>1124</v>
      </c>
      <c r="B475" s="3" t="s">
        <v>1125</v>
      </c>
      <c r="C475" s="3" t="s">
        <v>5234</v>
      </c>
      <c r="D475" s="6">
        <v>90000</v>
      </c>
      <c r="E475" s="8">
        <v>425</v>
      </c>
      <c r="F475" t="s">
        <v>8220</v>
      </c>
      <c r="G475" t="s">
        <v>8223</v>
      </c>
      <c r="H475" t="s">
        <v>8245</v>
      </c>
      <c r="I475">
        <v>1430409651</v>
      </c>
      <c r="J475">
        <v>1427817651</v>
      </c>
      <c r="K475" t="b">
        <v>0</v>
      </c>
      <c r="L475">
        <v>7</v>
      </c>
      <c r="M475" t="b">
        <v>0</v>
      </c>
      <c r="N475" t="s">
        <v>8281</v>
      </c>
      <c r="O475" s="9">
        <f>(((J475/60)/60)/24)+DATE(1970,1,1)</f>
        <v>42094.667256944449</v>
      </c>
      <c r="P475" t="str">
        <f>LEFT(N475,SEARCH("/",N475)-1)</f>
        <v>games</v>
      </c>
      <c r="Q475" t="str">
        <f>RIGHT(N475,LEN(N475)-SEARCH("/",N475))</f>
        <v>mobile games</v>
      </c>
      <c r="R475">
        <f>YEAR(O475)</f>
        <v>2015</v>
      </c>
    </row>
    <row r="476" spans="1:18" ht="29" x14ac:dyDescent="0.35">
      <c r="A476">
        <v>2582</v>
      </c>
      <c r="B476" s="3" t="s">
        <v>2582</v>
      </c>
      <c r="C476" s="3" t="s">
        <v>6692</v>
      </c>
      <c r="D476" s="6">
        <v>90000</v>
      </c>
      <c r="E476" s="8">
        <v>1</v>
      </c>
      <c r="F476" t="s">
        <v>8220</v>
      </c>
      <c r="G476" t="s">
        <v>8223</v>
      </c>
      <c r="H476" t="s">
        <v>8245</v>
      </c>
      <c r="I476">
        <v>1477784634</v>
      </c>
      <c r="J476">
        <v>1475192634</v>
      </c>
      <c r="K476" t="b">
        <v>0</v>
      </c>
      <c r="L476">
        <v>1</v>
      </c>
      <c r="M476" t="b">
        <v>0</v>
      </c>
      <c r="N476" t="s">
        <v>8282</v>
      </c>
      <c r="O476" s="9">
        <f>(((J476/60)/60)/24)+DATE(1970,1,1)</f>
        <v>42642.988819444443</v>
      </c>
      <c r="P476" t="str">
        <f>LEFT(N476,SEARCH("/",N476)-1)</f>
        <v>food</v>
      </c>
      <c r="Q476" t="str">
        <f>RIGHT(N476,LEN(N476)-SEARCH("/",N476))</f>
        <v>food trucks</v>
      </c>
      <c r="R476">
        <f>YEAR(O476)</f>
        <v>2016</v>
      </c>
    </row>
    <row r="477" spans="1:18" ht="43.5" x14ac:dyDescent="0.35">
      <c r="A477">
        <v>3977</v>
      </c>
      <c r="B477" s="3" t="s">
        <v>3974</v>
      </c>
      <c r="C477" s="3" t="s">
        <v>8084</v>
      </c>
      <c r="D477" s="6">
        <v>90000</v>
      </c>
      <c r="E477" s="8">
        <v>1305</v>
      </c>
      <c r="F477" t="s">
        <v>8220</v>
      </c>
      <c r="G477" t="s">
        <v>8223</v>
      </c>
      <c r="H477" t="s">
        <v>8245</v>
      </c>
      <c r="I477">
        <v>1469213732</v>
      </c>
      <c r="J477">
        <v>1466621732</v>
      </c>
      <c r="K477" t="b">
        <v>0</v>
      </c>
      <c r="L477">
        <v>6</v>
      </c>
      <c r="M477" t="b">
        <v>0</v>
      </c>
      <c r="N477" t="s">
        <v>8269</v>
      </c>
      <c r="O477" s="9">
        <f>(((J477/60)/60)/24)+DATE(1970,1,1)</f>
        <v>42543.788564814815</v>
      </c>
      <c r="P477" t="str">
        <f>LEFT(N477,SEARCH("/",N477)-1)</f>
        <v>theater</v>
      </c>
      <c r="Q477" t="str">
        <f>RIGHT(N477,LEN(N477)-SEARCH("/",N477))</f>
        <v>plays</v>
      </c>
      <c r="R477">
        <f>YEAR(O477)</f>
        <v>2016</v>
      </c>
    </row>
    <row r="478" spans="1:18" ht="58" x14ac:dyDescent="0.35">
      <c r="A478">
        <v>573</v>
      </c>
      <c r="B478" s="3" t="s">
        <v>574</v>
      </c>
      <c r="C478" s="3" t="s">
        <v>4683</v>
      </c>
      <c r="D478" s="6">
        <v>88888</v>
      </c>
      <c r="E478" s="8">
        <v>346</v>
      </c>
      <c r="F478" t="s">
        <v>8220</v>
      </c>
      <c r="G478" t="s">
        <v>8223</v>
      </c>
      <c r="H478" t="s">
        <v>8245</v>
      </c>
      <c r="I478">
        <v>1421543520</v>
      </c>
      <c r="J478">
        <v>1416445931</v>
      </c>
      <c r="K478" t="b">
        <v>0</v>
      </c>
      <c r="L478">
        <v>9</v>
      </c>
      <c r="M478" t="b">
        <v>0</v>
      </c>
      <c r="N478" t="s">
        <v>8270</v>
      </c>
      <c r="O478" s="9">
        <f>(((J478/60)/60)/24)+DATE(1970,1,1)</f>
        <v>41963.050127314811</v>
      </c>
      <c r="P478" t="str">
        <f>LEFT(N478,SEARCH("/",N478)-1)</f>
        <v>technology</v>
      </c>
      <c r="Q478" t="str">
        <f>RIGHT(N478,LEN(N478)-SEARCH("/",N478))</f>
        <v>web</v>
      </c>
      <c r="R478">
        <f>YEAR(O478)</f>
        <v>2014</v>
      </c>
    </row>
    <row r="479" spans="1:18" ht="58" x14ac:dyDescent="0.35">
      <c r="A479">
        <v>981</v>
      </c>
      <c r="B479" s="3" t="s">
        <v>982</v>
      </c>
      <c r="C479" s="3" t="s">
        <v>5091</v>
      </c>
      <c r="D479" s="6">
        <v>88888</v>
      </c>
      <c r="E479" s="8">
        <v>11</v>
      </c>
      <c r="F479" t="s">
        <v>8220</v>
      </c>
      <c r="G479" t="s">
        <v>8223</v>
      </c>
      <c r="H479" t="s">
        <v>8245</v>
      </c>
      <c r="I479">
        <v>1407624222</v>
      </c>
      <c r="J479">
        <v>1405032222</v>
      </c>
      <c r="K479" t="b">
        <v>0</v>
      </c>
      <c r="L479">
        <v>4</v>
      </c>
      <c r="M479" t="b">
        <v>0</v>
      </c>
      <c r="N479" t="s">
        <v>8271</v>
      </c>
      <c r="O479" s="9">
        <f>(((J479/60)/60)/24)+DATE(1970,1,1)</f>
        <v>41830.947013888886</v>
      </c>
      <c r="P479" t="str">
        <f>LEFT(N479,SEARCH("/",N479)-1)</f>
        <v>technology</v>
      </c>
      <c r="Q479" t="str">
        <f>RIGHT(N479,LEN(N479)-SEARCH("/",N479))</f>
        <v>wearables</v>
      </c>
      <c r="R479">
        <f>YEAR(O479)</f>
        <v>2014</v>
      </c>
    </row>
    <row r="480" spans="1:18" ht="43.5" x14ac:dyDescent="0.35">
      <c r="A480">
        <v>1112</v>
      </c>
      <c r="B480" s="3" t="s">
        <v>1113</v>
      </c>
      <c r="C480" s="3" t="s">
        <v>5222</v>
      </c>
      <c r="D480" s="6">
        <v>88000</v>
      </c>
      <c r="E480" s="8">
        <v>31272.92</v>
      </c>
      <c r="F480" t="s">
        <v>8220</v>
      </c>
      <c r="G480" t="s">
        <v>8223</v>
      </c>
      <c r="H480" t="s">
        <v>8245</v>
      </c>
      <c r="I480">
        <v>1421656200</v>
      </c>
      <c r="J480">
        <v>1416507211</v>
      </c>
      <c r="K480" t="b">
        <v>0</v>
      </c>
      <c r="L480">
        <v>312</v>
      </c>
      <c r="M480" t="b">
        <v>0</v>
      </c>
      <c r="N480" t="s">
        <v>8280</v>
      </c>
      <c r="O480" s="9">
        <f>(((J480/60)/60)/24)+DATE(1970,1,1)</f>
        <v>41963.759386574078</v>
      </c>
      <c r="P480" t="str">
        <f>LEFT(N480,SEARCH("/",N480)-1)</f>
        <v>games</v>
      </c>
      <c r="Q480" t="str">
        <f>RIGHT(N480,LEN(N480)-SEARCH("/",N480))</f>
        <v>video games</v>
      </c>
      <c r="R480">
        <f>YEAR(O480)</f>
        <v>2014</v>
      </c>
    </row>
    <row r="481" spans="1:18" ht="29" x14ac:dyDescent="0.35">
      <c r="A481">
        <v>570</v>
      </c>
      <c r="B481" s="3" t="s">
        <v>571</v>
      </c>
      <c r="C481" s="3" t="s">
        <v>4680</v>
      </c>
      <c r="D481" s="6">
        <v>85000</v>
      </c>
      <c r="E481" s="8">
        <v>142</v>
      </c>
      <c r="F481" t="s">
        <v>8220</v>
      </c>
      <c r="G481" t="s">
        <v>8223</v>
      </c>
      <c r="H481" t="s">
        <v>8245</v>
      </c>
      <c r="I481">
        <v>1455822569</v>
      </c>
      <c r="J481">
        <v>1453230569</v>
      </c>
      <c r="K481" t="b">
        <v>0</v>
      </c>
      <c r="L481">
        <v>1</v>
      </c>
      <c r="M481" t="b">
        <v>0</v>
      </c>
      <c r="N481" t="s">
        <v>8270</v>
      </c>
      <c r="O481" s="9">
        <f>(((J481/60)/60)/24)+DATE(1970,1,1)</f>
        <v>42388.798252314817</v>
      </c>
      <c r="P481" t="str">
        <f>LEFT(N481,SEARCH("/",N481)-1)</f>
        <v>technology</v>
      </c>
      <c r="Q481" t="str">
        <f>RIGHT(N481,LEN(N481)-SEARCH("/",N481))</f>
        <v>web</v>
      </c>
      <c r="R481">
        <f>YEAR(O481)</f>
        <v>2016</v>
      </c>
    </row>
    <row r="482" spans="1:18" ht="43.5" x14ac:dyDescent="0.35">
      <c r="A482">
        <v>1910</v>
      </c>
      <c r="B482" s="3" t="s">
        <v>1911</v>
      </c>
      <c r="C482" s="3" t="s">
        <v>6020</v>
      </c>
      <c r="D482" s="6">
        <v>85000</v>
      </c>
      <c r="E482" s="8">
        <v>33486</v>
      </c>
      <c r="F482" t="s">
        <v>8220</v>
      </c>
      <c r="G482" t="s">
        <v>8232</v>
      </c>
      <c r="H482" t="s">
        <v>8248</v>
      </c>
      <c r="I482">
        <v>1446331500</v>
      </c>
      <c r="J482">
        <v>1442531217</v>
      </c>
      <c r="K482" t="b">
        <v>0</v>
      </c>
      <c r="L482">
        <v>285</v>
      </c>
      <c r="M482" t="b">
        <v>0</v>
      </c>
      <c r="N482" t="s">
        <v>8292</v>
      </c>
      <c r="O482" s="9">
        <f>(((J482/60)/60)/24)+DATE(1970,1,1)</f>
        <v>42264.963159722218</v>
      </c>
      <c r="P482" t="str">
        <f>LEFT(N482,SEARCH("/",N482)-1)</f>
        <v>technology</v>
      </c>
      <c r="Q482" t="str">
        <f>RIGHT(N482,LEN(N482)-SEARCH("/",N482))</f>
        <v>gadgets</v>
      </c>
      <c r="R482">
        <f>YEAR(O482)</f>
        <v>2015</v>
      </c>
    </row>
    <row r="483" spans="1:18" ht="43.5" x14ac:dyDescent="0.35">
      <c r="A483">
        <v>1434</v>
      </c>
      <c r="B483" s="3" t="s">
        <v>1435</v>
      </c>
      <c r="C483" s="3" t="s">
        <v>5544</v>
      </c>
      <c r="D483" s="6">
        <v>82000</v>
      </c>
      <c r="E483" s="8">
        <v>8190</v>
      </c>
      <c r="F483" t="s">
        <v>8220</v>
      </c>
      <c r="G483" t="s">
        <v>8231</v>
      </c>
      <c r="H483" t="s">
        <v>8252</v>
      </c>
      <c r="I483">
        <v>1433775600</v>
      </c>
      <c r="J483">
        <v>1431973478</v>
      </c>
      <c r="K483" t="b">
        <v>0</v>
      </c>
      <c r="L483">
        <v>11</v>
      </c>
      <c r="M483" t="b">
        <v>0</v>
      </c>
      <c r="N483" t="s">
        <v>8285</v>
      </c>
      <c r="O483" s="9">
        <f>(((J483/60)/60)/24)+DATE(1970,1,1)</f>
        <v>42142.767106481479</v>
      </c>
      <c r="P483" t="str">
        <f>LEFT(N483,SEARCH("/",N483)-1)</f>
        <v>publishing</v>
      </c>
      <c r="Q483" t="str">
        <f>RIGHT(N483,LEN(N483)-SEARCH("/",N483))</f>
        <v>translations</v>
      </c>
      <c r="R483">
        <f>YEAR(O483)</f>
        <v>2015</v>
      </c>
    </row>
    <row r="484" spans="1:18" ht="58" x14ac:dyDescent="0.35">
      <c r="A484">
        <v>484</v>
      </c>
      <c r="B484" s="3" t="s">
        <v>485</v>
      </c>
      <c r="C484" s="3" t="s">
        <v>4594</v>
      </c>
      <c r="D484" s="6">
        <v>80000</v>
      </c>
      <c r="E484" s="8">
        <v>149</v>
      </c>
      <c r="F484" t="s">
        <v>8220</v>
      </c>
      <c r="G484" t="s">
        <v>8224</v>
      </c>
      <c r="H484" t="s">
        <v>8246</v>
      </c>
      <c r="I484">
        <v>1446766372</v>
      </c>
      <c r="J484">
        <v>1443220372</v>
      </c>
      <c r="K484" t="b">
        <v>0</v>
      </c>
      <c r="L484">
        <v>11</v>
      </c>
      <c r="M484" t="b">
        <v>0</v>
      </c>
      <c r="N484" t="s">
        <v>8268</v>
      </c>
      <c r="O484" s="9">
        <f>(((J484/60)/60)/24)+DATE(1970,1,1)</f>
        <v>42272.93949074074</v>
      </c>
      <c r="P484" t="str">
        <f>LEFT(N484,SEARCH("/",N484)-1)</f>
        <v>film &amp; video</v>
      </c>
      <c r="Q484" t="str">
        <f>RIGHT(N484,LEN(N484)-SEARCH("/",N484))</f>
        <v>animation</v>
      </c>
      <c r="R484">
        <f>YEAR(O484)</f>
        <v>2015</v>
      </c>
    </row>
    <row r="485" spans="1:18" ht="43.5" x14ac:dyDescent="0.35">
      <c r="A485">
        <v>576</v>
      </c>
      <c r="B485" s="3" t="s">
        <v>577</v>
      </c>
      <c r="C485" s="3" t="s">
        <v>4686</v>
      </c>
      <c r="D485" s="6">
        <v>80000</v>
      </c>
      <c r="E485" s="8">
        <v>1</v>
      </c>
      <c r="F485" t="s">
        <v>8220</v>
      </c>
      <c r="G485" t="s">
        <v>8223</v>
      </c>
      <c r="H485" t="s">
        <v>8245</v>
      </c>
      <c r="I485">
        <v>1427537952</v>
      </c>
      <c r="J485">
        <v>1422357552</v>
      </c>
      <c r="K485" t="b">
        <v>0</v>
      </c>
      <c r="L485">
        <v>1</v>
      </c>
      <c r="M485" t="b">
        <v>0</v>
      </c>
      <c r="N485" t="s">
        <v>8270</v>
      </c>
      <c r="O485" s="9">
        <f>(((J485/60)/60)/24)+DATE(1970,1,1)</f>
        <v>42031.471666666665</v>
      </c>
      <c r="P485" t="str">
        <f>LEFT(N485,SEARCH("/",N485)-1)</f>
        <v>technology</v>
      </c>
      <c r="Q485" t="str">
        <f>RIGHT(N485,LEN(N485)-SEARCH("/",N485))</f>
        <v>web</v>
      </c>
      <c r="R485">
        <f>YEAR(O485)</f>
        <v>2015</v>
      </c>
    </row>
    <row r="486" spans="1:18" ht="43.5" x14ac:dyDescent="0.35">
      <c r="A486">
        <v>1145</v>
      </c>
      <c r="B486" s="3" t="s">
        <v>1146</v>
      </c>
      <c r="C486" s="3" t="s">
        <v>5255</v>
      </c>
      <c r="D486" s="6">
        <v>80000</v>
      </c>
      <c r="E486" s="8">
        <v>100</v>
      </c>
      <c r="F486" t="s">
        <v>8220</v>
      </c>
      <c r="G486" t="s">
        <v>8223</v>
      </c>
      <c r="H486" t="s">
        <v>8245</v>
      </c>
      <c r="I486">
        <v>1412272592</v>
      </c>
      <c r="J486">
        <v>1407088592</v>
      </c>
      <c r="K486" t="b">
        <v>0</v>
      </c>
      <c r="L486">
        <v>1</v>
      </c>
      <c r="M486" t="b">
        <v>0</v>
      </c>
      <c r="N486" t="s">
        <v>8282</v>
      </c>
      <c r="O486" s="9">
        <f>(((J486/60)/60)/24)+DATE(1970,1,1)</f>
        <v>41854.747592592597</v>
      </c>
      <c r="P486" t="str">
        <f>LEFT(N486,SEARCH("/",N486)-1)</f>
        <v>food</v>
      </c>
      <c r="Q486" t="str">
        <f>RIGHT(N486,LEN(N486)-SEARCH("/",N486))</f>
        <v>food trucks</v>
      </c>
      <c r="R486">
        <f>YEAR(O486)</f>
        <v>2014</v>
      </c>
    </row>
    <row r="487" spans="1:18" ht="43.5" x14ac:dyDescent="0.35">
      <c r="A487">
        <v>2122</v>
      </c>
      <c r="B487" s="3" t="s">
        <v>2123</v>
      </c>
      <c r="C487" s="3" t="s">
        <v>6232</v>
      </c>
      <c r="D487" s="6">
        <v>80000</v>
      </c>
      <c r="E487" s="8">
        <v>310</v>
      </c>
      <c r="F487" t="s">
        <v>8220</v>
      </c>
      <c r="G487" t="s">
        <v>8237</v>
      </c>
      <c r="H487" t="s">
        <v>8255</v>
      </c>
      <c r="I487">
        <v>1483773169</v>
      </c>
      <c r="J487">
        <v>1481181169</v>
      </c>
      <c r="K487" t="b">
        <v>0</v>
      </c>
      <c r="L487">
        <v>3</v>
      </c>
      <c r="M487" t="b">
        <v>0</v>
      </c>
      <c r="N487" t="s">
        <v>8280</v>
      </c>
      <c r="O487" s="9">
        <f>(((J487/60)/60)/24)+DATE(1970,1,1)</f>
        <v>42712.300567129627</v>
      </c>
      <c r="P487" t="str">
        <f>LEFT(N487,SEARCH("/",N487)-1)</f>
        <v>games</v>
      </c>
      <c r="Q487" t="str">
        <f>RIGHT(N487,LEN(N487)-SEARCH("/",N487))</f>
        <v>video games</v>
      </c>
      <c r="R487">
        <f>YEAR(O487)</f>
        <v>2016</v>
      </c>
    </row>
    <row r="488" spans="1:18" ht="43.5" x14ac:dyDescent="0.35">
      <c r="A488">
        <v>2136</v>
      </c>
      <c r="B488" s="3" t="s">
        <v>2137</v>
      </c>
      <c r="C488" s="3" t="s">
        <v>6246</v>
      </c>
      <c r="D488" s="6">
        <v>80000</v>
      </c>
      <c r="E488" s="8">
        <v>47.69</v>
      </c>
      <c r="F488" t="s">
        <v>8220</v>
      </c>
      <c r="G488" t="s">
        <v>8223</v>
      </c>
      <c r="H488" t="s">
        <v>8245</v>
      </c>
      <c r="I488">
        <v>1382184786</v>
      </c>
      <c r="J488">
        <v>1379592786</v>
      </c>
      <c r="K488" t="b">
        <v>0</v>
      </c>
      <c r="L488">
        <v>4</v>
      </c>
      <c r="M488" t="b">
        <v>0</v>
      </c>
      <c r="N488" t="s">
        <v>8280</v>
      </c>
      <c r="O488" s="9">
        <f>(((J488/60)/60)/24)+DATE(1970,1,1)</f>
        <v>41536.509097222224</v>
      </c>
      <c r="P488" t="str">
        <f>LEFT(N488,SEARCH("/",N488)-1)</f>
        <v>games</v>
      </c>
      <c r="Q488" t="str">
        <f>RIGHT(N488,LEN(N488)-SEARCH("/",N488))</f>
        <v>video games</v>
      </c>
      <c r="R488">
        <f>YEAR(O488)</f>
        <v>2013</v>
      </c>
    </row>
    <row r="489" spans="1:18" ht="43.5" x14ac:dyDescent="0.35">
      <c r="A489">
        <v>2594</v>
      </c>
      <c r="B489" s="3" t="s">
        <v>2594</v>
      </c>
      <c r="C489" s="3" t="s">
        <v>6704</v>
      </c>
      <c r="D489" s="6">
        <v>80000</v>
      </c>
      <c r="E489" s="8">
        <v>1</v>
      </c>
      <c r="F489" t="s">
        <v>8220</v>
      </c>
      <c r="G489" t="s">
        <v>8223</v>
      </c>
      <c r="H489" t="s">
        <v>8245</v>
      </c>
      <c r="I489">
        <v>1407453228</v>
      </c>
      <c r="J489">
        <v>1404861228</v>
      </c>
      <c r="K489" t="b">
        <v>0</v>
      </c>
      <c r="L489">
        <v>1</v>
      </c>
      <c r="M489" t="b">
        <v>0</v>
      </c>
      <c r="N489" t="s">
        <v>8282</v>
      </c>
      <c r="O489" s="9">
        <f>(((J489/60)/60)/24)+DATE(1970,1,1)</f>
        <v>41828.967916666668</v>
      </c>
      <c r="P489" t="str">
        <f>LEFT(N489,SEARCH("/",N489)-1)</f>
        <v>food</v>
      </c>
      <c r="Q489" t="str">
        <f>RIGHT(N489,LEN(N489)-SEARCH("/",N489))</f>
        <v>food trucks</v>
      </c>
      <c r="R489">
        <f>YEAR(O489)</f>
        <v>2014</v>
      </c>
    </row>
    <row r="490" spans="1:18" ht="58" x14ac:dyDescent="0.35">
      <c r="A490">
        <v>2690</v>
      </c>
      <c r="B490" s="3" t="s">
        <v>2690</v>
      </c>
      <c r="C490" s="3" t="s">
        <v>6800</v>
      </c>
      <c r="D490" s="6">
        <v>80000</v>
      </c>
      <c r="E490" s="8">
        <v>8586</v>
      </c>
      <c r="F490" t="s">
        <v>8220</v>
      </c>
      <c r="G490" t="s">
        <v>8223</v>
      </c>
      <c r="H490" t="s">
        <v>8245</v>
      </c>
      <c r="I490">
        <v>1433298676</v>
      </c>
      <c r="J490">
        <v>1429410676</v>
      </c>
      <c r="K490" t="b">
        <v>0</v>
      </c>
      <c r="L490">
        <v>118</v>
      </c>
      <c r="M490" t="b">
        <v>0</v>
      </c>
      <c r="N490" t="s">
        <v>8282</v>
      </c>
      <c r="O490" s="9">
        <f>(((J490/60)/60)/24)+DATE(1970,1,1)</f>
        <v>42113.105046296296</v>
      </c>
      <c r="P490" t="str">
        <f>LEFT(N490,SEARCH("/",N490)-1)</f>
        <v>food</v>
      </c>
      <c r="Q490" t="str">
        <f>RIGHT(N490,LEN(N490)-SEARCH("/",N490))</f>
        <v>food trucks</v>
      </c>
      <c r="R490">
        <f>YEAR(O490)</f>
        <v>2015</v>
      </c>
    </row>
    <row r="491" spans="1:18" ht="43.5" x14ac:dyDescent="0.35">
      <c r="A491">
        <v>551</v>
      </c>
      <c r="B491" s="3" t="s">
        <v>552</v>
      </c>
      <c r="C491" s="3" t="s">
        <v>4661</v>
      </c>
      <c r="D491" s="6">
        <v>75000</v>
      </c>
      <c r="E491" s="8">
        <v>3781</v>
      </c>
      <c r="F491" t="s">
        <v>8220</v>
      </c>
      <c r="G491" t="s">
        <v>8223</v>
      </c>
      <c r="H491" t="s">
        <v>8245</v>
      </c>
      <c r="I491">
        <v>1438451580</v>
      </c>
      <c r="J491">
        <v>1434609424</v>
      </c>
      <c r="K491" t="b">
        <v>0</v>
      </c>
      <c r="L491">
        <v>28</v>
      </c>
      <c r="M491" t="b">
        <v>0</v>
      </c>
      <c r="N491" t="s">
        <v>8270</v>
      </c>
      <c r="O491" s="9">
        <f>(((J491/60)/60)/24)+DATE(1970,1,1)</f>
        <v>42173.275740740741</v>
      </c>
      <c r="P491" t="str">
        <f>LEFT(N491,SEARCH("/",N491)-1)</f>
        <v>technology</v>
      </c>
      <c r="Q491" t="str">
        <f>RIGHT(N491,LEN(N491)-SEARCH("/",N491))</f>
        <v>web</v>
      </c>
      <c r="R491">
        <f>YEAR(O491)</f>
        <v>2015</v>
      </c>
    </row>
    <row r="492" spans="1:18" ht="43.5" x14ac:dyDescent="0.35">
      <c r="A492">
        <v>563</v>
      </c>
      <c r="B492" s="3" t="s">
        <v>564</v>
      </c>
      <c r="C492" s="3" t="s">
        <v>4673</v>
      </c>
      <c r="D492" s="6">
        <v>75000</v>
      </c>
      <c r="E492" s="8">
        <v>68</v>
      </c>
      <c r="F492" t="s">
        <v>8220</v>
      </c>
      <c r="G492" t="s">
        <v>8225</v>
      </c>
      <c r="H492" t="s">
        <v>8247</v>
      </c>
      <c r="I492">
        <v>1424137247</v>
      </c>
      <c r="J492">
        <v>1421545247</v>
      </c>
      <c r="K492" t="b">
        <v>0</v>
      </c>
      <c r="L492">
        <v>2</v>
      </c>
      <c r="M492" t="b">
        <v>0</v>
      </c>
      <c r="N492" t="s">
        <v>8270</v>
      </c>
      <c r="O492" s="9">
        <f>(((J492/60)/60)/24)+DATE(1970,1,1)</f>
        <v>42022.069988425923</v>
      </c>
      <c r="P492" t="str">
        <f>LEFT(N492,SEARCH("/",N492)-1)</f>
        <v>technology</v>
      </c>
      <c r="Q492" t="str">
        <f>RIGHT(N492,LEN(N492)-SEARCH("/",N492))</f>
        <v>web</v>
      </c>
      <c r="R492">
        <f>YEAR(O492)</f>
        <v>2015</v>
      </c>
    </row>
    <row r="493" spans="1:18" ht="58" x14ac:dyDescent="0.35">
      <c r="A493">
        <v>680</v>
      </c>
      <c r="B493" s="3" t="s">
        <v>681</v>
      </c>
      <c r="C493" s="3" t="s">
        <v>4790</v>
      </c>
      <c r="D493" s="6">
        <v>75000</v>
      </c>
      <c r="E493" s="8">
        <v>19434</v>
      </c>
      <c r="F493" t="s">
        <v>8220</v>
      </c>
      <c r="G493" t="s">
        <v>8223</v>
      </c>
      <c r="H493" t="s">
        <v>8245</v>
      </c>
      <c r="I493">
        <v>1410955331</v>
      </c>
      <c r="J493">
        <v>1407931331</v>
      </c>
      <c r="K493" t="b">
        <v>0</v>
      </c>
      <c r="L493">
        <v>129</v>
      </c>
      <c r="M493" t="b">
        <v>0</v>
      </c>
      <c r="N493" t="s">
        <v>8271</v>
      </c>
      <c r="O493" s="9">
        <f>(((J493/60)/60)/24)+DATE(1970,1,1)</f>
        <v>41864.501516203702</v>
      </c>
      <c r="P493" t="str">
        <f>LEFT(N493,SEARCH("/",N493)-1)</f>
        <v>technology</v>
      </c>
      <c r="Q493" t="str">
        <f>RIGHT(N493,LEN(N493)-SEARCH("/",N493))</f>
        <v>wearables</v>
      </c>
      <c r="R493">
        <f>YEAR(O493)</f>
        <v>2014</v>
      </c>
    </row>
    <row r="494" spans="1:18" ht="43.5" x14ac:dyDescent="0.35">
      <c r="A494">
        <v>1072</v>
      </c>
      <c r="B494" s="3" t="s">
        <v>1073</v>
      </c>
      <c r="C494" s="3" t="s">
        <v>5182</v>
      </c>
      <c r="D494" s="6">
        <v>75000</v>
      </c>
      <c r="E494" s="8">
        <v>51</v>
      </c>
      <c r="F494" t="s">
        <v>8220</v>
      </c>
      <c r="G494" t="s">
        <v>8223</v>
      </c>
      <c r="H494" t="s">
        <v>8245</v>
      </c>
      <c r="I494">
        <v>1391630297</v>
      </c>
      <c r="J494">
        <v>1389038297</v>
      </c>
      <c r="K494" t="b">
        <v>0</v>
      </c>
      <c r="L494">
        <v>4</v>
      </c>
      <c r="M494" t="b">
        <v>0</v>
      </c>
      <c r="N494" t="s">
        <v>8280</v>
      </c>
      <c r="O494" s="9">
        <f>(((J494/60)/60)/24)+DATE(1970,1,1)</f>
        <v>41645.832141203704</v>
      </c>
      <c r="P494" t="str">
        <f>LEFT(N494,SEARCH("/",N494)-1)</f>
        <v>games</v>
      </c>
      <c r="Q494" t="str">
        <f>RIGHT(N494,LEN(N494)-SEARCH("/",N494))</f>
        <v>video games</v>
      </c>
      <c r="R494">
        <f>YEAR(O494)</f>
        <v>2014</v>
      </c>
    </row>
    <row r="495" spans="1:18" ht="43.5" x14ac:dyDescent="0.35">
      <c r="A495">
        <v>1076</v>
      </c>
      <c r="B495" s="3" t="s">
        <v>1077</v>
      </c>
      <c r="C495" s="3" t="s">
        <v>5186</v>
      </c>
      <c r="D495" s="6">
        <v>75000</v>
      </c>
      <c r="E495" s="8">
        <v>47074</v>
      </c>
      <c r="F495" t="s">
        <v>8220</v>
      </c>
      <c r="G495" t="s">
        <v>8223</v>
      </c>
      <c r="H495" t="s">
        <v>8245</v>
      </c>
      <c r="I495">
        <v>1410426250</v>
      </c>
      <c r="J495">
        <v>1405674250</v>
      </c>
      <c r="K495" t="b">
        <v>0</v>
      </c>
      <c r="L495">
        <v>975</v>
      </c>
      <c r="M495" t="b">
        <v>0</v>
      </c>
      <c r="N495" t="s">
        <v>8280</v>
      </c>
      <c r="O495" s="9">
        <f>(((J495/60)/60)/24)+DATE(1970,1,1)</f>
        <v>41838.377893518518</v>
      </c>
      <c r="P495" t="str">
        <f>LEFT(N495,SEARCH("/",N495)-1)</f>
        <v>games</v>
      </c>
      <c r="Q495" t="str">
        <f>RIGHT(N495,LEN(N495)-SEARCH("/",N495))</f>
        <v>video games</v>
      </c>
      <c r="R495">
        <f>YEAR(O495)</f>
        <v>2014</v>
      </c>
    </row>
    <row r="496" spans="1:18" ht="43.5" x14ac:dyDescent="0.35">
      <c r="A496">
        <v>1178</v>
      </c>
      <c r="B496" s="3" t="s">
        <v>1179</v>
      </c>
      <c r="C496" s="3" t="s">
        <v>5288</v>
      </c>
      <c r="D496" s="6">
        <v>75000</v>
      </c>
      <c r="E496" s="8">
        <v>5</v>
      </c>
      <c r="F496" t="s">
        <v>8220</v>
      </c>
      <c r="G496" t="s">
        <v>8223</v>
      </c>
      <c r="H496" t="s">
        <v>8245</v>
      </c>
      <c r="I496">
        <v>1408225452</v>
      </c>
      <c r="J496">
        <v>1405633452</v>
      </c>
      <c r="K496" t="b">
        <v>0</v>
      </c>
      <c r="L496">
        <v>1</v>
      </c>
      <c r="M496" t="b">
        <v>0</v>
      </c>
      <c r="N496" t="s">
        <v>8282</v>
      </c>
      <c r="O496" s="9">
        <f>(((J496/60)/60)/24)+DATE(1970,1,1)</f>
        <v>41837.905694444446</v>
      </c>
      <c r="P496" t="str">
        <f>LEFT(N496,SEARCH("/",N496)-1)</f>
        <v>food</v>
      </c>
      <c r="Q496" t="str">
        <f>RIGHT(N496,LEN(N496)-SEARCH("/",N496))</f>
        <v>food trucks</v>
      </c>
      <c r="R496">
        <f>YEAR(O496)</f>
        <v>2014</v>
      </c>
    </row>
    <row r="497" spans="1:18" ht="29" x14ac:dyDescent="0.35">
      <c r="A497">
        <v>2157</v>
      </c>
      <c r="B497" s="3" t="s">
        <v>2158</v>
      </c>
      <c r="C497" s="3" t="s">
        <v>6267</v>
      </c>
      <c r="D497" s="6">
        <v>75000</v>
      </c>
      <c r="E497" s="8">
        <v>21144</v>
      </c>
      <c r="F497" t="s">
        <v>8220</v>
      </c>
      <c r="G497" t="s">
        <v>8223</v>
      </c>
      <c r="H497" t="s">
        <v>8245</v>
      </c>
      <c r="I497">
        <v>1482479940</v>
      </c>
      <c r="J497">
        <v>1479684783</v>
      </c>
      <c r="K497" t="b">
        <v>0</v>
      </c>
      <c r="L497">
        <v>57</v>
      </c>
      <c r="M497" t="b">
        <v>0</v>
      </c>
      <c r="N497" t="s">
        <v>8280</v>
      </c>
      <c r="O497" s="9">
        <f>(((J497/60)/60)/24)+DATE(1970,1,1)</f>
        <v>42694.98128472222</v>
      </c>
      <c r="P497" t="str">
        <f>LEFT(N497,SEARCH("/",N497)-1)</f>
        <v>games</v>
      </c>
      <c r="Q497" t="str">
        <f>RIGHT(N497,LEN(N497)-SEARCH("/",N497))</f>
        <v>video games</v>
      </c>
      <c r="R497">
        <f>YEAR(O497)</f>
        <v>2016</v>
      </c>
    </row>
    <row r="498" spans="1:18" ht="29" x14ac:dyDescent="0.35">
      <c r="A498">
        <v>3064</v>
      </c>
      <c r="B498" s="3" t="s">
        <v>3064</v>
      </c>
      <c r="C498" s="3" t="s">
        <v>7174</v>
      </c>
      <c r="D498" s="6">
        <v>75000</v>
      </c>
      <c r="E498" s="8">
        <v>8471</v>
      </c>
      <c r="F498" t="s">
        <v>8220</v>
      </c>
      <c r="G498" t="s">
        <v>8223</v>
      </c>
      <c r="H498" t="s">
        <v>8245</v>
      </c>
      <c r="I498">
        <v>1448175540</v>
      </c>
      <c r="J498">
        <v>1445483246</v>
      </c>
      <c r="K498" t="b">
        <v>0</v>
      </c>
      <c r="L498">
        <v>72</v>
      </c>
      <c r="M498" t="b">
        <v>0</v>
      </c>
      <c r="N498" t="s">
        <v>8301</v>
      </c>
      <c r="O498" s="9">
        <f>(((J498/60)/60)/24)+DATE(1970,1,1)</f>
        <v>42299.130162037036</v>
      </c>
      <c r="P498" t="str">
        <f>LEFT(N498,SEARCH("/",N498)-1)</f>
        <v>theater</v>
      </c>
      <c r="Q498" t="str">
        <f>RIGHT(N498,LEN(N498)-SEARCH("/",N498))</f>
        <v>spaces</v>
      </c>
      <c r="R498">
        <f>YEAR(O498)</f>
        <v>2015</v>
      </c>
    </row>
    <row r="499" spans="1:18" ht="43.5" x14ac:dyDescent="0.35">
      <c r="A499">
        <v>3114</v>
      </c>
      <c r="B499" s="3" t="s">
        <v>3114</v>
      </c>
      <c r="C499" s="3" t="s">
        <v>7224</v>
      </c>
      <c r="D499" s="6">
        <v>75000</v>
      </c>
      <c r="E499" s="8">
        <v>0</v>
      </c>
      <c r="F499" t="s">
        <v>8220</v>
      </c>
      <c r="G499" t="s">
        <v>8223</v>
      </c>
      <c r="H499" t="s">
        <v>8245</v>
      </c>
      <c r="I499">
        <v>1411312250</v>
      </c>
      <c r="J499">
        <v>1406128250</v>
      </c>
      <c r="K499" t="b">
        <v>0</v>
      </c>
      <c r="L499">
        <v>0</v>
      </c>
      <c r="M499" t="b">
        <v>0</v>
      </c>
      <c r="N499" t="s">
        <v>8301</v>
      </c>
      <c r="O499" s="9">
        <f>(((J499/60)/60)/24)+DATE(1970,1,1)</f>
        <v>41843.632523148146</v>
      </c>
      <c r="P499" t="str">
        <f>LEFT(N499,SEARCH("/",N499)-1)</f>
        <v>theater</v>
      </c>
      <c r="Q499" t="str">
        <f>RIGHT(N499,LEN(N499)-SEARCH("/",N499))</f>
        <v>spaces</v>
      </c>
      <c r="R499">
        <f>YEAR(O499)</f>
        <v>2014</v>
      </c>
    </row>
    <row r="500" spans="1:18" ht="43.5" x14ac:dyDescent="0.35">
      <c r="A500">
        <v>3634</v>
      </c>
      <c r="B500" s="3" t="s">
        <v>3632</v>
      </c>
      <c r="C500" s="3" t="s">
        <v>7744</v>
      </c>
      <c r="D500" s="6">
        <v>75000</v>
      </c>
      <c r="E500" s="8">
        <v>3185</v>
      </c>
      <c r="F500" t="s">
        <v>8220</v>
      </c>
      <c r="G500" t="s">
        <v>8228</v>
      </c>
      <c r="H500" t="s">
        <v>8250</v>
      </c>
      <c r="I500">
        <v>1484366340</v>
      </c>
      <c r="J500">
        <v>1480219174</v>
      </c>
      <c r="K500" t="b">
        <v>0</v>
      </c>
      <c r="L500">
        <v>18</v>
      </c>
      <c r="M500" t="b">
        <v>0</v>
      </c>
      <c r="N500" t="s">
        <v>8303</v>
      </c>
      <c r="O500" s="9">
        <f>(((J500/60)/60)/24)+DATE(1970,1,1)</f>
        <v>42701.166365740741</v>
      </c>
      <c r="P500" t="str">
        <f>LEFT(N500,SEARCH("/",N500)-1)</f>
        <v>theater</v>
      </c>
      <c r="Q500" t="str">
        <f>RIGHT(N500,LEN(N500)-SEARCH("/",N500))</f>
        <v>musical</v>
      </c>
      <c r="R500">
        <f>YEAR(O500)</f>
        <v>2016</v>
      </c>
    </row>
    <row r="501" spans="1:18" ht="72.5" x14ac:dyDescent="0.35">
      <c r="A501">
        <v>3788</v>
      </c>
      <c r="B501" s="3" t="s">
        <v>3785</v>
      </c>
      <c r="C501" s="3" t="s">
        <v>7898</v>
      </c>
      <c r="D501" s="6">
        <v>75000</v>
      </c>
      <c r="E501" s="8">
        <v>500</v>
      </c>
      <c r="F501" t="s">
        <v>8220</v>
      </c>
      <c r="G501" t="s">
        <v>8223</v>
      </c>
      <c r="H501" t="s">
        <v>8245</v>
      </c>
      <c r="I501">
        <v>1450887480</v>
      </c>
      <c r="J501">
        <v>1448469719</v>
      </c>
      <c r="K501" t="b">
        <v>0</v>
      </c>
      <c r="L501">
        <v>1</v>
      </c>
      <c r="M501" t="b">
        <v>0</v>
      </c>
      <c r="N501" t="s">
        <v>8303</v>
      </c>
      <c r="O501" s="9">
        <f>(((J501/60)/60)/24)+DATE(1970,1,1)</f>
        <v>42333.695821759262</v>
      </c>
      <c r="P501" t="str">
        <f>LEFT(N501,SEARCH("/",N501)-1)</f>
        <v>theater</v>
      </c>
      <c r="Q501" t="str">
        <f>RIGHT(N501,LEN(N501)-SEARCH("/",N501))</f>
        <v>musical</v>
      </c>
      <c r="R501">
        <f>YEAR(O501)</f>
        <v>2015</v>
      </c>
    </row>
    <row r="502" spans="1:18" ht="43.5" x14ac:dyDescent="0.35">
      <c r="A502">
        <v>4098</v>
      </c>
      <c r="B502" s="3" t="s">
        <v>4094</v>
      </c>
      <c r="C502" s="3" t="s">
        <v>8201</v>
      </c>
      <c r="D502" s="6">
        <v>75000</v>
      </c>
      <c r="E502" s="8">
        <v>0</v>
      </c>
      <c r="F502" t="s">
        <v>8220</v>
      </c>
      <c r="G502" t="s">
        <v>8223</v>
      </c>
      <c r="H502" t="s">
        <v>8245</v>
      </c>
      <c r="I502">
        <v>1465060797</v>
      </c>
      <c r="J502">
        <v>1462468797</v>
      </c>
      <c r="K502" t="b">
        <v>0</v>
      </c>
      <c r="L502">
        <v>0</v>
      </c>
      <c r="M502" t="b">
        <v>0</v>
      </c>
      <c r="N502" t="s">
        <v>8269</v>
      </c>
      <c r="O502" s="9">
        <f>(((J502/60)/60)/24)+DATE(1970,1,1)</f>
        <v>42495.722187499996</v>
      </c>
      <c r="P502" t="str">
        <f>LEFT(N502,SEARCH("/",N502)-1)</f>
        <v>theater</v>
      </c>
      <c r="Q502" t="str">
        <f>RIGHT(N502,LEN(N502)-SEARCH("/",N502))</f>
        <v>plays</v>
      </c>
      <c r="R502">
        <f>YEAR(O502)</f>
        <v>2016</v>
      </c>
    </row>
    <row r="503" spans="1:18" ht="43.5" x14ac:dyDescent="0.35">
      <c r="A503">
        <v>489</v>
      </c>
      <c r="B503" s="3" t="s">
        <v>490</v>
      </c>
      <c r="C503" s="3" t="s">
        <v>4599</v>
      </c>
      <c r="D503" s="6">
        <v>74997</v>
      </c>
      <c r="E503" s="8">
        <v>215</v>
      </c>
      <c r="F503" t="s">
        <v>8220</v>
      </c>
      <c r="G503" t="s">
        <v>8223</v>
      </c>
      <c r="H503" t="s">
        <v>8245</v>
      </c>
      <c r="I503">
        <v>1325763180</v>
      </c>
      <c r="J503">
        <v>1323084816</v>
      </c>
      <c r="K503" t="b">
        <v>0</v>
      </c>
      <c r="L503">
        <v>3</v>
      </c>
      <c r="M503" t="b">
        <v>0</v>
      </c>
      <c r="N503" t="s">
        <v>8268</v>
      </c>
      <c r="O503" s="9">
        <f>(((J503/60)/60)/24)+DATE(1970,1,1)</f>
        <v>40882.481666666667</v>
      </c>
      <c r="P503" t="str">
        <f>LEFT(N503,SEARCH("/",N503)-1)</f>
        <v>film &amp; video</v>
      </c>
      <c r="Q503" t="str">
        <f>RIGHT(N503,LEN(N503)-SEARCH("/",N503))</f>
        <v>animation</v>
      </c>
      <c r="R503">
        <f>YEAR(O503)</f>
        <v>2011</v>
      </c>
    </row>
    <row r="504" spans="1:18" ht="43.5" x14ac:dyDescent="0.35">
      <c r="A504">
        <v>993</v>
      </c>
      <c r="B504" s="3" t="s">
        <v>994</v>
      </c>
      <c r="C504" s="3" t="s">
        <v>5103</v>
      </c>
      <c r="D504" s="6">
        <v>70000</v>
      </c>
      <c r="E504" s="8">
        <v>17561</v>
      </c>
      <c r="F504" t="s">
        <v>8220</v>
      </c>
      <c r="G504" t="s">
        <v>8223</v>
      </c>
      <c r="H504" t="s">
        <v>8245</v>
      </c>
      <c r="I504">
        <v>1478926800</v>
      </c>
      <c r="J504">
        <v>1476054568</v>
      </c>
      <c r="K504" t="b">
        <v>0</v>
      </c>
      <c r="L504">
        <v>196</v>
      </c>
      <c r="M504" t="b">
        <v>0</v>
      </c>
      <c r="N504" t="s">
        <v>8271</v>
      </c>
      <c r="O504" s="9">
        <f>(((J504/60)/60)/24)+DATE(1970,1,1)</f>
        <v>42652.964907407411</v>
      </c>
      <c r="P504" t="str">
        <f>LEFT(N504,SEARCH("/",N504)-1)</f>
        <v>technology</v>
      </c>
      <c r="Q504" t="str">
        <f>RIGHT(N504,LEN(N504)-SEARCH("/",N504))</f>
        <v>wearables</v>
      </c>
      <c r="R504">
        <f>YEAR(O504)</f>
        <v>2016</v>
      </c>
    </row>
    <row r="505" spans="1:18" ht="43.5" x14ac:dyDescent="0.35">
      <c r="A505">
        <v>2684</v>
      </c>
      <c r="B505" s="3" t="s">
        <v>2684</v>
      </c>
      <c r="C505" s="3" t="s">
        <v>6794</v>
      </c>
      <c r="D505" s="6">
        <v>70000</v>
      </c>
      <c r="E505" s="8">
        <v>800</v>
      </c>
      <c r="F505" t="s">
        <v>8220</v>
      </c>
      <c r="G505" t="s">
        <v>8223</v>
      </c>
      <c r="H505" t="s">
        <v>8245</v>
      </c>
      <c r="I505">
        <v>1407621425</v>
      </c>
      <c r="J505">
        <v>1404165425</v>
      </c>
      <c r="K505" t="b">
        <v>0</v>
      </c>
      <c r="L505">
        <v>4</v>
      </c>
      <c r="M505" t="b">
        <v>0</v>
      </c>
      <c r="N505" t="s">
        <v>8282</v>
      </c>
      <c r="O505" s="9">
        <f>(((J505/60)/60)/24)+DATE(1970,1,1)</f>
        <v>41820.914641203701</v>
      </c>
      <c r="P505" t="str">
        <f>LEFT(N505,SEARCH("/",N505)-1)</f>
        <v>food</v>
      </c>
      <c r="Q505" t="str">
        <f>RIGHT(N505,LEN(N505)-SEARCH("/",N505))</f>
        <v>food trucks</v>
      </c>
      <c r="R505">
        <f>YEAR(O505)</f>
        <v>2014</v>
      </c>
    </row>
    <row r="506" spans="1:18" ht="43.5" x14ac:dyDescent="0.35">
      <c r="A506">
        <v>3798</v>
      </c>
      <c r="B506" s="3" t="s">
        <v>3795</v>
      </c>
      <c r="C506" s="3" t="s">
        <v>7908</v>
      </c>
      <c r="D506" s="6">
        <v>70000</v>
      </c>
      <c r="E506" s="8">
        <v>1025</v>
      </c>
      <c r="F506" t="s">
        <v>8220</v>
      </c>
      <c r="G506" t="s">
        <v>8223</v>
      </c>
      <c r="H506" t="s">
        <v>8245</v>
      </c>
      <c r="I506">
        <v>1407691248</v>
      </c>
      <c r="J506">
        <v>1405099248</v>
      </c>
      <c r="K506" t="b">
        <v>0</v>
      </c>
      <c r="L506">
        <v>5</v>
      </c>
      <c r="M506" t="b">
        <v>0</v>
      </c>
      <c r="N506" t="s">
        <v>8303</v>
      </c>
      <c r="O506" s="9">
        <f>(((J506/60)/60)/24)+DATE(1970,1,1)</f>
        <v>41831.722777777781</v>
      </c>
      <c r="P506" t="str">
        <f>LEFT(N506,SEARCH("/",N506)-1)</f>
        <v>theater</v>
      </c>
      <c r="Q506" t="str">
        <f>RIGHT(N506,LEN(N506)-SEARCH("/",N506))</f>
        <v>musical</v>
      </c>
      <c r="R506">
        <f>YEAR(O506)</f>
        <v>2014</v>
      </c>
    </row>
    <row r="507" spans="1:18" ht="43.5" x14ac:dyDescent="0.35">
      <c r="A507">
        <v>707</v>
      </c>
      <c r="B507" s="3" t="s">
        <v>708</v>
      </c>
      <c r="C507" s="3" t="s">
        <v>4817</v>
      </c>
      <c r="D507" s="6">
        <v>68000</v>
      </c>
      <c r="E507" s="8">
        <v>53670.6</v>
      </c>
      <c r="F507" t="s">
        <v>8220</v>
      </c>
      <c r="G507" t="s">
        <v>8224</v>
      </c>
      <c r="H507" t="s">
        <v>8246</v>
      </c>
      <c r="I507">
        <v>1483286127</v>
      </c>
      <c r="J507">
        <v>1479830127</v>
      </c>
      <c r="K507" t="b">
        <v>0</v>
      </c>
      <c r="L507">
        <v>456</v>
      </c>
      <c r="M507" t="b">
        <v>0</v>
      </c>
      <c r="N507" t="s">
        <v>8271</v>
      </c>
      <c r="O507" s="9">
        <f>(((J507/60)/60)/24)+DATE(1970,1,1)</f>
        <v>42696.663506944446</v>
      </c>
      <c r="P507" t="str">
        <f>LEFT(N507,SEARCH("/",N507)-1)</f>
        <v>technology</v>
      </c>
      <c r="Q507" t="str">
        <f>RIGHT(N507,LEN(N507)-SEARCH("/",N507))</f>
        <v>wearables</v>
      </c>
      <c r="R507">
        <f>YEAR(O507)</f>
        <v>2016</v>
      </c>
    </row>
    <row r="508" spans="1:18" ht="43.5" x14ac:dyDescent="0.35">
      <c r="A508">
        <v>1081</v>
      </c>
      <c r="B508" s="3" t="s">
        <v>1082</v>
      </c>
      <c r="C508" s="3" t="s">
        <v>5191</v>
      </c>
      <c r="D508" s="6">
        <v>68000</v>
      </c>
      <c r="E508" s="8">
        <v>12</v>
      </c>
      <c r="F508" t="s">
        <v>8220</v>
      </c>
      <c r="G508" t="s">
        <v>8223</v>
      </c>
      <c r="H508" t="s">
        <v>8245</v>
      </c>
      <c r="I508">
        <v>1422483292</v>
      </c>
      <c r="J508">
        <v>1419891292</v>
      </c>
      <c r="K508" t="b">
        <v>0</v>
      </c>
      <c r="L508">
        <v>4</v>
      </c>
      <c r="M508" t="b">
        <v>0</v>
      </c>
      <c r="N508" t="s">
        <v>8280</v>
      </c>
      <c r="O508" s="9">
        <f>(((J508/60)/60)/24)+DATE(1970,1,1)</f>
        <v>42002.926990740743</v>
      </c>
      <c r="P508" t="str">
        <f>LEFT(N508,SEARCH("/",N508)-1)</f>
        <v>games</v>
      </c>
      <c r="Q508" t="str">
        <f>RIGHT(N508,LEN(N508)-SEARCH("/",N508))</f>
        <v>video games</v>
      </c>
      <c r="R508">
        <f>YEAR(O508)</f>
        <v>2014</v>
      </c>
    </row>
    <row r="509" spans="1:18" ht="43.5" x14ac:dyDescent="0.35">
      <c r="A509">
        <v>498</v>
      </c>
      <c r="B509" s="3" t="s">
        <v>499</v>
      </c>
      <c r="C509" s="3" t="s">
        <v>4608</v>
      </c>
      <c r="D509" s="6">
        <v>65108</v>
      </c>
      <c r="E509" s="8">
        <v>2994</v>
      </c>
      <c r="F509" t="s">
        <v>8220</v>
      </c>
      <c r="G509" t="s">
        <v>8223</v>
      </c>
      <c r="H509" t="s">
        <v>8245</v>
      </c>
      <c r="I509">
        <v>1324664249</v>
      </c>
      <c r="J509">
        <v>1321035449</v>
      </c>
      <c r="K509" t="b">
        <v>0</v>
      </c>
      <c r="L509">
        <v>22</v>
      </c>
      <c r="M509" t="b">
        <v>0</v>
      </c>
      <c r="N509" t="s">
        <v>8268</v>
      </c>
      <c r="O509" s="9">
        <f>(((J509/60)/60)/24)+DATE(1970,1,1)</f>
        <v>40858.762141203704</v>
      </c>
      <c r="P509" t="str">
        <f>LEFT(N509,SEARCH("/",N509)-1)</f>
        <v>film &amp; video</v>
      </c>
      <c r="Q509" t="str">
        <f>RIGHT(N509,LEN(N509)-SEARCH("/",N509))</f>
        <v>animation</v>
      </c>
      <c r="R509">
        <f>YEAR(O509)</f>
        <v>2011</v>
      </c>
    </row>
    <row r="510" spans="1:18" ht="43.5" x14ac:dyDescent="0.35">
      <c r="A510">
        <v>455</v>
      </c>
      <c r="B510" s="3" t="s">
        <v>456</v>
      </c>
      <c r="C510" s="3" t="s">
        <v>4565</v>
      </c>
      <c r="D510" s="6">
        <v>65000</v>
      </c>
      <c r="E510" s="8">
        <v>45</v>
      </c>
      <c r="F510" t="s">
        <v>8220</v>
      </c>
      <c r="G510" t="s">
        <v>8223</v>
      </c>
      <c r="H510" t="s">
        <v>8245</v>
      </c>
      <c r="I510">
        <v>1334622660</v>
      </c>
      <c r="J510">
        <v>1330733022</v>
      </c>
      <c r="K510" t="b">
        <v>0</v>
      </c>
      <c r="L510">
        <v>2</v>
      </c>
      <c r="M510" t="b">
        <v>0</v>
      </c>
      <c r="N510" t="s">
        <v>8268</v>
      </c>
      <c r="O510" s="9">
        <f>(((J510/60)/60)/24)+DATE(1970,1,1)</f>
        <v>40971.002569444441</v>
      </c>
      <c r="P510" t="str">
        <f>LEFT(N510,SEARCH("/",N510)-1)</f>
        <v>film &amp; video</v>
      </c>
      <c r="Q510" t="str">
        <f>RIGHT(N510,LEN(N510)-SEARCH("/",N510))</f>
        <v>animation</v>
      </c>
      <c r="R510">
        <f>YEAR(O510)</f>
        <v>2012</v>
      </c>
    </row>
    <row r="511" spans="1:18" ht="29" x14ac:dyDescent="0.35">
      <c r="A511">
        <v>2691</v>
      </c>
      <c r="B511" s="3" t="s">
        <v>2691</v>
      </c>
      <c r="C511" s="3" t="s">
        <v>6801</v>
      </c>
      <c r="D511" s="6">
        <v>65000</v>
      </c>
      <c r="E511" s="8">
        <v>35</v>
      </c>
      <c r="F511" t="s">
        <v>8220</v>
      </c>
      <c r="G511" t="s">
        <v>8228</v>
      </c>
      <c r="H511" t="s">
        <v>8250</v>
      </c>
      <c r="I511">
        <v>1431278557</v>
      </c>
      <c r="J511">
        <v>1427390557</v>
      </c>
      <c r="K511" t="b">
        <v>0</v>
      </c>
      <c r="L511">
        <v>2</v>
      </c>
      <c r="M511" t="b">
        <v>0</v>
      </c>
      <c r="N511" t="s">
        <v>8282</v>
      </c>
      <c r="O511" s="9">
        <f>(((J511/60)/60)/24)+DATE(1970,1,1)</f>
        <v>42089.724039351851</v>
      </c>
      <c r="P511" t="str">
        <f>LEFT(N511,SEARCH("/",N511)-1)</f>
        <v>food</v>
      </c>
      <c r="Q511" t="str">
        <f>RIGHT(N511,LEN(N511)-SEARCH("/",N511))</f>
        <v>food trucks</v>
      </c>
      <c r="R511">
        <f>YEAR(O511)</f>
        <v>2015</v>
      </c>
    </row>
    <row r="512" spans="1:18" ht="43.5" x14ac:dyDescent="0.35">
      <c r="A512">
        <v>3088</v>
      </c>
      <c r="B512" s="3" t="s">
        <v>3088</v>
      </c>
      <c r="C512" s="3" t="s">
        <v>7198</v>
      </c>
      <c r="D512" s="6">
        <v>65000</v>
      </c>
      <c r="E512" s="8">
        <v>126</v>
      </c>
      <c r="F512" t="s">
        <v>8220</v>
      </c>
      <c r="G512" t="s">
        <v>8223</v>
      </c>
      <c r="H512" t="s">
        <v>8245</v>
      </c>
      <c r="I512">
        <v>1420724460</v>
      </c>
      <c r="J512">
        <v>1418046247</v>
      </c>
      <c r="K512" t="b">
        <v>0</v>
      </c>
      <c r="L512">
        <v>3</v>
      </c>
      <c r="M512" t="b">
        <v>0</v>
      </c>
      <c r="N512" t="s">
        <v>8301</v>
      </c>
      <c r="O512" s="9">
        <f>(((J512/60)/60)/24)+DATE(1970,1,1)</f>
        <v>41981.57230324074</v>
      </c>
      <c r="P512" t="str">
        <f>LEFT(N512,SEARCH("/",N512)-1)</f>
        <v>theater</v>
      </c>
      <c r="Q512" t="str">
        <f>RIGHT(N512,LEN(N512)-SEARCH("/",N512))</f>
        <v>spaces</v>
      </c>
      <c r="R512">
        <f>YEAR(O512)</f>
        <v>2014</v>
      </c>
    </row>
    <row r="513" spans="1:18" ht="43.5" x14ac:dyDescent="0.35">
      <c r="A513">
        <v>445</v>
      </c>
      <c r="B513" s="3" t="s">
        <v>446</v>
      </c>
      <c r="C513" s="3" t="s">
        <v>4555</v>
      </c>
      <c r="D513" s="6">
        <v>60000</v>
      </c>
      <c r="E513" s="8">
        <v>2</v>
      </c>
      <c r="F513" t="s">
        <v>8220</v>
      </c>
      <c r="G513" t="s">
        <v>8223</v>
      </c>
      <c r="H513" t="s">
        <v>8245</v>
      </c>
      <c r="I513">
        <v>1432195375</v>
      </c>
      <c r="J513">
        <v>1430899375</v>
      </c>
      <c r="K513" t="b">
        <v>0</v>
      </c>
      <c r="L513">
        <v>2</v>
      </c>
      <c r="M513" t="b">
        <v>0</v>
      </c>
      <c r="N513" t="s">
        <v>8268</v>
      </c>
      <c r="O513" s="9">
        <f>(((J513/60)/60)/24)+DATE(1970,1,1)</f>
        <v>42130.335358796292</v>
      </c>
      <c r="P513" t="str">
        <f>LEFT(N513,SEARCH("/",N513)-1)</f>
        <v>film &amp; video</v>
      </c>
      <c r="Q513" t="str">
        <f>RIGHT(N513,LEN(N513)-SEARCH("/",N513))</f>
        <v>animation</v>
      </c>
      <c r="R513">
        <f>YEAR(O513)</f>
        <v>2015</v>
      </c>
    </row>
    <row r="514" spans="1:18" ht="29" x14ac:dyDescent="0.35">
      <c r="A514">
        <v>496</v>
      </c>
      <c r="B514" s="3" t="s">
        <v>497</v>
      </c>
      <c r="C514" s="3" t="s">
        <v>4606</v>
      </c>
      <c r="D514" s="6">
        <v>60000</v>
      </c>
      <c r="E514" s="8">
        <v>1</v>
      </c>
      <c r="F514" t="s">
        <v>8220</v>
      </c>
      <c r="G514" t="s">
        <v>8223</v>
      </c>
      <c r="H514" t="s">
        <v>8245</v>
      </c>
      <c r="I514">
        <v>1392070874</v>
      </c>
      <c r="J514">
        <v>1386886874</v>
      </c>
      <c r="K514" t="b">
        <v>0</v>
      </c>
      <c r="L514">
        <v>1</v>
      </c>
      <c r="M514" t="b">
        <v>0</v>
      </c>
      <c r="N514" t="s">
        <v>8268</v>
      </c>
      <c r="O514" s="9">
        <f>(((J514/60)/60)/24)+DATE(1970,1,1)</f>
        <v>41620.93141203704</v>
      </c>
      <c r="P514" t="str">
        <f>LEFT(N514,SEARCH("/",N514)-1)</f>
        <v>film &amp; video</v>
      </c>
      <c r="Q514" t="str">
        <f>RIGHT(N514,LEN(N514)-SEARCH("/",N514))</f>
        <v>animation</v>
      </c>
      <c r="R514">
        <f>YEAR(O514)</f>
        <v>2013</v>
      </c>
    </row>
    <row r="515" spans="1:18" ht="43.5" x14ac:dyDescent="0.35">
      <c r="A515">
        <v>546</v>
      </c>
      <c r="B515" s="3" t="s">
        <v>547</v>
      </c>
      <c r="C515" s="3" t="s">
        <v>4656</v>
      </c>
      <c r="D515" s="6">
        <v>60000</v>
      </c>
      <c r="E515" s="8">
        <v>52</v>
      </c>
      <c r="F515" t="s">
        <v>8220</v>
      </c>
      <c r="G515" t="s">
        <v>8223</v>
      </c>
      <c r="H515" t="s">
        <v>8245</v>
      </c>
      <c r="I515">
        <v>1445097715</v>
      </c>
      <c r="J515">
        <v>1441209715</v>
      </c>
      <c r="K515" t="b">
        <v>0</v>
      </c>
      <c r="L515">
        <v>2</v>
      </c>
      <c r="M515" t="b">
        <v>0</v>
      </c>
      <c r="N515" t="s">
        <v>8270</v>
      </c>
      <c r="O515" s="9">
        <f>(((J515/60)/60)/24)+DATE(1970,1,1)</f>
        <v>42249.667997685188</v>
      </c>
      <c r="P515" t="str">
        <f>LEFT(N515,SEARCH("/",N515)-1)</f>
        <v>technology</v>
      </c>
      <c r="Q515" t="str">
        <f>RIGHT(N515,LEN(N515)-SEARCH("/",N515))</f>
        <v>web</v>
      </c>
      <c r="R515">
        <f>YEAR(O515)</f>
        <v>2015</v>
      </c>
    </row>
    <row r="516" spans="1:18" ht="58" x14ac:dyDescent="0.35">
      <c r="A516">
        <v>575</v>
      </c>
      <c r="B516" s="3" t="s">
        <v>576</v>
      </c>
      <c r="C516" s="3" t="s">
        <v>4685</v>
      </c>
      <c r="D516" s="6">
        <v>60000</v>
      </c>
      <c r="E516" s="8">
        <v>259</v>
      </c>
      <c r="F516" t="s">
        <v>8220</v>
      </c>
      <c r="G516" t="s">
        <v>8235</v>
      </c>
      <c r="H516" t="s">
        <v>8248</v>
      </c>
      <c r="I516">
        <v>1434213443</v>
      </c>
      <c r="J516">
        <v>1431621443</v>
      </c>
      <c r="K516" t="b">
        <v>0</v>
      </c>
      <c r="L516">
        <v>4</v>
      </c>
      <c r="M516" t="b">
        <v>0</v>
      </c>
      <c r="N516" t="s">
        <v>8270</v>
      </c>
      <c r="O516" s="9">
        <f>(((J516/60)/60)/24)+DATE(1970,1,1)</f>
        <v>42138.692627314813</v>
      </c>
      <c r="P516" t="str">
        <f>LEFT(N516,SEARCH("/",N516)-1)</f>
        <v>technology</v>
      </c>
      <c r="Q516" t="str">
        <f>RIGHT(N516,LEN(N516)-SEARCH("/",N516))</f>
        <v>web</v>
      </c>
      <c r="R516">
        <f>YEAR(O516)</f>
        <v>2015</v>
      </c>
    </row>
    <row r="517" spans="1:18" ht="58" x14ac:dyDescent="0.35">
      <c r="A517">
        <v>695</v>
      </c>
      <c r="B517" s="3" t="s">
        <v>696</v>
      </c>
      <c r="C517" s="3" t="s">
        <v>4805</v>
      </c>
      <c r="D517" s="6">
        <v>60000</v>
      </c>
      <c r="E517" s="8">
        <v>636</v>
      </c>
      <c r="F517" t="s">
        <v>8220</v>
      </c>
      <c r="G517" t="s">
        <v>8223</v>
      </c>
      <c r="H517" t="s">
        <v>8245</v>
      </c>
      <c r="I517">
        <v>1414758620</v>
      </c>
      <c r="J517">
        <v>1412166620</v>
      </c>
      <c r="K517" t="b">
        <v>0</v>
      </c>
      <c r="L517">
        <v>7</v>
      </c>
      <c r="M517" t="b">
        <v>0</v>
      </c>
      <c r="N517" t="s">
        <v>8271</v>
      </c>
      <c r="O517" s="9">
        <f>(((J517/60)/60)/24)+DATE(1970,1,1)</f>
        <v>41913.521064814813</v>
      </c>
      <c r="P517" t="str">
        <f>LEFT(N517,SEARCH("/",N517)-1)</f>
        <v>technology</v>
      </c>
      <c r="Q517" t="str">
        <f>RIGHT(N517,LEN(N517)-SEARCH("/",N517))</f>
        <v>wearables</v>
      </c>
      <c r="R517">
        <f>YEAR(O517)</f>
        <v>2014</v>
      </c>
    </row>
    <row r="518" spans="1:18" ht="43.5" x14ac:dyDescent="0.35">
      <c r="A518">
        <v>998</v>
      </c>
      <c r="B518" s="3" t="s">
        <v>999</v>
      </c>
      <c r="C518" s="3" t="s">
        <v>5108</v>
      </c>
      <c r="D518" s="6">
        <v>60000</v>
      </c>
      <c r="E518" s="8">
        <v>35135</v>
      </c>
      <c r="F518" t="s">
        <v>8220</v>
      </c>
      <c r="G518" t="s">
        <v>8228</v>
      </c>
      <c r="H518" t="s">
        <v>8250</v>
      </c>
      <c r="I518">
        <v>1447909401</v>
      </c>
      <c r="J518">
        <v>1444017801</v>
      </c>
      <c r="K518" t="b">
        <v>0</v>
      </c>
      <c r="L518">
        <v>229</v>
      </c>
      <c r="M518" t="b">
        <v>0</v>
      </c>
      <c r="N518" t="s">
        <v>8271</v>
      </c>
      <c r="O518" s="9">
        <f>(((J518/60)/60)/24)+DATE(1970,1,1)</f>
        <v>42282.168993055559</v>
      </c>
      <c r="P518" t="str">
        <f>LEFT(N518,SEARCH("/",N518)-1)</f>
        <v>technology</v>
      </c>
      <c r="Q518" t="str">
        <f>RIGHT(N518,LEN(N518)-SEARCH("/",N518))</f>
        <v>wearables</v>
      </c>
      <c r="R518">
        <f>YEAR(O518)</f>
        <v>2015</v>
      </c>
    </row>
    <row r="519" spans="1:18" ht="43.5" x14ac:dyDescent="0.35">
      <c r="A519">
        <v>1104</v>
      </c>
      <c r="B519" s="3" t="s">
        <v>1105</v>
      </c>
      <c r="C519" s="3" t="s">
        <v>5214</v>
      </c>
      <c r="D519" s="6">
        <v>60000</v>
      </c>
      <c r="E519" s="8">
        <v>2971</v>
      </c>
      <c r="F519" t="s">
        <v>8220</v>
      </c>
      <c r="G519" t="s">
        <v>8224</v>
      </c>
      <c r="H519" t="s">
        <v>8246</v>
      </c>
      <c r="I519">
        <v>1402480221</v>
      </c>
      <c r="J519">
        <v>1399888221</v>
      </c>
      <c r="K519" t="b">
        <v>0</v>
      </c>
      <c r="L519">
        <v>37</v>
      </c>
      <c r="M519" t="b">
        <v>0</v>
      </c>
      <c r="N519" t="s">
        <v>8280</v>
      </c>
      <c r="O519" s="9">
        <f>(((J519/60)/60)/24)+DATE(1970,1,1)</f>
        <v>41771.40996527778</v>
      </c>
      <c r="P519" t="str">
        <f>LEFT(N519,SEARCH("/",N519)-1)</f>
        <v>games</v>
      </c>
      <c r="Q519" t="str">
        <f>RIGHT(N519,LEN(N519)-SEARCH("/",N519))</f>
        <v>video games</v>
      </c>
      <c r="R519">
        <f>YEAR(O519)</f>
        <v>2014</v>
      </c>
    </row>
    <row r="520" spans="1:18" ht="58" x14ac:dyDescent="0.35">
      <c r="A520">
        <v>1162</v>
      </c>
      <c r="B520" s="3" t="s">
        <v>1163</v>
      </c>
      <c r="C520" s="3" t="s">
        <v>5272</v>
      </c>
      <c r="D520" s="6">
        <v>60000</v>
      </c>
      <c r="E520" s="8">
        <v>35</v>
      </c>
      <c r="F520" t="s">
        <v>8220</v>
      </c>
      <c r="G520" t="s">
        <v>8223</v>
      </c>
      <c r="H520" t="s">
        <v>8245</v>
      </c>
      <c r="I520">
        <v>1411662264</v>
      </c>
      <c r="J520">
        <v>1408983864</v>
      </c>
      <c r="K520" t="b">
        <v>0</v>
      </c>
      <c r="L520">
        <v>2</v>
      </c>
      <c r="M520" t="b">
        <v>0</v>
      </c>
      <c r="N520" t="s">
        <v>8282</v>
      </c>
      <c r="O520" s="9">
        <f>(((J520/60)/60)/24)+DATE(1970,1,1)</f>
        <v>41876.683611111112</v>
      </c>
      <c r="P520" t="str">
        <f>LEFT(N520,SEARCH("/",N520)-1)</f>
        <v>food</v>
      </c>
      <c r="Q520" t="str">
        <f>RIGHT(N520,LEN(N520)-SEARCH("/",N520))</f>
        <v>food trucks</v>
      </c>
      <c r="R520">
        <f>YEAR(O520)</f>
        <v>2014</v>
      </c>
    </row>
    <row r="521" spans="1:18" ht="43.5" x14ac:dyDescent="0.35">
      <c r="A521">
        <v>1167</v>
      </c>
      <c r="B521" s="3" t="s">
        <v>1168</v>
      </c>
      <c r="C521" s="3" t="s">
        <v>5277</v>
      </c>
      <c r="D521" s="6">
        <v>60000</v>
      </c>
      <c r="E521" s="8">
        <v>979</v>
      </c>
      <c r="F521" t="s">
        <v>8220</v>
      </c>
      <c r="G521" t="s">
        <v>8223</v>
      </c>
      <c r="H521" t="s">
        <v>8245</v>
      </c>
      <c r="I521">
        <v>1410543495</v>
      </c>
      <c r="J521">
        <v>1407865095</v>
      </c>
      <c r="K521" t="b">
        <v>0</v>
      </c>
      <c r="L521">
        <v>16</v>
      </c>
      <c r="M521" t="b">
        <v>0</v>
      </c>
      <c r="N521" t="s">
        <v>8282</v>
      </c>
      <c r="O521" s="9">
        <f>(((J521/60)/60)/24)+DATE(1970,1,1)</f>
        <v>41863.734895833331</v>
      </c>
      <c r="P521" t="str">
        <f>LEFT(N521,SEARCH("/",N521)-1)</f>
        <v>food</v>
      </c>
      <c r="Q521" t="str">
        <f>RIGHT(N521,LEN(N521)-SEARCH("/",N521))</f>
        <v>food trucks</v>
      </c>
      <c r="R521">
        <f>YEAR(O521)</f>
        <v>2014</v>
      </c>
    </row>
    <row r="522" spans="1:18" ht="43.5" hidden="1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>(((J522/60)/60)/24)+DATE(1970,1,1)</f>
        <v>42318.702094907407</v>
      </c>
      <c r="P522" t="str">
        <f>LEFT(N522,SEARCH("/",N522)-1)</f>
        <v>theater</v>
      </c>
      <c r="Q522" t="str">
        <f>RIGHT(N522,LEN(N522)-SEARCH("/",N522))</f>
        <v>plays</v>
      </c>
      <c r="R522">
        <f>YEAR(O522)</f>
        <v>2015</v>
      </c>
    </row>
    <row r="523" spans="1:18" ht="43.5" hidden="1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>(((J523/60)/60)/24)+DATE(1970,1,1)</f>
        <v>42646.092812499999</v>
      </c>
      <c r="P523" t="str">
        <f>LEFT(N523,SEARCH("/",N523)-1)</f>
        <v>theater</v>
      </c>
      <c r="Q523" t="str">
        <f>RIGHT(N523,LEN(N523)-SEARCH("/",N523))</f>
        <v>plays</v>
      </c>
      <c r="R523">
        <f>YEAR(O523)</f>
        <v>2016</v>
      </c>
    </row>
    <row r="524" spans="1:18" ht="43.5" hidden="1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>(((J524/60)/60)/24)+DATE(1970,1,1)</f>
        <v>42430.040798611109</v>
      </c>
      <c r="P524" t="str">
        <f>LEFT(N524,SEARCH("/",N524)-1)</f>
        <v>theater</v>
      </c>
      <c r="Q524" t="str">
        <f>RIGHT(N524,LEN(N524)-SEARCH("/",N524))</f>
        <v>plays</v>
      </c>
      <c r="R524">
        <f>YEAR(O524)</f>
        <v>2016</v>
      </c>
    </row>
    <row r="525" spans="1:18" ht="43.5" hidden="1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>(((J525/60)/60)/24)+DATE(1970,1,1)</f>
        <v>42238.13282407407</v>
      </c>
      <c r="P525" t="str">
        <f>LEFT(N525,SEARCH("/",N525)-1)</f>
        <v>theater</v>
      </c>
      <c r="Q525" t="str">
        <f>RIGHT(N525,LEN(N525)-SEARCH("/",N525))</f>
        <v>plays</v>
      </c>
      <c r="R525">
        <f>YEAR(O525)</f>
        <v>2015</v>
      </c>
    </row>
    <row r="526" spans="1:18" ht="43.5" hidden="1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>(((J526/60)/60)/24)+DATE(1970,1,1)</f>
        <v>42492.717233796298</v>
      </c>
      <c r="P526" t="str">
        <f>LEFT(N526,SEARCH("/",N526)-1)</f>
        <v>theater</v>
      </c>
      <c r="Q526" t="str">
        <f>RIGHT(N526,LEN(N526)-SEARCH("/",N526))</f>
        <v>plays</v>
      </c>
      <c r="R526">
        <f>YEAR(O526)</f>
        <v>2016</v>
      </c>
    </row>
    <row r="527" spans="1:18" ht="58" hidden="1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>(((J527/60)/60)/24)+DATE(1970,1,1)</f>
        <v>41850.400937500002</v>
      </c>
      <c r="P527" t="str">
        <f>LEFT(N527,SEARCH("/",N527)-1)</f>
        <v>theater</v>
      </c>
      <c r="Q527" t="str">
        <f>RIGHT(N527,LEN(N527)-SEARCH("/",N527))</f>
        <v>plays</v>
      </c>
      <c r="R527">
        <f>YEAR(O527)</f>
        <v>2014</v>
      </c>
    </row>
    <row r="528" spans="1:18" ht="43.5" hidden="1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>(((J528/60)/60)/24)+DATE(1970,1,1)</f>
        <v>42192.591944444444</v>
      </c>
      <c r="P528" t="str">
        <f>LEFT(N528,SEARCH("/",N528)-1)</f>
        <v>theater</v>
      </c>
      <c r="Q528" t="str">
        <f>RIGHT(N528,LEN(N528)-SEARCH("/",N528))</f>
        <v>plays</v>
      </c>
      <c r="R528">
        <f>YEAR(O528)</f>
        <v>2015</v>
      </c>
    </row>
    <row r="529" spans="1:18" ht="58" hidden="1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>(((J529/60)/60)/24)+DATE(1970,1,1)</f>
        <v>42753.205625000002</v>
      </c>
      <c r="P529" t="str">
        <f>LEFT(N529,SEARCH("/",N529)-1)</f>
        <v>theater</v>
      </c>
      <c r="Q529" t="str">
        <f>RIGHT(N529,LEN(N529)-SEARCH("/",N529))</f>
        <v>plays</v>
      </c>
      <c r="R529">
        <f>YEAR(O529)</f>
        <v>2017</v>
      </c>
    </row>
    <row r="530" spans="1:18" ht="29" hidden="1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>(((J530/60)/60)/24)+DATE(1970,1,1)</f>
        <v>42155.920219907406</v>
      </c>
      <c r="P530" t="str">
        <f>LEFT(N530,SEARCH("/",N530)-1)</f>
        <v>theater</v>
      </c>
      <c r="Q530" t="str">
        <f>RIGHT(N530,LEN(N530)-SEARCH("/",N530))</f>
        <v>plays</v>
      </c>
      <c r="R530">
        <f>YEAR(O530)</f>
        <v>2015</v>
      </c>
    </row>
    <row r="531" spans="1:18" ht="43.5" hidden="1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>(((J531/60)/60)/24)+DATE(1970,1,1)</f>
        <v>42725.031180555554</v>
      </c>
      <c r="P531" t="str">
        <f>LEFT(N531,SEARCH("/",N531)-1)</f>
        <v>theater</v>
      </c>
      <c r="Q531" t="str">
        <f>RIGHT(N531,LEN(N531)-SEARCH("/",N531))</f>
        <v>plays</v>
      </c>
      <c r="R531">
        <f>YEAR(O531)</f>
        <v>2016</v>
      </c>
    </row>
    <row r="532" spans="1:18" ht="43.5" hidden="1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>(((J532/60)/60)/24)+DATE(1970,1,1)</f>
        <v>42157.591064814813</v>
      </c>
      <c r="P532" t="str">
        <f>LEFT(N532,SEARCH("/",N532)-1)</f>
        <v>theater</v>
      </c>
      <c r="Q532" t="str">
        <f>RIGHT(N532,LEN(N532)-SEARCH("/",N532))</f>
        <v>plays</v>
      </c>
      <c r="R532">
        <f>YEAR(O532)</f>
        <v>2015</v>
      </c>
    </row>
    <row r="533" spans="1:18" ht="43.5" hidden="1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>(((J533/60)/60)/24)+DATE(1970,1,1)</f>
        <v>42676.065150462964</v>
      </c>
      <c r="P533" t="str">
        <f>LEFT(N533,SEARCH("/",N533)-1)</f>
        <v>theater</v>
      </c>
      <c r="Q533" t="str">
        <f>RIGHT(N533,LEN(N533)-SEARCH("/",N533))</f>
        <v>plays</v>
      </c>
      <c r="R533">
        <f>YEAR(O533)</f>
        <v>2016</v>
      </c>
    </row>
    <row r="534" spans="1:18" ht="43.5" hidden="1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>(((J534/60)/60)/24)+DATE(1970,1,1)</f>
        <v>42473.007037037038</v>
      </c>
      <c r="P534" t="str">
        <f>LEFT(N534,SEARCH("/",N534)-1)</f>
        <v>theater</v>
      </c>
      <c r="Q534" t="str">
        <f>RIGHT(N534,LEN(N534)-SEARCH("/",N534))</f>
        <v>plays</v>
      </c>
      <c r="R534">
        <f>YEAR(O534)</f>
        <v>2016</v>
      </c>
    </row>
    <row r="535" spans="1:18" ht="43.5" hidden="1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>(((J535/60)/60)/24)+DATE(1970,1,1)</f>
        <v>42482.43478009259</v>
      </c>
      <c r="P535" t="str">
        <f>LEFT(N535,SEARCH("/",N535)-1)</f>
        <v>theater</v>
      </c>
      <c r="Q535" t="str">
        <f>RIGHT(N535,LEN(N535)-SEARCH("/",N535))</f>
        <v>plays</v>
      </c>
      <c r="R535">
        <f>YEAR(O535)</f>
        <v>2016</v>
      </c>
    </row>
    <row r="536" spans="1:18" ht="43.5" hidden="1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>(((J536/60)/60)/24)+DATE(1970,1,1)</f>
        <v>42270.810995370368</v>
      </c>
      <c r="P536" t="str">
        <f>LEFT(N536,SEARCH("/",N536)-1)</f>
        <v>theater</v>
      </c>
      <c r="Q536" t="str">
        <f>RIGHT(N536,LEN(N536)-SEARCH("/",N536))</f>
        <v>plays</v>
      </c>
      <c r="R536">
        <f>YEAR(O536)</f>
        <v>2015</v>
      </c>
    </row>
    <row r="537" spans="1:18" ht="43.5" hidden="1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>(((J537/60)/60)/24)+DATE(1970,1,1)</f>
        <v>42711.545196759253</v>
      </c>
      <c r="P537" t="str">
        <f>LEFT(N537,SEARCH("/",N537)-1)</f>
        <v>theater</v>
      </c>
      <c r="Q537" t="str">
        <f>RIGHT(N537,LEN(N537)-SEARCH("/",N537))</f>
        <v>plays</v>
      </c>
      <c r="R537">
        <f>YEAR(O537)</f>
        <v>2016</v>
      </c>
    </row>
    <row r="538" spans="1:18" ht="58" hidden="1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>(((J538/60)/60)/24)+DATE(1970,1,1)</f>
        <v>42179.344988425932</v>
      </c>
      <c r="P538" t="str">
        <f>LEFT(N538,SEARCH("/",N538)-1)</f>
        <v>theater</v>
      </c>
      <c r="Q538" t="str">
        <f>RIGHT(N538,LEN(N538)-SEARCH("/",N538))</f>
        <v>plays</v>
      </c>
      <c r="R538">
        <f>YEAR(O538)</f>
        <v>2015</v>
      </c>
    </row>
    <row r="539" spans="1:18" ht="43.5" hidden="1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>(((J539/60)/60)/24)+DATE(1970,1,1)</f>
        <v>42282.768414351856</v>
      </c>
      <c r="P539" t="str">
        <f>LEFT(N539,SEARCH("/",N539)-1)</f>
        <v>theater</v>
      </c>
      <c r="Q539" t="str">
        <f>RIGHT(N539,LEN(N539)-SEARCH("/",N539))</f>
        <v>plays</v>
      </c>
      <c r="R539">
        <f>YEAR(O539)</f>
        <v>2015</v>
      </c>
    </row>
    <row r="540" spans="1:18" ht="43.5" hidden="1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>(((J540/60)/60)/24)+DATE(1970,1,1)</f>
        <v>42473.794710648144</v>
      </c>
      <c r="P540" t="str">
        <f>LEFT(N540,SEARCH("/",N540)-1)</f>
        <v>theater</v>
      </c>
      <c r="Q540" t="str">
        <f>RIGHT(N540,LEN(N540)-SEARCH("/",N540))</f>
        <v>plays</v>
      </c>
      <c r="R540">
        <f>YEAR(O540)</f>
        <v>2016</v>
      </c>
    </row>
    <row r="541" spans="1:18" ht="43.5" hidden="1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>(((J541/60)/60)/24)+DATE(1970,1,1)</f>
        <v>42535.049849537041</v>
      </c>
      <c r="P541" t="str">
        <f>LEFT(N541,SEARCH("/",N541)-1)</f>
        <v>theater</v>
      </c>
      <c r="Q541" t="str">
        <f>RIGHT(N541,LEN(N541)-SEARCH("/",N541))</f>
        <v>plays</v>
      </c>
      <c r="R541">
        <f>YEAR(O541)</f>
        <v>2016</v>
      </c>
    </row>
    <row r="542" spans="1:18" ht="43.5" x14ac:dyDescent="0.35">
      <c r="A542">
        <v>1179</v>
      </c>
      <c r="B542" s="3" t="s">
        <v>1180</v>
      </c>
      <c r="C542" s="3" t="s">
        <v>5289</v>
      </c>
      <c r="D542" s="6">
        <v>60000</v>
      </c>
      <c r="E542" s="8">
        <v>3200</v>
      </c>
      <c r="F542" t="s">
        <v>8220</v>
      </c>
      <c r="G542" t="s">
        <v>8228</v>
      </c>
      <c r="H542" t="s">
        <v>8250</v>
      </c>
      <c r="I542">
        <v>1446052627</v>
      </c>
      <c r="J542">
        <v>1443460627</v>
      </c>
      <c r="K542" t="b">
        <v>0</v>
      </c>
      <c r="L542">
        <v>5</v>
      </c>
      <c r="M542" t="b">
        <v>0</v>
      </c>
      <c r="N542" t="s">
        <v>8282</v>
      </c>
      <c r="O542" s="9">
        <f>(((J542/60)/60)/24)+DATE(1970,1,1)</f>
        <v>42275.720219907409</v>
      </c>
      <c r="P542" t="str">
        <f>LEFT(N542,SEARCH("/",N542)-1)</f>
        <v>food</v>
      </c>
      <c r="Q542" t="str">
        <f>RIGHT(N542,LEN(N542)-SEARCH("/",N542))</f>
        <v>food trucks</v>
      </c>
      <c r="R542">
        <f>YEAR(O542)</f>
        <v>2015</v>
      </c>
    </row>
    <row r="543" spans="1:18" x14ac:dyDescent="0.35">
      <c r="A543">
        <v>1590</v>
      </c>
      <c r="B543" s="3" t="s">
        <v>1591</v>
      </c>
      <c r="C543" s="3" t="s">
        <v>5700</v>
      </c>
      <c r="D543" s="6">
        <v>60000</v>
      </c>
      <c r="E543" s="8">
        <v>1020</v>
      </c>
      <c r="F543" t="s">
        <v>8220</v>
      </c>
      <c r="G543" t="s">
        <v>8236</v>
      </c>
      <c r="H543" t="s">
        <v>8248</v>
      </c>
      <c r="I543">
        <v>1443040464</v>
      </c>
      <c r="J543">
        <v>1440448464</v>
      </c>
      <c r="K543" t="b">
        <v>0</v>
      </c>
      <c r="L543">
        <v>2</v>
      </c>
      <c r="M543" t="b">
        <v>0</v>
      </c>
      <c r="N543" t="s">
        <v>8289</v>
      </c>
      <c r="O543" s="9">
        <f>(((J543/60)/60)/24)+DATE(1970,1,1)</f>
        <v>42240.857222222221</v>
      </c>
      <c r="P543" t="str">
        <f>LEFT(N543,SEARCH("/",N543)-1)</f>
        <v>photography</v>
      </c>
      <c r="Q543" t="str">
        <f>RIGHT(N543,LEN(N543)-SEARCH("/",N543))</f>
        <v>places</v>
      </c>
      <c r="R543">
        <f>YEAR(O543)</f>
        <v>2015</v>
      </c>
    </row>
    <row r="544" spans="1:18" ht="43.5" x14ac:dyDescent="0.35">
      <c r="A544">
        <v>2125</v>
      </c>
      <c r="B544" s="3" t="s">
        <v>2126</v>
      </c>
      <c r="C544" s="3" t="s">
        <v>6235</v>
      </c>
      <c r="D544" s="6">
        <v>60000</v>
      </c>
      <c r="E544" s="8">
        <v>852</v>
      </c>
      <c r="F544" t="s">
        <v>8220</v>
      </c>
      <c r="G544" t="s">
        <v>8223</v>
      </c>
      <c r="H544" t="s">
        <v>8245</v>
      </c>
      <c r="I544">
        <v>1438734833</v>
      </c>
      <c r="J544">
        <v>1436142833</v>
      </c>
      <c r="K544" t="b">
        <v>0</v>
      </c>
      <c r="L544">
        <v>27</v>
      </c>
      <c r="M544" t="b">
        <v>0</v>
      </c>
      <c r="N544" t="s">
        <v>8280</v>
      </c>
      <c r="O544" s="9">
        <f>(((J544/60)/60)/24)+DATE(1970,1,1)</f>
        <v>42191.023530092592</v>
      </c>
      <c r="P544" t="str">
        <f>LEFT(N544,SEARCH("/",N544)-1)</f>
        <v>games</v>
      </c>
      <c r="Q544" t="str">
        <f>RIGHT(N544,LEN(N544)-SEARCH("/",N544))</f>
        <v>video games</v>
      </c>
      <c r="R544">
        <f>YEAR(O544)</f>
        <v>2015</v>
      </c>
    </row>
    <row r="545" spans="1:18" ht="43.5" x14ac:dyDescent="0.35">
      <c r="A545">
        <v>2415</v>
      </c>
      <c r="B545" s="3" t="s">
        <v>2416</v>
      </c>
      <c r="C545" s="3" t="s">
        <v>6525</v>
      </c>
      <c r="D545" s="6">
        <v>60000</v>
      </c>
      <c r="E545" s="8">
        <v>335</v>
      </c>
      <c r="F545" t="s">
        <v>8220</v>
      </c>
      <c r="G545" t="s">
        <v>8223</v>
      </c>
      <c r="H545" t="s">
        <v>8245</v>
      </c>
      <c r="I545">
        <v>1468615346</v>
      </c>
      <c r="J545">
        <v>1466023346</v>
      </c>
      <c r="K545" t="b">
        <v>0</v>
      </c>
      <c r="L545">
        <v>6</v>
      </c>
      <c r="M545" t="b">
        <v>0</v>
      </c>
      <c r="N545" t="s">
        <v>8282</v>
      </c>
      <c r="O545" s="9">
        <f>(((J545/60)/60)/24)+DATE(1970,1,1)</f>
        <v>42536.862800925926</v>
      </c>
      <c r="P545" t="str">
        <f>LEFT(N545,SEARCH("/",N545)-1)</f>
        <v>food</v>
      </c>
      <c r="Q545" t="str">
        <f>RIGHT(N545,LEN(N545)-SEARCH("/",N545))</f>
        <v>food trucks</v>
      </c>
      <c r="R545">
        <f>YEAR(O545)</f>
        <v>2016</v>
      </c>
    </row>
    <row r="546" spans="1:18" ht="43.5" x14ac:dyDescent="0.35">
      <c r="A546">
        <v>2423</v>
      </c>
      <c r="B546" s="3" t="s">
        <v>2424</v>
      </c>
      <c r="C546" s="3" t="s">
        <v>6533</v>
      </c>
      <c r="D546" s="6">
        <v>60000</v>
      </c>
      <c r="E546" s="8">
        <v>8</v>
      </c>
      <c r="F546" t="s">
        <v>8220</v>
      </c>
      <c r="G546" t="s">
        <v>8223</v>
      </c>
      <c r="H546" t="s">
        <v>8245</v>
      </c>
      <c r="I546">
        <v>1420044890</v>
      </c>
      <c r="J546">
        <v>1417452890</v>
      </c>
      <c r="K546" t="b">
        <v>0</v>
      </c>
      <c r="L546">
        <v>1</v>
      </c>
      <c r="M546" t="b">
        <v>0</v>
      </c>
      <c r="N546" t="s">
        <v>8282</v>
      </c>
      <c r="O546" s="9">
        <f>(((J546/60)/60)/24)+DATE(1970,1,1)</f>
        <v>41974.704745370371</v>
      </c>
      <c r="P546" t="str">
        <f>LEFT(N546,SEARCH("/",N546)-1)</f>
        <v>food</v>
      </c>
      <c r="Q546" t="str">
        <f>RIGHT(N546,LEN(N546)-SEARCH("/",N546))</f>
        <v>food trucks</v>
      </c>
      <c r="R546">
        <f>YEAR(O546)</f>
        <v>2014</v>
      </c>
    </row>
    <row r="547" spans="1:18" ht="58" x14ac:dyDescent="0.35">
      <c r="A547">
        <v>2696</v>
      </c>
      <c r="B547" s="3" t="s">
        <v>2696</v>
      </c>
      <c r="C547" s="3" t="s">
        <v>6806</v>
      </c>
      <c r="D547" s="6">
        <v>60000</v>
      </c>
      <c r="E547" s="8">
        <v>3390</v>
      </c>
      <c r="F547" t="s">
        <v>8220</v>
      </c>
      <c r="G547" t="s">
        <v>8223</v>
      </c>
      <c r="H547" t="s">
        <v>8245</v>
      </c>
      <c r="I547">
        <v>1419538560</v>
      </c>
      <c r="J547">
        <v>1416600960</v>
      </c>
      <c r="K547" t="b">
        <v>0</v>
      </c>
      <c r="L547">
        <v>38</v>
      </c>
      <c r="M547" t="b">
        <v>0</v>
      </c>
      <c r="N547" t="s">
        <v>8282</v>
      </c>
      <c r="O547" s="9">
        <f>(((J547/60)/60)/24)+DATE(1970,1,1)</f>
        <v>41964.844444444447</v>
      </c>
      <c r="P547" t="str">
        <f>LEFT(N547,SEARCH("/",N547)-1)</f>
        <v>food</v>
      </c>
      <c r="Q547" t="str">
        <f>RIGHT(N547,LEN(N547)-SEARCH("/",N547))</f>
        <v>food trucks</v>
      </c>
      <c r="R547">
        <f>YEAR(O547)</f>
        <v>2014</v>
      </c>
    </row>
    <row r="548" spans="1:18" ht="43.5" x14ac:dyDescent="0.35">
      <c r="A548">
        <v>3078</v>
      </c>
      <c r="B548" s="3" t="s">
        <v>3078</v>
      </c>
      <c r="C548" s="3" t="s">
        <v>7188</v>
      </c>
      <c r="D548" s="6">
        <v>60000</v>
      </c>
      <c r="E548" s="8">
        <v>71</v>
      </c>
      <c r="F548" t="s">
        <v>8220</v>
      </c>
      <c r="G548" t="s">
        <v>8223</v>
      </c>
      <c r="H548" t="s">
        <v>8245</v>
      </c>
      <c r="I548">
        <v>1424920795</v>
      </c>
      <c r="J548">
        <v>1422328795</v>
      </c>
      <c r="K548" t="b">
        <v>0</v>
      </c>
      <c r="L548">
        <v>3</v>
      </c>
      <c r="M548" t="b">
        <v>0</v>
      </c>
      <c r="N548" t="s">
        <v>8301</v>
      </c>
      <c r="O548" s="9">
        <f>(((J548/60)/60)/24)+DATE(1970,1,1)</f>
        <v>42031.138831018514</v>
      </c>
      <c r="P548" t="str">
        <f>LEFT(N548,SEARCH("/",N548)-1)</f>
        <v>theater</v>
      </c>
      <c r="Q548" t="str">
        <f>RIGHT(N548,LEN(N548)-SEARCH("/",N548))</f>
        <v>spaces</v>
      </c>
      <c r="R548">
        <f>YEAR(O548)</f>
        <v>2015</v>
      </c>
    </row>
    <row r="549" spans="1:18" ht="43.5" x14ac:dyDescent="0.35">
      <c r="A549">
        <v>3909</v>
      </c>
      <c r="B549" s="3" t="s">
        <v>3906</v>
      </c>
      <c r="C549" s="3" t="s">
        <v>8017</v>
      </c>
      <c r="D549" s="6">
        <v>60000</v>
      </c>
      <c r="E549" s="8">
        <v>135</v>
      </c>
      <c r="F549" t="s">
        <v>8220</v>
      </c>
      <c r="G549" t="s">
        <v>8223</v>
      </c>
      <c r="H549" t="s">
        <v>8245</v>
      </c>
      <c r="I549">
        <v>1410424642</v>
      </c>
      <c r="J549">
        <v>1407832642</v>
      </c>
      <c r="K549" t="b">
        <v>0</v>
      </c>
      <c r="L549">
        <v>4</v>
      </c>
      <c r="M549" t="b">
        <v>0</v>
      </c>
      <c r="N549" t="s">
        <v>8269</v>
      </c>
      <c r="O549" s="9">
        <f>(((J549/60)/60)/24)+DATE(1970,1,1)</f>
        <v>41863.359282407408</v>
      </c>
      <c r="P549" t="str">
        <f>LEFT(N549,SEARCH("/",N549)-1)</f>
        <v>theater</v>
      </c>
      <c r="Q549" t="str">
        <f>RIGHT(N549,LEN(N549)-SEARCH("/",N549))</f>
        <v>plays</v>
      </c>
      <c r="R549">
        <f>YEAR(O549)</f>
        <v>2014</v>
      </c>
    </row>
    <row r="550" spans="1:18" ht="58" x14ac:dyDescent="0.35">
      <c r="A550">
        <v>3918</v>
      </c>
      <c r="B550" s="3" t="s">
        <v>3915</v>
      </c>
      <c r="C550" s="3" t="s">
        <v>8026</v>
      </c>
      <c r="D550" s="6">
        <v>60000</v>
      </c>
      <c r="E550" s="8">
        <v>120</v>
      </c>
      <c r="F550" t="s">
        <v>8220</v>
      </c>
      <c r="G550" t="s">
        <v>8224</v>
      </c>
      <c r="H550" t="s">
        <v>8246</v>
      </c>
      <c r="I550">
        <v>1407168000</v>
      </c>
      <c r="J550">
        <v>1406131023</v>
      </c>
      <c r="K550" t="b">
        <v>0</v>
      </c>
      <c r="L550">
        <v>3</v>
      </c>
      <c r="M550" t="b">
        <v>0</v>
      </c>
      <c r="N550" t="s">
        <v>8269</v>
      </c>
      <c r="O550" s="9">
        <f>(((J550/60)/60)/24)+DATE(1970,1,1)</f>
        <v>41843.664618055554</v>
      </c>
      <c r="P550" t="str">
        <f>LEFT(N550,SEARCH("/",N550)-1)</f>
        <v>theater</v>
      </c>
      <c r="Q550" t="str">
        <f>RIGHT(N550,LEN(N550)-SEARCH("/",N550))</f>
        <v>plays</v>
      </c>
      <c r="R550">
        <f>YEAR(O550)</f>
        <v>2014</v>
      </c>
    </row>
    <row r="551" spans="1:18" ht="43.5" x14ac:dyDescent="0.35">
      <c r="A551">
        <v>679</v>
      </c>
      <c r="B551" s="3" t="s">
        <v>680</v>
      </c>
      <c r="C551" s="3" t="s">
        <v>4789</v>
      </c>
      <c r="D551" s="6">
        <v>57000</v>
      </c>
      <c r="E551" s="8">
        <v>8827</v>
      </c>
      <c r="F551" t="s">
        <v>8220</v>
      </c>
      <c r="G551" t="s">
        <v>8223</v>
      </c>
      <c r="H551" t="s">
        <v>8245</v>
      </c>
      <c r="I551">
        <v>1472920909</v>
      </c>
      <c r="J551">
        <v>1467736909</v>
      </c>
      <c r="K551" t="b">
        <v>0</v>
      </c>
      <c r="L551">
        <v>94</v>
      </c>
      <c r="M551" t="b">
        <v>0</v>
      </c>
      <c r="N551" t="s">
        <v>8271</v>
      </c>
      <c r="O551" s="9">
        <f>(((J551/60)/60)/24)+DATE(1970,1,1)</f>
        <v>42556.695706018523</v>
      </c>
      <c r="P551" t="str">
        <f>LEFT(N551,SEARCH("/",N551)-1)</f>
        <v>technology</v>
      </c>
      <c r="Q551" t="str">
        <f>RIGHT(N551,LEN(N551)-SEARCH("/",N551))</f>
        <v>wearables</v>
      </c>
      <c r="R551">
        <f>YEAR(O551)</f>
        <v>2016</v>
      </c>
    </row>
    <row r="552" spans="1:18" ht="43.5" x14ac:dyDescent="0.35">
      <c r="A552">
        <v>2156</v>
      </c>
      <c r="B552" s="3" t="s">
        <v>2157</v>
      </c>
      <c r="C552" s="3" t="s">
        <v>6266</v>
      </c>
      <c r="D552" s="6">
        <v>56000</v>
      </c>
      <c r="E552" s="8">
        <v>1493</v>
      </c>
      <c r="F552" t="s">
        <v>8220</v>
      </c>
      <c r="G552" t="s">
        <v>8223</v>
      </c>
      <c r="H552" t="s">
        <v>8245</v>
      </c>
      <c r="I552">
        <v>1379363406</v>
      </c>
      <c r="J552">
        <v>1375475406</v>
      </c>
      <c r="K552" t="b">
        <v>0</v>
      </c>
      <c r="L552">
        <v>83</v>
      </c>
      <c r="M552" t="b">
        <v>0</v>
      </c>
      <c r="N552" t="s">
        <v>8280</v>
      </c>
      <c r="O552" s="9">
        <f>(((J552/60)/60)/24)+DATE(1970,1,1)</f>
        <v>41488.85423611111</v>
      </c>
      <c r="P552" t="str">
        <f>LEFT(N552,SEARCH("/",N552)-1)</f>
        <v>games</v>
      </c>
      <c r="Q552" t="str">
        <f>RIGHT(N552,LEN(N552)-SEARCH("/",N552))</f>
        <v>video games</v>
      </c>
      <c r="R552">
        <f>YEAR(O552)</f>
        <v>2013</v>
      </c>
    </row>
    <row r="553" spans="1:18" ht="43.5" x14ac:dyDescent="0.35">
      <c r="A553">
        <v>960</v>
      </c>
      <c r="B553" s="3" t="s">
        <v>961</v>
      </c>
      <c r="C553" s="3" t="s">
        <v>5070</v>
      </c>
      <c r="D553" s="6">
        <v>55650</v>
      </c>
      <c r="E553" s="8">
        <v>25655</v>
      </c>
      <c r="F553" t="s">
        <v>8220</v>
      </c>
      <c r="G553" t="s">
        <v>8223</v>
      </c>
      <c r="H553" t="s">
        <v>8245</v>
      </c>
      <c r="I553">
        <v>1489500155</v>
      </c>
      <c r="J553">
        <v>1485874955</v>
      </c>
      <c r="K553" t="b">
        <v>0</v>
      </c>
      <c r="L553">
        <v>188</v>
      </c>
      <c r="M553" t="b">
        <v>0</v>
      </c>
      <c r="N553" t="s">
        <v>8271</v>
      </c>
      <c r="O553" s="9">
        <f>(((J553/60)/60)/24)+DATE(1970,1,1)</f>
        <v>42766.626793981486</v>
      </c>
      <c r="P553" t="str">
        <f>LEFT(N553,SEARCH("/",N553)-1)</f>
        <v>technology</v>
      </c>
      <c r="Q553" t="str">
        <f>RIGHT(N553,LEN(N553)-SEARCH("/",N553))</f>
        <v>wearables</v>
      </c>
      <c r="R553">
        <f>YEAR(O553)</f>
        <v>2017</v>
      </c>
    </row>
    <row r="554" spans="1:18" ht="43.5" x14ac:dyDescent="0.35">
      <c r="A554">
        <v>463</v>
      </c>
      <c r="B554" s="3" t="s">
        <v>464</v>
      </c>
      <c r="C554" s="3" t="s">
        <v>4573</v>
      </c>
      <c r="D554" s="6">
        <v>55000</v>
      </c>
      <c r="E554" s="8">
        <v>1250</v>
      </c>
      <c r="F554" t="s">
        <v>8220</v>
      </c>
      <c r="G554" t="s">
        <v>8223</v>
      </c>
      <c r="H554" t="s">
        <v>8245</v>
      </c>
      <c r="I554">
        <v>1316883753</v>
      </c>
      <c r="J554">
        <v>1311699753</v>
      </c>
      <c r="K554" t="b">
        <v>0</v>
      </c>
      <c r="L554">
        <v>11</v>
      </c>
      <c r="M554" t="b">
        <v>0</v>
      </c>
      <c r="N554" t="s">
        <v>8268</v>
      </c>
      <c r="O554" s="9">
        <f>(((J554/60)/60)/24)+DATE(1970,1,1)</f>
        <v>40750.710104166668</v>
      </c>
      <c r="P554" t="str">
        <f>LEFT(N554,SEARCH("/",N554)-1)</f>
        <v>film &amp; video</v>
      </c>
      <c r="Q554" t="str">
        <f>RIGHT(N554,LEN(N554)-SEARCH("/",N554))</f>
        <v>animation</v>
      </c>
      <c r="R554">
        <f>YEAR(O554)</f>
        <v>2011</v>
      </c>
    </row>
    <row r="555" spans="1:18" ht="58" x14ac:dyDescent="0.35">
      <c r="A555">
        <v>471</v>
      </c>
      <c r="B555" s="3" t="s">
        <v>472</v>
      </c>
      <c r="C555" s="3" t="s">
        <v>4581</v>
      </c>
      <c r="D555" s="6">
        <v>55000</v>
      </c>
      <c r="E555" s="8">
        <v>6541</v>
      </c>
      <c r="F555" t="s">
        <v>8220</v>
      </c>
      <c r="G555" t="s">
        <v>8223</v>
      </c>
      <c r="H555" t="s">
        <v>8245</v>
      </c>
      <c r="I555">
        <v>1397924379</v>
      </c>
      <c r="J555">
        <v>1394039979</v>
      </c>
      <c r="K555" t="b">
        <v>0</v>
      </c>
      <c r="L555">
        <v>170</v>
      </c>
      <c r="M555" t="b">
        <v>0</v>
      </c>
      <c r="N555" t="s">
        <v>8268</v>
      </c>
      <c r="O555" s="9">
        <f>(((J555/60)/60)/24)+DATE(1970,1,1)</f>
        <v>41703.721979166665</v>
      </c>
      <c r="P555" t="str">
        <f>LEFT(N555,SEARCH("/",N555)-1)</f>
        <v>film &amp; video</v>
      </c>
      <c r="Q555" t="str">
        <f>RIGHT(N555,LEN(N555)-SEARCH("/",N555))</f>
        <v>animation</v>
      </c>
      <c r="R555">
        <f>YEAR(O555)</f>
        <v>2014</v>
      </c>
    </row>
    <row r="556" spans="1:18" ht="43.5" x14ac:dyDescent="0.35">
      <c r="A556">
        <v>704</v>
      </c>
      <c r="B556" s="3" t="s">
        <v>705</v>
      </c>
      <c r="C556" s="3" t="s">
        <v>4814</v>
      </c>
      <c r="D556" s="6">
        <v>55000</v>
      </c>
      <c r="E556" s="8">
        <v>481</v>
      </c>
      <c r="F556" t="s">
        <v>8220</v>
      </c>
      <c r="G556" t="s">
        <v>8228</v>
      </c>
      <c r="H556" t="s">
        <v>8250</v>
      </c>
      <c r="I556">
        <v>1487565468</v>
      </c>
      <c r="J556">
        <v>1482381468</v>
      </c>
      <c r="K556" t="b">
        <v>0</v>
      </c>
      <c r="L556">
        <v>4</v>
      </c>
      <c r="M556" t="b">
        <v>0</v>
      </c>
      <c r="N556" t="s">
        <v>8271</v>
      </c>
      <c r="O556" s="9">
        <f>(((J556/60)/60)/24)+DATE(1970,1,1)</f>
        <v>42726.192916666667</v>
      </c>
      <c r="P556" t="str">
        <f>LEFT(N556,SEARCH("/",N556)-1)</f>
        <v>technology</v>
      </c>
      <c r="Q556" t="str">
        <f>RIGHT(N556,LEN(N556)-SEARCH("/",N556))</f>
        <v>wearables</v>
      </c>
      <c r="R556">
        <f>YEAR(O556)</f>
        <v>2016</v>
      </c>
    </row>
    <row r="557" spans="1:18" ht="58" x14ac:dyDescent="0.35">
      <c r="A557">
        <v>3189</v>
      </c>
      <c r="B557" s="3" t="s">
        <v>3189</v>
      </c>
      <c r="C557" s="3" t="s">
        <v>7299</v>
      </c>
      <c r="D557" s="6">
        <v>55000</v>
      </c>
      <c r="E557" s="8">
        <v>6780</v>
      </c>
      <c r="F557" t="s">
        <v>8220</v>
      </c>
      <c r="G557" t="s">
        <v>8234</v>
      </c>
      <c r="H557" t="s">
        <v>8254</v>
      </c>
      <c r="I557">
        <v>1432455532</v>
      </c>
      <c r="J557">
        <v>1429863532</v>
      </c>
      <c r="K557" t="b">
        <v>0</v>
      </c>
      <c r="L557">
        <v>19</v>
      </c>
      <c r="M557" t="b">
        <v>0</v>
      </c>
      <c r="N557" t="s">
        <v>8303</v>
      </c>
      <c r="O557" s="9">
        <f>(((J557/60)/60)/24)+DATE(1970,1,1)</f>
        <v>42118.346435185187</v>
      </c>
      <c r="P557" t="str">
        <f>LEFT(N557,SEARCH("/",N557)-1)</f>
        <v>theater</v>
      </c>
      <c r="Q557" t="str">
        <f>RIGHT(N557,LEN(N557)-SEARCH("/",N557))</f>
        <v>musical</v>
      </c>
      <c r="R557">
        <f>YEAR(O557)</f>
        <v>2015</v>
      </c>
    </row>
    <row r="558" spans="1:18" ht="58" x14ac:dyDescent="0.35">
      <c r="A558">
        <v>1074</v>
      </c>
      <c r="B558" s="3" t="s">
        <v>1075</v>
      </c>
      <c r="C558" s="3" t="s">
        <v>5184</v>
      </c>
      <c r="D558" s="6">
        <v>54000</v>
      </c>
      <c r="E558" s="8">
        <v>3407</v>
      </c>
      <c r="F558" t="s">
        <v>8220</v>
      </c>
      <c r="G558" t="s">
        <v>8223</v>
      </c>
      <c r="H558" t="s">
        <v>8245</v>
      </c>
      <c r="I558">
        <v>1388808545</v>
      </c>
      <c r="J558">
        <v>1386216545</v>
      </c>
      <c r="K558" t="b">
        <v>0</v>
      </c>
      <c r="L558">
        <v>30</v>
      </c>
      <c r="M558" t="b">
        <v>0</v>
      </c>
      <c r="N558" t="s">
        <v>8280</v>
      </c>
      <c r="O558" s="9">
        <f>(((J558/60)/60)/24)+DATE(1970,1,1)</f>
        <v>41613.172974537039</v>
      </c>
      <c r="P558" t="str">
        <f>LEFT(N558,SEARCH("/",N558)-1)</f>
        <v>games</v>
      </c>
      <c r="Q558" t="str">
        <f>RIGHT(N558,LEN(N558)-SEARCH("/",N558))</f>
        <v>video games</v>
      </c>
      <c r="R558">
        <f>YEAR(O558)</f>
        <v>2013</v>
      </c>
    </row>
    <row r="559" spans="1:18" ht="43.5" x14ac:dyDescent="0.35">
      <c r="A559">
        <v>1811</v>
      </c>
      <c r="B559" s="3" t="s">
        <v>1812</v>
      </c>
      <c r="C559" s="3" t="s">
        <v>5921</v>
      </c>
      <c r="D559" s="6">
        <v>54000</v>
      </c>
      <c r="E559" s="8">
        <v>40</v>
      </c>
      <c r="F559" t="s">
        <v>8220</v>
      </c>
      <c r="G559" t="s">
        <v>8223</v>
      </c>
      <c r="H559" t="s">
        <v>8245</v>
      </c>
      <c r="I559">
        <v>1414123200</v>
      </c>
      <c r="J559">
        <v>1408962270</v>
      </c>
      <c r="K559" t="b">
        <v>0</v>
      </c>
      <c r="L559">
        <v>26</v>
      </c>
      <c r="M559" t="b">
        <v>0</v>
      </c>
      <c r="N559" t="s">
        <v>8283</v>
      </c>
      <c r="O559" s="9">
        <f>(((J559/60)/60)/24)+DATE(1970,1,1)</f>
        <v>41876.433680555558</v>
      </c>
      <c r="P559" t="str">
        <f>LEFT(N559,SEARCH("/",N559)-1)</f>
        <v>photography</v>
      </c>
      <c r="Q559" t="str">
        <f>RIGHT(N559,LEN(N559)-SEARCH("/",N559))</f>
        <v>photobooks</v>
      </c>
      <c r="R559">
        <f>YEAR(O559)</f>
        <v>2014</v>
      </c>
    </row>
    <row r="560" spans="1:18" ht="43.5" x14ac:dyDescent="0.35">
      <c r="A560">
        <v>161</v>
      </c>
      <c r="B560" s="3" t="s">
        <v>163</v>
      </c>
      <c r="C560" s="3" t="s">
        <v>4271</v>
      </c>
      <c r="D560" s="6">
        <v>50000</v>
      </c>
      <c r="E560" s="8">
        <v>5</v>
      </c>
      <c r="F560" t="s">
        <v>8220</v>
      </c>
      <c r="G560" t="s">
        <v>8223</v>
      </c>
      <c r="H560" t="s">
        <v>8245</v>
      </c>
      <c r="I560">
        <v>1404318595</v>
      </c>
      <c r="J560">
        <v>1401726595</v>
      </c>
      <c r="K560" t="b">
        <v>0</v>
      </c>
      <c r="L560">
        <v>1</v>
      </c>
      <c r="M560" t="b">
        <v>0</v>
      </c>
      <c r="N560" t="s">
        <v>8266</v>
      </c>
      <c r="O560" s="9">
        <f>(((J560/60)/60)/24)+DATE(1970,1,1)</f>
        <v>41792.687442129631</v>
      </c>
      <c r="P560" t="str">
        <f>LEFT(N560,SEARCH("/",N560)-1)</f>
        <v>film &amp; video</v>
      </c>
      <c r="Q560" t="str">
        <f>RIGHT(N560,LEN(N560)-SEARCH("/",N560))</f>
        <v>drama</v>
      </c>
      <c r="R560">
        <f>YEAR(O560)</f>
        <v>2014</v>
      </c>
    </row>
    <row r="561" spans="1:18" ht="43.5" x14ac:dyDescent="0.35">
      <c r="A561">
        <v>171</v>
      </c>
      <c r="B561" s="3" t="s">
        <v>173</v>
      </c>
      <c r="C561" s="3" t="s">
        <v>4281</v>
      </c>
      <c r="D561" s="6">
        <v>50000</v>
      </c>
      <c r="E561" s="8">
        <v>1</v>
      </c>
      <c r="F561" t="s">
        <v>8220</v>
      </c>
      <c r="G561" t="s">
        <v>8223</v>
      </c>
      <c r="H561" t="s">
        <v>8245</v>
      </c>
      <c r="I561">
        <v>1470975614</v>
      </c>
      <c r="J561">
        <v>1465791614</v>
      </c>
      <c r="K561" t="b">
        <v>0</v>
      </c>
      <c r="L561">
        <v>1</v>
      </c>
      <c r="M561" t="b">
        <v>0</v>
      </c>
      <c r="N561" t="s">
        <v>8266</v>
      </c>
      <c r="O561" s="9">
        <f>(((J561/60)/60)/24)+DATE(1970,1,1)</f>
        <v>42534.180717592593</v>
      </c>
      <c r="P561" t="str">
        <f>LEFT(N561,SEARCH("/",N561)-1)</f>
        <v>film &amp; video</v>
      </c>
      <c r="Q561" t="str">
        <f>RIGHT(N561,LEN(N561)-SEARCH("/",N561))</f>
        <v>drama</v>
      </c>
      <c r="R561">
        <f>YEAR(O561)</f>
        <v>2016</v>
      </c>
    </row>
    <row r="562" spans="1:18" ht="58" x14ac:dyDescent="0.35">
      <c r="A562">
        <v>208</v>
      </c>
      <c r="B562" s="3" t="s">
        <v>210</v>
      </c>
      <c r="C562" s="3" t="s">
        <v>4318</v>
      </c>
      <c r="D562" s="6">
        <v>50000</v>
      </c>
      <c r="E562" s="8">
        <v>0</v>
      </c>
      <c r="F562" t="s">
        <v>8220</v>
      </c>
      <c r="G562" t="s">
        <v>8225</v>
      </c>
      <c r="H562" t="s">
        <v>8247</v>
      </c>
      <c r="I562">
        <v>1418719967</v>
      </c>
      <c r="J562">
        <v>1416127967</v>
      </c>
      <c r="K562" t="b">
        <v>0</v>
      </c>
      <c r="L562">
        <v>0</v>
      </c>
      <c r="M562" t="b">
        <v>0</v>
      </c>
      <c r="N562" t="s">
        <v>8266</v>
      </c>
      <c r="O562" s="9">
        <f>(((J562/60)/60)/24)+DATE(1970,1,1)</f>
        <v>41959.369988425926</v>
      </c>
      <c r="P562" t="str">
        <f>LEFT(N562,SEARCH("/",N562)-1)</f>
        <v>film &amp; video</v>
      </c>
      <c r="Q562" t="str">
        <f>RIGHT(N562,LEN(N562)-SEARCH("/",N562))</f>
        <v>drama</v>
      </c>
      <c r="R562">
        <f>YEAR(O562)</f>
        <v>2014</v>
      </c>
    </row>
    <row r="563" spans="1:18" ht="43.5" x14ac:dyDescent="0.35">
      <c r="A563">
        <v>213</v>
      </c>
      <c r="B563" s="3" t="s">
        <v>215</v>
      </c>
      <c r="C563" s="3" t="s">
        <v>4323</v>
      </c>
      <c r="D563" s="6">
        <v>50000</v>
      </c>
      <c r="E563" s="8">
        <v>20</v>
      </c>
      <c r="F563" t="s">
        <v>8220</v>
      </c>
      <c r="G563" t="s">
        <v>8223</v>
      </c>
      <c r="H563" t="s">
        <v>8245</v>
      </c>
      <c r="I563">
        <v>1439734001</v>
      </c>
      <c r="J563">
        <v>1437142547</v>
      </c>
      <c r="K563" t="b">
        <v>0</v>
      </c>
      <c r="L563">
        <v>1</v>
      </c>
      <c r="M563" t="b">
        <v>0</v>
      </c>
      <c r="N563" t="s">
        <v>8266</v>
      </c>
      <c r="O563" s="9">
        <f>(((J563/60)/60)/24)+DATE(1970,1,1)</f>
        <v>42202.594293981485</v>
      </c>
      <c r="P563" t="str">
        <f>LEFT(N563,SEARCH("/",N563)-1)</f>
        <v>film &amp; video</v>
      </c>
      <c r="Q563" t="str">
        <f>RIGHT(N563,LEN(N563)-SEARCH("/",N563))</f>
        <v>drama</v>
      </c>
      <c r="R563">
        <f>YEAR(O563)</f>
        <v>2015</v>
      </c>
    </row>
    <row r="564" spans="1:18" ht="43.5" x14ac:dyDescent="0.35">
      <c r="A564">
        <v>216</v>
      </c>
      <c r="B564" s="3" t="s">
        <v>218</v>
      </c>
      <c r="C564" s="3" t="s">
        <v>4326</v>
      </c>
      <c r="D564" s="6">
        <v>50000</v>
      </c>
      <c r="E564" s="8">
        <v>27849.22</v>
      </c>
      <c r="F564" t="s">
        <v>8220</v>
      </c>
      <c r="G564" t="s">
        <v>8223</v>
      </c>
      <c r="H564" t="s">
        <v>8245</v>
      </c>
      <c r="I564">
        <v>1429740037</v>
      </c>
      <c r="J564">
        <v>1425423637</v>
      </c>
      <c r="K564" t="b">
        <v>0</v>
      </c>
      <c r="L564">
        <v>84</v>
      </c>
      <c r="M564" t="b">
        <v>0</v>
      </c>
      <c r="N564" t="s">
        <v>8266</v>
      </c>
      <c r="O564" s="9">
        <f>(((J564/60)/60)/24)+DATE(1970,1,1)</f>
        <v>42066.958761574075</v>
      </c>
      <c r="P564" t="str">
        <f>LEFT(N564,SEARCH("/",N564)-1)</f>
        <v>film &amp; video</v>
      </c>
      <c r="Q564" t="str">
        <f>RIGHT(N564,LEN(N564)-SEARCH("/",N564))</f>
        <v>drama</v>
      </c>
      <c r="R564">
        <f>YEAR(O564)</f>
        <v>2015</v>
      </c>
    </row>
    <row r="565" spans="1:18" ht="29" x14ac:dyDescent="0.35">
      <c r="A565">
        <v>219</v>
      </c>
      <c r="B565" s="3" t="s">
        <v>221</v>
      </c>
      <c r="C565" s="3" t="s">
        <v>4329</v>
      </c>
      <c r="D565" s="6">
        <v>50000</v>
      </c>
      <c r="E565" s="8">
        <v>8815</v>
      </c>
      <c r="F565" t="s">
        <v>8220</v>
      </c>
      <c r="G565" t="s">
        <v>8223</v>
      </c>
      <c r="H565" t="s">
        <v>8245</v>
      </c>
      <c r="I565">
        <v>1459493940</v>
      </c>
      <c r="J565">
        <v>1456732225</v>
      </c>
      <c r="K565" t="b">
        <v>0</v>
      </c>
      <c r="L565">
        <v>76</v>
      </c>
      <c r="M565" t="b">
        <v>0</v>
      </c>
      <c r="N565" t="s">
        <v>8266</v>
      </c>
      <c r="O565" s="9">
        <f>(((J565/60)/60)/24)+DATE(1970,1,1)</f>
        <v>42429.326678240745</v>
      </c>
      <c r="P565" t="str">
        <f>LEFT(N565,SEARCH("/",N565)-1)</f>
        <v>film &amp; video</v>
      </c>
      <c r="Q565" t="str">
        <f>RIGHT(N565,LEN(N565)-SEARCH("/",N565))</f>
        <v>drama</v>
      </c>
      <c r="R565">
        <f>YEAR(O565)</f>
        <v>2016</v>
      </c>
    </row>
    <row r="566" spans="1:18" ht="43.5" x14ac:dyDescent="0.35">
      <c r="A566">
        <v>220</v>
      </c>
      <c r="B566" s="3" t="s">
        <v>222</v>
      </c>
      <c r="C566" s="3" t="s">
        <v>4330</v>
      </c>
      <c r="D566" s="6">
        <v>50000</v>
      </c>
      <c r="E566" s="8">
        <v>360</v>
      </c>
      <c r="F566" t="s">
        <v>8220</v>
      </c>
      <c r="G566" t="s">
        <v>8223</v>
      </c>
      <c r="H566" t="s">
        <v>8245</v>
      </c>
      <c r="I566">
        <v>1440101160</v>
      </c>
      <c r="J566">
        <v>1436542030</v>
      </c>
      <c r="K566" t="b">
        <v>0</v>
      </c>
      <c r="L566">
        <v>3</v>
      </c>
      <c r="M566" t="b">
        <v>0</v>
      </c>
      <c r="N566" t="s">
        <v>8266</v>
      </c>
      <c r="O566" s="9">
        <f>(((J566/60)/60)/24)+DATE(1970,1,1)</f>
        <v>42195.643865740742</v>
      </c>
      <c r="P566" t="str">
        <f>LEFT(N566,SEARCH("/",N566)-1)</f>
        <v>film &amp; video</v>
      </c>
      <c r="Q566" t="str">
        <f>RIGHT(N566,LEN(N566)-SEARCH("/",N566))</f>
        <v>drama</v>
      </c>
      <c r="R566">
        <f>YEAR(O566)</f>
        <v>2015</v>
      </c>
    </row>
    <row r="567" spans="1:18" x14ac:dyDescent="0.35">
      <c r="A567">
        <v>221</v>
      </c>
      <c r="B567" s="3" t="s">
        <v>223</v>
      </c>
      <c r="C567" s="3" t="s">
        <v>4331</v>
      </c>
      <c r="D567" s="6">
        <v>50000</v>
      </c>
      <c r="E567" s="8">
        <v>0</v>
      </c>
      <c r="F567" t="s">
        <v>8220</v>
      </c>
      <c r="G567" t="s">
        <v>8223</v>
      </c>
      <c r="H567" t="s">
        <v>8245</v>
      </c>
      <c r="I567">
        <v>1427569564</v>
      </c>
      <c r="J567">
        <v>1422389164</v>
      </c>
      <c r="K567" t="b">
        <v>0</v>
      </c>
      <c r="L567">
        <v>0</v>
      </c>
      <c r="M567" t="b">
        <v>0</v>
      </c>
      <c r="N567" t="s">
        <v>8266</v>
      </c>
      <c r="O567" s="9">
        <f>(((J567/60)/60)/24)+DATE(1970,1,1)</f>
        <v>42031.837546296301</v>
      </c>
      <c r="P567" t="str">
        <f>LEFT(N567,SEARCH("/",N567)-1)</f>
        <v>film &amp; video</v>
      </c>
      <c r="Q567" t="str">
        <f>RIGHT(N567,LEN(N567)-SEARCH("/",N567))</f>
        <v>drama</v>
      </c>
      <c r="R567">
        <f>YEAR(O567)</f>
        <v>2015</v>
      </c>
    </row>
    <row r="568" spans="1:18" ht="43.5" x14ac:dyDescent="0.35">
      <c r="A568">
        <v>425</v>
      </c>
      <c r="B568" s="3" t="s">
        <v>426</v>
      </c>
      <c r="C568" s="3" t="s">
        <v>4535</v>
      </c>
      <c r="D568" s="6">
        <v>50000</v>
      </c>
      <c r="E568" s="8">
        <v>6</v>
      </c>
      <c r="F568" t="s">
        <v>8220</v>
      </c>
      <c r="G568" t="s">
        <v>8223</v>
      </c>
      <c r="H568" t="s">
        <v>8245</v>
      </c>
      <c r="I568">
        <v>1448660404</v>
      </c>
      <c r="J568">
        <v>1443472804</v>
      </c>
      <c r="K568" t="b">
        <v>0</v>
      </c>
      <c r="L568">
        <v>2</v>
      </c>
      <c r="M568" t="b">
        <v>0</v>
      </c>
      <c r="N568" t="s">
        <v>8268</v>
      </c>
      <c r="O568" s="9">
        <f>(((J568/60)/60)/24)+DATE(1970,1,1)</f>
        <v>42275.861157407402</v>
      </c>
      <c r="P568" t="str">
        <f>LEFT(N568,SEARCH("/",N568)-1)</f>
        <v>film &amp; video</v>
      </c>
      <c r="Q568" t="str">
        <f>RIGHT(N568,LEN(N568)-SEARCH("/",N568))</f>
        <v>animation</v>
      </c>
      <c r="R568">
        <f>YEAR(O568)</f>
        <v>2015</v>
      </c>
    </row>
    <row r="569" spans="1:18" ht="43.5" x14ac:dyDescent="0.35">
      <c r="A569">
        <v>450</v>
      </c>
      <c r="B569" s="3" t="s">
        <v>451</v>
      </c>
      <c r="C569" s="3" t="s">
        <v>4560</v>
      </c>
      <c r="D569" s="6">
        <v>50000</v>
      </c>
      <c r="E569" s="8">
        <v>396</v>
      </c>
      <c r="F569" t="s">
        <v>8220</v>
      </c>
      <c r="G569" t="s">
        <v>8223</v>
      </c>
      <c r="H569" t="s">
        <v>8245</v>
      </c>
      <c r="I569">
        <v>1392417800</v>
      </c>
      <c r="J569">
        <v>1389825800</v>
      </c>
      <c r="K569" t="b">
        <v>0</v>
      </c>
      <c r="L569">
        <v>7</v>
      </c>
      <c r="M569" t="b">
        <v>0</v>
      </c>
      <c r="N569" t="s">
        <v>8268</v>
      </c>
      <c r="O569" s="9">
        <f>(((J569/60)/60)/24)+DATE(1970,1,1)</f>
        <v>41654.946759259255</v>
      </c>
      <c r="P569" t="str">
        <f>LEFT(N569,SEARCH("/",N569)-1)</f>
        <v>film &amp; video</v>
      </c>
      <c r="Q569" t="str">
        <f>RIGHT(N569,LEN(N569)-SEARCH("/",N569))</f>
        <v>animation</v>
      </c>
      <c r="R569">
        <f>YEAR(O569)</f>
        <v>2014</v>
      </c>
    </row>
    <row r="570" spans="1:18" ht="43.5" x14ac:dyDescent="0.35">
      <c r="A570">
        <v>487</v>
      </c>
      <c r="B570" s="3" t="s">
        <v>488</v>
      </c>
      <c r="C570" s="3" t="s">
        <v>4597</v>
      </c>
      <c r="D570" s="6">
        <v>50000</v>
      </c>
      <c r="E570" s="8">
        <v>0</v>
      </c>
      <c r="F570" t="s">
        <v>8220</v>
      </c>
      <c r="G570" t="s">
        <v>8228</v>
      </c>
      <c r="H570" t="s">
        <v>8250</v>
      </c>
      <c r="I570">
        <v>1482678994</v>
      </c>
      <c r="J570">
        <v>1477491394</v>
      </c>
      <c r="K570" t="b">
        <v>0</v>
      </c>
      <c r="L570">
        <v>0</v>
      </c>
      <c r="M570" t="b">
        <v>0</v>
      </c>
      <c r="N570" t="s">
        <v>8268</v>
      </c>
      <c r="O570" s="9">
        <f>(((J570/60)/60)/24)+DATE(1970,1,1)</f>
        <v>42669.594837962963</v>
      </c>
      <c r="P570" t="str">
        <f>LEFT(N570,SEARCH("/",N570)-1)</f>
        <v>film &amp; video</v>
      </c>
      <c r="Q570" t="str">
        <f>RIGHT(N570,LEN(N570)-SEARCH("/",N570))</f>
        <v>animation</v>
      </c>
      <c r="R570">
        <f>YEAR(O570)</f>
        <v>2016</v>
      </c>
    </row>
    <row r="571" spans="1:18" ht="58" x14ac:dyDescent="0.35">
      <c r="A571">
        <v>508</v>
      </c>
      <c r="B571" s="3" t="s">
        <v>509</v>
      </c>
      <c r="C571" s="3" t="s">
        <v>4618</v>
      </c>
      <c r="D571" s="6">
        <v>50000</v>
      </c>
      <c r="E571" s="8">
        <v>400</v>
      </c>
      <c r="F571" t="s">
        <v>8220</v>
      </c>
      <c r="G571" t="s">
        <v>8223</v>
      </c>
      <c r="H571" t="s">
        <v>8245</v>
      </c>
      <c r="I571">
        <v>1337955240</v>
      </c>
      <c r="J571">
        <v>1332808501</v>
      </c>
      <c r="K571" t="b">
        <v>0</v>
      </c>
      <c r="L571">
        <v>3</v>
      </c>
      <c r="M571" t="b">
        <v>0</v>
      </c>
      <c r="N571" t="s">
        <v>8268</v>
      </c>
      <c r="O571" s="9">
        <f>(((J571/60)/60)/24)+DATE(1970,1,1)</f>
        <v>40995.024317129632</v>
      </c>
      <c r="P571" t="str">
        <f>LEFT(N571,SEARCH("/",N571)-1)</f>
        <v>film &amp; video</v>
      </c>
      <c r="Q571" t="str">
        <f>RIGHT(N571,LEN(N571)-SEARCH("/",N571))</f>
        <v>animation</v>
      </c>
      <c r="R571">
        <f>YEAR(O571)</f>
        <v>2012</v>
      </c>
    </row>
    <row r="572" spans="1:18" ht="29" x14ac:dyDescent="0.35">
      <c r="A572">
        <v>513</v>
      </c>
      <c r="B572" s="3" t="s">
        <v>514</v>
      </c>
      <c r="C572" s="3" t="s">
        <v>4623</v>
      </c>
      <c r="D572" s="6">
        <v>50000</v>
      </c>
      <c r="E572" s="8">
        <v>6962</v>
      </c>
      <c r="F572" t="s">
        <v>8220</v>
      </c>
      <c r="G572" t="s">
        <v>8223</v>
      </c>
      <c r="H572" t="s">
        <v>8245</v>
      </c>
      <c r="I572">
        <v>1471244400</v>
      </c>
      <c r="J572">
        <v>1467387705</v>
      </c>
      <c r="K572" t="b">
        <v>0</v>
      </c>
      <c r="L572">
        <v>68</v>
      </c>
      <c r="M572" t="b">
        <v>0</v>
      </c>
      <c r="N572" t="s">
        <v>8268</v>
      </c>
      <c r="O572" s="9">
        <f>(((J572/60)/60)/24)+DATE(1970,1,1)</f>
        <v>42552.653993055559</v>
      </c>
      <c r="P572" t="str">
        <f>LEFT(N572,SEARCH("/",N572)-1)</f>
        <v>film &amp; video</v>
      </c>
      <c r="Q572" t="str">
        <f>RIGHT(N572,LEN(N572)-SEARCH("/",N572))</f>
        <v>animation</v>
      </c>
      <c r="R572">
        <f>YEAR(O572)</f>
        <v>2016</v>
      </c>
    </row>
    <row r="573" spans="1:18" ht="58" x14ac:dyDescent="0.35">
      <c r="A573">
        <v>545</v>
      </c>
      <c r="B573" s="3" t="s">
        <v>546</v>
      </c>
      <c r="C573" s="3" t="s">
        <v>4655</v>
      </c>
      <c r="D573" s="6">
        <v>50000</v>
      </c>
      <c r="E573" s="8">
        <v>13692</v>
      </c>
      <c r="F573" t="s">
        <v>8220</v>
      </c>
      <c r="G573" t="s">
        <v>8229</v>
      </c>
      <c r="H573" t="s">
        <v>8248</v>
      </c>
      <c r="I573">
        <v>1447600389</v>
      </c>
      <c r="J573">
        <v>1444140789</v>
      </c>
      <c r="K573" t="b">
        <v>0</v>
      </c>
      <c r="L573">
        <v>34</v>
      </c>
      <c r="M573" t="b">
        <v>0</v>
      </c>
      <c r="N573" t="s">
        <v>8270</v>
      </c>
      <c r="O573" s="9">
        <f>(((J573/60)/60)/24)+DATE(1970,1,1)</f>
        <v>42283.592465277776</v>
      </c>
      <c r="P573" t="str">
        <f>LEFT(N573,SEARCH("/",N573)-1)</f>
        <v>technology</v>
      </c>
      <c r="Q573" t="str">
        <f>RIGHT(N573,LEN(N573)-SEARCH("/",N573))</f>
        <v>web</v>
      </c>
      <c r="R573">
        <f>YEAR(O573)</f>
        <v>2015</v>
      </c>
    </row>
    <row r="574" spans="1:18" ht="43.5" x14ac:dyDescent="0.35">
      <c r="A574">
        <v>562</v>
      </c>
      <c r="B574" s="3" t="s">
        <v>563</v>
      </c>
      <c r="C574" s="3" t="s">
        <v>4672</v>
      </c>
      <c r="D574" s="6">
        <v>50000</v>
      </c>
      <c r="E574" s="8">
        <v>0</v>
      </c>
      <c r="F574" t="s">
        <v>8220</v>
      </c>
      <c r="G574" t="s">
        <v>8232</v>
      </c>
      <c r="H574" t="s">
        <v>8248</v>
      </c>
      <c r="I574">
        <v>1482052815</v>
      </c>
      <c r="J574">
        <v>1479460815</v>
      </c>
      <c r="K574" t="b">
        <v>0</v>
      </c>
      <c r="L574">
        <v>0</v>
      </c>
      <c r="M574" t="b">
        <v>0</v>
      </c>
      <c r="N574" t="s">
        <v>8270</v>
      </c>
      <c r="O574" s="9">
        <f>(((J574/60)/60)/24)+DATE(1970,1,1)</f>
        <v>42692.389062500006</v>
      </c>
      <c r="P574" t="str">
        <f>LEFT(N574,SEARCH("/",N574)-1)</f>
        <v>technology</v>
      </c>
      <c r="Q574" t="str">
        <f>RIGHT(N574,LEN(N574)-SEARCH("/",N574))</f>
        <v>web</v>
      </c>
      <c r="R574">
        <f>YEAR(O574)</f>
        <v>2016</v>
      </c>
    </row>
    <row r="575" spans="1:18" ht="58" x14ac:dyDescent="0.35">
      <c r="A575">
        <v>599</v>
      </c>
      <c r="B575" s="3" t="s">
        <v>600</v>
      </c>
      <c r="C575" s="3" t="s">
        <v>4709</v>
      </c>
      <c r="D575" s="6">
        <v>50000</v>
      </c>
      <c r="E575" s="8">
        <v>31</v>
      </c>
      <c r="F575" t="s">
        <v>8220</v>
      </c>
      <c r="G575" t="s">
        <v>8223</v>
      </c>
      <c r="H575" t="s">
        <v>8245</v>
      </c>
      <c r="I575">
        <v>1425827760</v>
      </c>
      <c r="J575">
        <v>1423769402</v>
      </c>
      <c r="K575" t="b">
        <v>0</v>
      </c>
      <c r="L575">
        <v>2</v>
      </c>
      <c r="M575" t="b">
        <v>0</v>
      </c>
      <c r="N575" t="s">
        <v>8270</v>
      </c>
      <c r="O575" s="9">
        <f>(((J575/60)/60)/24)+DATE(1970,1,1)</f>
        <v>42047.812523148154</v>
      </c>
      <c r="P575" t="str">
        <f>LEFT(N575,SEARCH("/",N575)-1)</f>
        <v>technology</v>
      </c>
      <c r="Q575" t="str">
        <f>RIGHT(N575,LEN(N575)-SEARCH("/",N575))</f>
        <v>web</v>
      </c>
      <c r="R575">
        <f>YEAR(O575)</f>
        <v>2015</v>
      </c>
    </row>
    <row r="576" spans="1:18" ht="58" x14ac:dyDescent="0.35">
      <c r="A576">
        <v>660</v>
      </c>
      <c r="B576" s="3" t="s">
        <v>661</v>
      </c>
      <c r="C576" s="3" t="s">
        <v>4770</v>
      </c>
      <c r="D576" s="6">
        <v>50000</v>
      </c>
      <c r="E576" s="8">
        <v>1529</v>
      </c>
      <c r="F576" t="s">
        <v>8220</v>
      </c>
      <c r="G576" t="s">
        <v>8223</v>
      </c>
      <c r="H576" t="s">
        <v>8245</v>
      </c>
      <c r="I576">
        <v>1415558879</v>
      </c>
      <c r="J576">
        <v>1412963279</v>
      </c>
      <c r="K576" t="b">
        <v>0</v>
      </c>
      <c r="L576">
        <v>18</v>
      </c>
      <c r="M576" t="b">
        <v>0</v>
      </c>
      <c r="N576" t="s">
        <v>8271</v>
      </c>
      <c r="O576" s="9">
        <f>(((J576/60)/60)/24)+DATE(1970,1,1)</f>
        <v>41922.741655092592</v>
      </c>
      <c r="P576" t="str">
        <f>LEFT(N576,SEARCH("/",N576)-1)</f>
        <v>technology</v>
      </c>
      <c r="Q576" t="str">
        <f>RIGHT(N576,LEN(N576)-SEARCH("/",N576))</f>
        <v>wearables</v>
      </c>
      <c r="R576">
        <f>YEAR(O576)</f>
        <v>2014</v>
      </c>
    </row>
    <row r="577" spans="1:18" ht="58" x14ac:dyDescent="0.35">
      <c r="A577">
        <v>667</v>
      </c>
      <c r="B577" s="3" t="s">
        <v>668</v>
      </c>
      <c r="C577" s="3" t="s">
        <v>4777</v>
      </c>
      <c r="D577" s="6">
        <v>50000</v>
      </c>
      <c r="E577" s="8">
        <v>5010</v>
      </c>
      <c r="F577" t="s">
        <v>8220</v>
      </c>
      <c r="G577" t="s">
        <v>8236</v>
      </c>
      <c r="H577" t="s">
        <v>8248</v>
      </c>
      <c r="I577">
        <v>1477731463</v>
      </c>
      <c r="J577">
        <v>1474275463</v>
      </c>
      <c r="K577" t="b">
        <v>0</v>
      </c>
      <c r="L577">
        <v>28</v>
      </c>
      <c r="M577" t="b">
        <v>0</v>
      </c>
      <c r="N577" t="s">
        <v>8271</v>
      </c>
      <c r="O577" s="9">
        <f>(((J577/60)/60)/24)+DATE(1970,1,1)</f>
        <v>42632.373414351852</v>
      </c>
      <c r="P577" t="str">
        <f>LEFT(N577,SEARCH("/",N577)-1)</f>
        <v>technology</v>
      </c>
      <c r="Q577" t="str">
        <f>RIGHT(N577,LEN(N577)-SEARCH("/",N577))</f>
        <v>wearables</v>
      </c>
      <c r="R577">
        <f>YEAR(O577)</f>
        <v>2016</v>
      </c>
    </row>
    <row r="578" spans="1:18" ht="43.5" x14ac:dyDescent="0.35">
      <c r="A578">
        <v>672</v>
      </c>
      <c r="B578" s="3" t="s">
        <v>673</v>
      </c>
      <c r="C578" s="3" t="s">
        <v>4782</v>
      </c>
      <c r="D578" s="6">
        <v>50000</v>
      </c>
      <c r="E578" s="8">
        <v>10814</v>
      </c>
      <c r="F578" t="s">
        <v>8220</v>
      </c>
      <c r="G578" t="s">
        <v>8223</v>
      </c>
      <c r="H578" t="s">
        <v>8245</v>
      </c>
      <c r="I578">
        <v>1420088340</v>
      </c>
      <c r="J578">
        <v>1417410964</v>
      </c>
      <c r="K578" t="b">
        <v>0</v>
      </c>
      <c r="L578">
        <v>215</v>
      </c>
      <c r="M578" t="b">
        <v>0</v>
      </c>
      <c r="N578" t="s">
        <v>8271</v>
      </c>
      <c r="O578" s="9">
        <f>(((J578/60)/60)/24)+DATE(1970,1,1)</f>
        <v>41974.219490740739</v>
      </c>
      <c r="P578" t="str">
        <f>LEFT(N578,SEARCH("/",N578)-1)</f>
        <v>technology</v>
      </c>
      <c r="Q578" t="str">
        <f>RIGHT(N578,LEN(N578)-SEARCH("/",N578))</f>
        <v>wearables</v>
      </c>
      <c r="R578">
        <f>YEAR(O578)</f>
        <v>2014</v>
      </c>
    </row>
    <row r="579" spans="1:18" ht="29" x14ac:dyDescent="0.35">
      <c r="A579">
        <v>674</v>
      </c>
      <c r="B579" s="3" t="s">
        <v>675</v>
      </c>
      <c r="C579" s="3" t="s">
        <v>4784</v>
      </c>
      <c r="D579" s="6">
        <v>50000</v>
      </c>
      <c r="E579" s="8">
        <v>15</v>
      </c>
      <c r="F579" t="s">
        <v>8220</v>
      </c>
      <c r="G579" t="s">
        <v>8223</v>
      </c>
      <c r="H579" t="s">
        <v>8245</v>
      </c>
      <c r="I579">
        <v>1407811627</v>
      </c>
      <c r="J579">
        <v>1402627627</v>
      </c>
      <c r="K579" t="b">
        <v>0</v>
      </c>
      <c r="L579">
        <v>2</v>
      </c>
      <c r="M579" t="b">
        <v>0</v>
      </c>
      <c r="N579" t="s">
        <v>8271</v>
      </c>
      <c r="O579" s="9">
        <f>(((J579/60)/60)/24)+DATE(1970,1,1)</f>
        <v>41803.116053240738</v>
      </c>
      <c r="P579" t="str">
        <f>LEFT(N579,SEARCH("/",N579)-1)</f>
        <v>technology</v>
      </c>
      <c r="Q579" t="str">
        <f>RIGHT(N579,LEN(N579)-SEARCH("/",N579))</f>
        <v>wearables</v>
      </c>
      <c r="R579">
        <f>YEAR(O579)</f>
        <v>2014</v>
      </c>
    </row>
    <row r="580" spans="1:18" ht="72.5" x14ac:dyDescent="0.35">
      <c r="A580">
        <v>677</v>
      </c>
      <c r="B580" s="3" t="s">
        <v>678</v>
      </c>
      <c r="C580" s="3" t="s">
        <v>4787</v>
      </c>
      <c r="D580" s="6">
        <v>50000</v>
      </c>
      <c r="E580" s="8">
        <v>12792</v>
      </c>
      <c r="F580" t="s">
        <v>8220</v>
      </c>
      <c r="G580" t="s">
        <v>8236</v>
      </c>
      <c r="H580" t="s">
        <v>8248</v>
      </c>
      <c r="I580">
        <v>1467106895</v>
      </c>
      <c r="J580">
        <v>1463218895</v>
      </c>
      <c r="K580" t="b">
        <v>0</v>
      </c>
      <c r="L580">
        <v>96</v>
      </c>
      <c r="M580" t="b">
        <v>0</v>
      </c>
      <c r="N580" t="s">
        <v>8271</v>
      </c>
      <c r="O580" s="9">
        <f>(((J580/60)/60)/24)+DATE(1970,1,1)</f>
        <v>42504.403877314813</v>
      </c>
      <c r="P580" t="str">
        <f>LEFT(N580,SEARCH("/",N580)-1)</f>
        <v>technology</v>
      </c>
      <c r="Q580" t="str">
        <f>RIGHT(N580,LEN(N580)-SEARCH("/",N580))</f>
        <v>wearables</v>
      </c>
      <c r="R580">
        <f>YEAR(O580)</f>
        <v>2016</v>
      </c>
    </row>
    <row r="581" spans="1:18" ht="43.5" x14ac:dyDescent="0.35">
      <c r="A581">
        <v>682</v>
      </c>
      <c r="B581" s="3" t="s">
        <v>683</v>
      </c>
      <c r="C581" s="3" t="s">
        <v>4792</v>
      </c>
      <c r="D581" s="6">
        <v>50000</v>
      </c>
      <c r="E581" s="8">
        <v>53</v>
      </c>
      <c r="F581" t="s">
        <v>8220</v>
      </c>
      <c r="G581" t="s">
        <v>8223</v>
      </c>
      <c r="H581" t="s">
        <v>8245</v>
      </c>
      <c r="I581">
        <v>1489512122</v>
      </c>
      <c r="J581">
        <v>1486923722</v>
      </c>
      <c r="K581" t="b">
        <v>0</v>
      </c>
      <c r="L581">
        <v>4</v>
      </c>
      <c r="M581" t="b">
        <v>0</v>
      </c>
      <c r="N581" t="s">
        <v>8271</v>
      </c>
      <c r="O581" s="9">
        <f>(((J581/60)/60)/24)+DATE(1970,1,1)</f>
        <v>42778.765300925923</v>
      </c>
      <c r="P581" t="str">
        <f>LEFT(N581,SEARCH("/",N581)-1)</f>
        <v>technology</v>
      </c>
      <c r="Q581" t="str">
        <f>RIGHT(N581,LEN(N581)-SEARCH("/",N581))</f>
        <v>wearables</v>
      </c>
      <c r="R581">
        <f>YEAR(O581)</f>
        <v>2017</v>
      </c>
    </row>
    <row r="582" spans="1:18" ht="43.5" x14ac:dyDescent="0.35">
      <c r="A582">
        <v>691</v>
      </c>
      <c r="B582" s="3" t="s">
        <v>692</v>
      </c>
      <c r="C582" s="3" t="s">
        <v>4801</v>
      </c>
      <c r="D582" s="6">
        <v>50000</v>
      </c>
      <c r="E582" s="8">
        <v>260</v>
      </c>
      <c r="F582" t="s">
        <v>8220</v>
      </c>
      <c r="G582" t="s">
        <v>8223</v>
      </c>
      <c r="H582" t="s">
        <v>8245</v>
      </c>
      <c r="I582">
        <v>1435711246</v>
      </c>
      <c r="J582">
        <v>1433292046</v>
      </c>
      <c r="K582" t="b">
        <v>0</v>
      </c>
      <c r="L582">
        <v>10</v>
      </c>
      <c r="M582" t="b">
        <v>0</v>
      </c>
      <c r="N582" t="s">
        <v>8271</v>
      </c>
      <c r="O582" s="9">
        <f>(((J582/60)/60)/24)+DATE(1970,1,1)</f>
        <v>42158.028310185182</v>
      </c>
      <c r="P582" t="str">
        <f>LEFT(N582,SEARCH("/",N582)-1)</f>
        <v>technology</v>
      </c>
      <c r="Q582" t="str">
        <f>RIGHT(N582,LEN(N582)-SEARCH("/",N582))</f>
        <v>wearables</v>
      </c>
      <c r="R582">
        <f>YEAR(O582)</f>
        <v>2015</v>
      </c>
    </row>
    <row r="583" spans="1:18" ht="43.5" x14ac:dyDescent="0.35">
      <c r="A583">
        <v>862</v>
      </c>
      <c r="B583" s="3" t="s">
        <v>863</v>
      </c>
      <c r="C583" s="3" t="s">
        <v>4972</v>
      </c>
      <c r="D583" s="6">
        <v>50000</v>
      </c>
      <c r="E583" s="8">
        <v>170</v>
      </c>
      <c r="F583" t="s">
        <v>8220</v>
      </c>
      <c r="G583" t="s">
        <v>8224</v>
      </c>
      <c r="H583" t="s">
        <v>8246</v>
      </c>
      <c r="I583">
        <v>1384179548</v>
      </c>
      <c r="J583">
        <v>1381583948</v>
      </c>
      <c r="K583" t="b">
        <v>0</v>
      </c>
      <c r="L583">
        <v>4</v>
      </c>
      <c r="M583" t="b">
        <v>0</v>
      </c>
      <c r="N583" t="s">
        <v>8276</v>
      </c>
      <c r="O583" s="9">
        <f>(((J583/60)/60)/24)+DATE(1970,1,1)</f>
        <v>41559.5549537037</v>
      </c>
      <c r="P583" t="str">
        <f>LEFT(N583,SEARCH("/",N583)-1)</f>
        <v>music</v>
      </c>
      <c r="Q583" t="str">
        <f>RIGHT(N583,LEN(N583)-SEARCH("/",N583))</f>
        <v>jazz</v>
      </c>
      <c r="R583">
        <f>YEAR(O583)</f>
        <v>2013</v>
      </c>
    </row>
    <row r="584" spans="1:18" ht="43.5" x14ac:dyDescent="0.35">
      <c r="A584">
        <v>904</v>
      </c>
      <c r="B584" s="3" t="s">
        <v>905</v>
      </c>
      <c r="C584" s="3" t="s">
        <v>5014</v>
      </c>
      <c r="D584" s="6">
        <v>50000</v>
      </c>
      <c r="E584" s="8">
        <v>151</v>
      </c>
      <c r="F584" t="s">
        <v>8220</v>
      </c>
      <c r="G584" t="s">
        <v>8223</v>
      </c>
      <c r="H584" t="s">
        <v>8245</v>
      </c>
      <c r="I584">
        <v>1451786137</v>
      </c>
      <c r="J584">
        <v>1449194137</v>
      </c>
      <c r="K584" t="b">
        <v>0</v>
      </c>
      <c r="L584">
        <v>3</v>
      </c>
      <c r="M584" t="b">
        <v>0</v>
      </c>
      <c r="N584" t="s">
        <v>8276</v>
      </c>
      <c r="O584" s="9">
        <f>(((J584/60)/60)/24)+DATE(1970,1,1)</f>
        <v>42342.080289351856</v>
      </c>
      <c r="P584" t="str">
        <f>LEFT(N584,SEARCH("/",N584)-1)</f>
        <v>music</v>
      </c>
      <c r="Q584" t="str">
        <f>RIGHT(N584,LEN(N584)-SEARCH("/",N584))</f>
        <v>jazz</v>
      </c>
      <c r="R584">
        <f>YEAR(O584)</f>
        <v>2015</v>
      </c>
    </row>
    <row r="585" spans="1:18" ht="58" x14ac:dyDescent="0.35">
      <c r="A585">
        <v>941</v>
      </c>
      <c r="B585" s="3" t="s">
        <v>942</v>
      </c>
      <c r="C585" s="3" t="s">
        <v>5051</v>
      </c>
      <c r="D585" s="6">
        <v>50000</v>
      </c>
      <c r="E585" s="8">
        <v>1161</v>
      </c>
      <c r="F585" t="s">
        <v>8220</v>
      </c>
      <c r="G585" t="s">
        <v>8223</v>
      </c>
      <c r="H585" t="s">
        <v>8245</v>
      </c>
      <c r="I585">
        <v>1486693145</v>
      </c>
      <c r="J585">
        <v>1484101145</v>
      </c>
      <c r="K585" t="b">
        <v>0</v>
      </c>
      <c r="L585">
        <v>31</v>
      </c>
      <c r="M585" t="b">
        <v>0</v>
      </c>
      <c r="N585" t="s">
        <v>8271</v>
      </c>
      <c r="O585" s="9">
        <f>(((J585/60)/60)/24)+DATE(1970,1,1)</f>
        <v>42746.096585648149</v>
      </c>
      <c r="P585" t="str">
        <f>LEFT(N585,SEARCH("/",N585)-1)</f>
        <v>technology</v>
      </c>
      <c r="Q585" t="str">
        <f>RIGHT(N585,LEN(N585)-SEARCH("/",N585))</f>
        <v>wearables</v>
      </c>
      <c r="R585">
        <f>YEAR(O585)</f>
        <v>2017</v>
      </c>
    </row>
    <row r="586" spans="1:18" ht="43.5" x14ac:dyDescent="0.35">
      <c r="A586">
        <v>944</v>
      </c>
      <c r="B586" s="3" t="s">
        <v>945</v>
      </c>
      <c r="C586" s="3" t="s">
        <v>5054</v>
      </c>
      <c r="D586" s="6">
        <v>50000</v>
      </c>
      <c r="E586" s="8">
        <v>6663</v>
      </c>
      <c r="F586" t="s">
        <v>8220</v>
      </c>
      <c r="G586" t="s">
        <v>8223</v>
      </c>
      <c r="H586" t="s">
        <v>8245</v>
      </c>
      <c r="I586">
        <v>1460988000</v>
      </c>
      <c r="J586">
        <v>1458050450</v>
      </c>
      <c r="K586" t="b">
        <v>0</v>
      </c>
      <c r="L586">
        <v>96</v>
      </c>
      <c r="M586" t="b">
        <v>0</v>
      </c>
      <c r="N586" t="s">
        <v>8271</v>
      </c>
      <c r="O586" s="9">
        <f>(((J586/60)/60)/24)+DATE(1970,1,1)</f>
        <v>42444.583912037036</v>
      </c>
      <c r="P586" t="str">
        <f>LEFT(N586,SEARCH("/",N586)-1)</f>
        <v>technology</v>
      </c>
      <c r="Q586" t="str">
        <f>RIGHT(N586,LEN(N586)-SEARCH("/",N586))</f>
        <v>wearables</v>
      </c>
      <c r="R586">
        <f>YEAR(O586)</f>
        <v>2016</v>
      </c>
    </row>
    <row r="587" spans="1:18" x14ac:dyDescent="0.35">
      <c r="A587">
        <v>951</v>
      </c>
      <c r="B587" s="3" t="s">
        <v>952</v>
      </c>
      <c r="C587" s="3" t="s">
        <v>5061</v>
      </c>
      <c r="D587" s="6">
        <v>50000</v>
      </c>
      <c r="E587" s="8">
        <v>19195</v>
      </c>
      <c r="F587" t="s">
        <v>8220</v>
      </c>
      <c r="G587" t="s">
        <v>8223</v>
      </c>
      <c r="H587" t="s">
        <v>8245</v>
      </c>
      <c r="I587">
        <v>1465054872</v>
      </c>
      <c r="J587">
        <v>1461166872</v>
      </c>
      <c r="K587" t="b">
        <v>0</v>
      </c>
      <c r="L587">
        <v>121</v>
      </c>
      <c r="M587" t="b">
        <v>0</v>
      </c>
      <c r="N587" t="s">
        <v>8271</v>
      </c>
      <c r="O587" s="9">
        <f>(((J587/60)/60)/24)+DATE(1970,1,1)</f>
        <v>42480.653611111105</v>
      </c>
      <c r="P587" t="str">
        <f>LEFT(N587,SEARCH("/",N587)-1)</f>
        <v>technology</v>
      </c>
      <c r="Q587" t="str">
        <f>RIGHT(N587,LEN(N587)-SEARCH("/",N587))</f>
        <v>wearables</v>
      </c>
      <c r="R587">
        <f>YEAR(O587)</f>
        <v>2016</v>
      </c>
    </row>
    <row r="588" spans="1:18" ht="58" x14ac:dyDescent="0.35">
      <c r="A588">
        <v>956</v>
      </c>
      <c r="B588" s="3" t="s">
        <v>957</v>
      </c>
      <c r="C588" s="3" t="s">
        <v>5066</v>
      </c>
      <c r="D588" s="6">
        <v>50000</v>
      </c>
      <c r="E588" s="8">
        <v>861</v>
      </c>
      <c r="F588" t="s">
        <v>8220</v>
      </c>
      <c r="G588" t="s">
        <v>8223</v>
      </c>
      <c r="H588" t="s">
        <v>8245</v>
      </c>
      <c r="I588">
        <v>1430081759</v>
      </c>
      <c r="J588">
        <v>1424901359</v>
      </c>
      <c r="K588" t="b">
        <v>0</v>
      </c>
      <c r="L588">
        <v>17</v>
      </c>
      <c r="M588" t="b">
        <v>0</v>
      </c>
      <c r="N588" t="s">
        <v>8271</v>
      </c>
      <c r="O588" s="9">
        <f>(((J588/60)/60)/24)+DATE(1970,1,1)</f>
        <v>42060.913877314815</v>
      </c>
      <c r="P588" t="str">
        <f>LEFT(N588,SEARCH("/",N588)-1)</f>
        <v>technology</v>
      </c>
      <c r="Q588" t="str">
        <f>RIGHT(N588,LEN(N588)-SEARCH("/",N588))</f>
        <v>wearables</v>
      </c>
      <c r="R588">
        <f>YEAR(O588)</f>
        <v>2015</v>
      </c>
    </row>
    <row r="589" spans="1:18" ht="43.5" x14ac:dyDescent="0.35">
      <c r="A589">
        <v>959</v>
      </c>
      <c r="B589" s="3" t="s">
        <v>960</v>
      </c>
      <c r="C589" s="3" t="s">
        <v>5069</v>
      </c>
      <c r="D589" s="6">
        <v>50000</v>
      </c>
      <c r="E589" s="8">
        <v>19430</v>
      </c>
      <c r="F589" t="s">
        <v>8220</v>
      </c>
      <c r="G589" t="s">
        <v>8223</v>
      </c>
      <c r="H589" t="s">
        <v>8245</v>
      </c>
      <c r="I589">
        <v>1421640665</v>
      </c>
      <c r="J589">
        <v>1419048665</v>
      </c>
      <c r="K589" t="b">
        <v>0</v>
      </c>
      <c r="L589">
        <v>171</v>
      </c>
      <c r="M589" t="b">
        <v>0</v>
      </c>
      <c r="N589" t="s">
        <v>8271</v>
      </c>
      <c r="O589" s="9">
        <f>(((J589/60)/60)/24)+DATE(1970,1,1)</f>
        <v>41993.174363425926</v>
      </c>
      <c r="P589" t="str">
        <f>LEFT(N589,SEARCH("/",N589)-1)</f>
        <v>technology</v>
      </c>
      <c r="Q589" t="str">
        <f>RIGHT(N589,LEN(N589)-SEARCH("/",N589))</f>
        <v>wearables</v>
      </c>
      <c r="R589">
        <f>YEAR(O589)</f>
        <v>2014</v>
      </c>
    </row>
    <row r="590" spans="1:18" ht="43.5" x14ac:dyDescent="0.35">
      <c r="A590">
        <v>974</v>
      </c>
      <c r="B590" s="3" t="s">
        <v>975</v>
      </c>
      <c r="C590" s="3" t="s">
        <v>5084</v>
      </c>
      <c r="D590" s="6">
        <v>50000</v>
      </c>
      <c r="E590" s="8">
        <v>280</v>
      </c>
      <c r="F590" t="s">
        <v>8220</v>
      </c>
      <c r="G590" t="s">
        <v>8223</v>
      </c>
      <c r="H590" t="s">
        <v>8245</v>
      </c>
      <c r="I590">
        <v>1458925156</v>
      </c>
      <c r="J590">
        <v>1456336756</v>
      </c>
      <c r="K590" t="b">
        <v>0</v>
      </c>
      <c r="L590">
        <v>3</v>
      </c>
      <c r="M590" t="b">
        <v>0</v>
      </c>
      <c r="N590" t="s">
        <v>8271</v>
      </c>
      <c r="O590" s="9">
        <f>(((J590/60)/60)/24)+DATE(1970,1,1)</f>
        <v>42424.749490740738</v>
      </c>
      <c r="P590" t="str">
        <f>LEFT(N590,SEARCH("/",N590)-1)</f>
        <v>technology</v>
      </c>
      <c r="Q590" t="str">
        <f>RIGHT(N590,LEN(N590)-SEARCH("/",N590))</f>
        <v>wearables</v>
      </c>
      <c r="R590">
        <f>YEAR(O590)</f>
        <v>2016</v>
      </c>
    </row>
    <row r="591" spans="1:18" ht="43.5" x14ac:dyDescent="0.35">
      <c r="A591">
        <v>987</v>
      </c>
      <c r="B591" s="3" t="s">
        <v>988</v>
      </c>
      <c r="C591" s="3" t="s">
        <v>5097</v>
      </c>
      <c r="D591" s="6">
        <v>50000</v>
      </c>
      <c r="E591" s="8">
        <v>6610</v>
      </c>
      <c r="F591" t="s">
        <v>8220</v>
      </c>
      <c r="G591" t="s">
        <v>8232</v>
      </c>
      <c r="H591" t="s">
        <v>8248</v>
      </c>
      <c r="I591">
        <v>1403507050</v>
      </c>
      <c r="J591">
        <v>1400051050</v>
      </c>
      <c r="K591" t="b">
        <v>0</v>
      </c>
      <c r="L591">
        <v>41</v>
      </c>
      <c r="M591" t="b">
        <v>0</v>
      </c>
      <c r="N591" t="s">
        <v>8271</v>
      </c>
      <c r="O591" s="9">
        <f>(((J591/60)/60)/24)+DATE(1970,1,1)</f>
        <v>41773.294560185182</v>
      </c>
      <c r="P591" t="str">
        <f>LEFT(N591,SEARCH("/",N591)-1)</f>
        <v>technology</v>
      </c>
      <c r="Q591" t="str">
        <f>RIGHT(N591,LEN(N591)-SEARCH("/",N591))</f>
        <v>wearables</v>
      </c>
      <c r="R591">
        <f>YEAR(O591)</f>
        <v>2014</v>
      </c>
    </row>
    <row r="592" spans="1:18" ht="58" x14ac:dyDescent="0.35">
      <c r="A592">
        <v>1083</v>
      </c>
      <c r="B592" s="3" t="s">
        <v>1084</v>
      </c>
      <c r="C592" s="3" t="s">
        <v>5193</v>
      </c>
      <c r="D592" s="6">
        <v>50000</v>
      </c>
      <c r="E592" s="8">
        <v>410</v>
      </c>
      <c r="F592" t="s">
        <v>8220</v>
      </c>
      <c r="G592" t="s">
        <v>8228</v>
      </c>
      <c r="H592" t="s">
        <v>8250</v>
      </c>
      <c r="I592">
        <v>1406994583</v>
      </c>
      <c r="J592">
        <v>1401810583</v>
      </c>
      <c r="K592" t="b">
        <v>0</v>
      </c>
      <c r="L592">
        <v>1</v>
      </c>
      <c r="M592" t="b">
        <v>0</v>
      </c>
      <c r="N592" t="s">
        <v>8280</v>
      </c>
      <c r="O592" s="9">
        <f>(((J592/60)/60)/24)+DATE(1970,1,1)</f>
        <v>41793.659525462965</v>
      </c>
      <c r="P592" t="str">
        <f>LEFT(N592,SEARCH("/",N592)-1)</f>
        <v>games</v>
      </c>
      <c r="Q592" t="str">
        <f>RIGHT(N592,LEN(N592)-SEARCH("/",N592))</f>
        <v>video games</v>
      </c>
      <c r="R592">
        <f>YEAR(O592)</f>
        <v>2014</v>
      </c>
    </row>
    <row r="593" spans="1:18" ht="43.5" x14ac:dyDescent="0.35">
      <c r="A593">
        <v>1110</v>
      </c>
      <c r="B593" s="3" t="s">
        <v>1111</v>
      </c>
      <c r="C593" s="3" t="s">
        <v>5220</v>
      </c>
      <c r="D593" s="6">
        <v>50000</v>
      </c>
      <c r="E593" s="8">
        <v>255</v>
      </c>
      <c r="F593" t="s">
        <v>8220</v>
      </c>
      <c r="G593" t="s">
        <v>8223</v>
      </c>
      <c r="H593" t="s">
        <v>8245</v>
      </c>
      <c r="I593">
        <v>1354919022</v>
      </c>
      <c r="J593">
        <v>1352327022</v>
      </c>
      <c r="K593" t="b">
        <v>0</v>
      </c>
      <c r="L593">
        <v>11</v>
      </c>
      <c r="M593" t="b">
        <v>0</v>
      </c>
      <c r="N593" t="s">
        <v>8280</v>
      </c>
      <c r="O593" s="9">
        <f>(((J593/60)/60)/24)+DATE(1970,1,1)</f>
        <v>41220.933124999996</v>
      </c>
      <c r="P593" t="str">
        <f>LEFT(N593,SEARCH("/",N593)-1)</f>
        <v>games</v>
      </c>
      <c r="Q593" t="str">
        <f>RIGHT(N593,LEN(N593)-SEARCH("/",N593))</f>
        <v>video games</v>
      </c>
      <c r="R593">
        <f>YEAR(O593)</f>
        <v>2012</v>
      </c>
    </row>
    <row r="594" spans="1:18" ht="29" x14ac:dyDescent="0.35">
      <c r="A594">
        <v>1149</v>
      </c>
      <c r="B594" s="3" t="s">
        <v>1150</v>
      </c>
      <c r="C594" s="3" t="s">
        <v>5259</v>
      </c>
      <c r="D594" s="6">
        <v>50000</v>
      </c>
      <c r="E594" s="8">
        <v>75</v>
      </c>
      <c r="F594" t="s">
        <v>8220</v>
      </c>
      <c r="G594" t="s">
        <v>8223</v>
      </c>
      <c r="H594" t="s">
        <v>8245</v>
      </c>
      <c r="I594">
        <v>1466096566</v>
      </c>
      <c r="J594">
        <v>1463504566</v>
      </c>
      <c r="K594" t="b">
        <v>0</v>
      </c>
      <c r="L594">
        <v>2</v>
      </c>
      <c r="M594" t="b">
        <v>0</v>
      </c>
      <c r="N594" t="s">
        <v>8282</v>
      </c>
      <c r="O594" s="9">
        <f>(((J594/60)/60)/24)+DATE(1970,1,1)</f>
        <v>42507.71025462963</v>
      </c>
      <c r="P594" t="str">
        <f>LEFT(N594,SEARCH("/",N594)-1)</f>
        <v>food</v>
      </c>
      <c r="Q594" t="str">
        <f>RIGHT(N594,LEN(N594)-SEARCH("/",N594))</f>
        <v>food trucks</v>
      </c>
      <c r="R594">
        <f>YEAR(O594)</f>
        <v>2016</v>
      </c>
    </row>
    <row r="595" spans="1:18" ht="43.5" x14ac:dyDescent="0.35">
      <c r="A595">
        <v>1180</v>
      </c>
      <c r="B595" s="3" t="s">
        <v>1181</v>
      </c>
      <c r="C595" s="3" t="s">
        <v>5290</v>
      </c>
      <c r="D595" s="6">
        <v>50000</v>
      </c>
      <c r="E595" s="8">
        <v>5875</v>
      </c>
      <c r="F595" t="s">
        <v>8220</v>
      </c>
      <c r="G595" t="s">
        <v>8223</v>
      </c>
      <c r="H595" t="s">
        <v>8245</v>
      </c>
      <c r="I595">
        <v>1403983314</v>
      </c>
      <c r="J595">
        <v>1400786514</v>
      </c>
      <c r="K595" t="b">
        <v>0</v>
      </c>
      <c r="L595">
        <v>85</v>
      </c>
      <c r="M595" t="b">
        <v>0</v>
      </c>
      <c r="N595" t="s">
        <v>8282</v>
      </c>
      <c r="O595" s="9">
        <f>(((J595/60)/60)/24)+DATE(1970,1,1)</f>
        <v>41781.806875000002</v>
      </c>
      <c r="P595" t="str">
        <f>LEFT(N595,SEARCH("/",N595)-1)</f>
        <v>food</v>
      </c>
      <c r="Q595" t="str">
        <f>RIGHT(N595,LEN(N595)-SEARCH("/",N595))</f>
        <v>food trucks</v>
      </c>
      <c r="R595">
        <f>YEAR(O595)</f>
        <v>2014</v>
      </c>
    </row>
    <row r="596" spans="1:18" ht="29" x14ac:dyDescent="0.35">
      <c r="A596">
        <v>1181</v>
      </c>
      <c r="B596" s="3" t="s">
        <v>1182</v>
      </c>
      <c r="C596" s="3" t="s">
        <v>5291</v>
      </c>
      <c r="D596" s="6">
        <v>50000</v>
      </c>
      <c r="E596" s="8">
        <v>4</v>
      </c>
      <c r="F596" t="s">
        <v>8220</v>
      </c>
      <c r="G596" t="s">
        <v>8223</v>
      </c>
      <c r="H596" t="s">
        <v>8245</v>
      </c>
      <c r="I596">
        <v>1425197321</v>
      </c>
      <c r="J596">
        <v>1422605321</v>
      </c>
      <c r="K596" t="b">
        <v>0</v>
      </c>
      <c r="L596">
        <v>3</v>
      </c>
      <c r="M596" t="b">
        <v>0</v>
      </c>
      <c r="N596" t="s">
        <v>8282</v>
      </c>
      <c r="O596" s="9">
        <f>(((J596/60)/60)/24)+DATE(1970,1,1)</f>
        <v>42034.339363425926</v>
      </c>
      <c r="P596" t="str">
        <f>LEFT(N596,SEARCH("/",N596)-1)</f>
        <v>food</v>
      </c>
      <c r="Q596" t="str">
        <f>RIGHT(N596,LEN(N596)-SEARCH("/",N596))</f>
        <v>food trucks</v>
      </c>
      <c r="R596">
        <f>YEAR(O596)</f>
        <v>2015</v>
      </c>
    </row>
    <row r="597" spans="1:18" ht="43.5" x14ac:dyDescent="0.35">
      <c r="A597">
        <v>1416</v>
      </c>
      <c r="B597" s="3" t="s">
        <v>1417</v>
      </c>
      <c r="C597" s="3" t="s">
        <v>5526</v>
      </c>
      <c r="D597" s="6">
        <v>50000</v>
      </c>
      <c r="E597" s="8">
        <v>0</v>
      </c>
      <c r="F597" t="s">
        <v>8220</v>
      </c>
      <c r="G597" t="s">
        <v>8223</v>
      </c>
      <c r="H597" t="s">
        <v>8245</v>
      </c>
      <c r="I597">
        <v>1448147619</v>
      </c>
      <c r="J597">
        <v>1445552019</v>
      </c>
      <c r="K597" t="b">
        <v>0</v>
      </c>
      <c r="L597">
        <v>0</v>
      </c>
      <c r="M597" t="b">
        <v>0</v>
      </c>
      <c r="N597" t="s">
        <v>8285</v>
      </c>
      <c r="O597" s="9">
        <f>(((J597/60)/60)/24)+DATE(1970,1,1)</f>
        <v>42299.926145833335</v>
      </c>
      <c r="P597" t="str">
        <f>LEFT(N597,SEARCH("/",N597)-1)</f>
        <v>publishing</v>
      </c>
      <c r="Q597" t="str">
        <f>RIGHT(N597,LEN(N597)-SEARCH("/",N597))</f>
        <v>translations</v>
      </c>
      <c r="R597">
        <f>YEAR(O597)</f>
        <v>2015</v>
      </c>
    </row>
    <row r="598" spans="1:18" ht="43.5" x14ac:dyDescent="0.35">
      <c r="A598">
        <v>1778</v>
      </c>
      <c r="B598" s="3" t="s">
        <v>1779</v>
      </c>
      <c r="C598" s="3" t="s">
        <v>5888</v>
      </c>
      <c r="D598" s="6">
        <v>50000</v>
      </c>
      <c r="E598" s="8">
        <v>995</v>
      </c>
      <c r="F598" t="s">
        <v>8220</v>
      </c>
      <c r="G598" t="s">
        <v>8223</v>
      </c>
      <c r="H598" t="s">
        <v>8245</v>
      </c>
      <c r="I598">
        <v>1427485395</v>
      </c>
      <c r="J598">
        <v>1423600995</v>
      </c>
      <c r="K598" t="b">
        <v>1</v>
      </c>
      <c r="L598">
        <v>15</v>
      </c>
      <c r="M598" t="b">
        <v>0</v>
      </c>
      <c r="N598" t="s">
        <v>8283</v>
      </c>
      <c r="O598" s="9">
        <f>(((J598/60)/60)/24)+DATE(1970,1,1)</f>
        <v>42045.86336805555</v>
      </c>
      <c r="P598" t="str">
        <f>LEFT(N598,SEARCH("/",N598)-1)</f>
        <v>photography</v>
      </c>
      <c r="Q598" t="str">
        <f>RIGHT(N598,LEN(N598)-SEARCH("/",N598))</f>
        <v>photobooks</v>
      </c>
      <c r="R598">
        <f>YEAR(O598)</f>
        <v>2015</v>
      </c>
    </row>
    <row r="599" spans="1:18" ht="43.5" x14ac:dyDescent="0.35">
      <c r="A599">
        <v>1904</v>
      </c>
      <c r="B599" s="3" t="s">
        <v>1905</v>
      </c>
      <c r="C599" s="3" t="s">
        <v>6014</v>
      </c>
      <c r="D599" s="6">
        <v>50000</v>
      </c>
      <c r="E599" s="8">
        <v>50</v>
      </c>
      <c r="F599" t="s">
        <v>8220</v>
      </c>
      <c r="G599" t="s">
        <v>8223</v>
      </c>
      <c r="H599" t="s">
        <v>8245</v>
      </c>
      <c r="I599">
        <v>1451752021</v>
      </c>
      <c r="J599">
        <v>1447864021</v>
      </c>
      <c r="K599" t="b">
        <v>0</v>
      </c>
      <c r="L599">
        <v>2</v>
      </c>
      <c r="M599" t="b">
        <v>0</v>
      </c>
      <c r="N599" t="s">
        <v>8292</v>
      </c>
      <c r="O599" s="9">
        <f>(((J599/60)/60)/24)+DATE(1970,1,1)</f>
        <v>42326.685428240744</v>
      </c>
      <c r="P599" t="str">
        <f>LEFT(N599,SEARCH("/",N599)-1)</f>
        <v>technology</v>
      </c>
      <c r="Q599" t="str">
        <f>RIGHT(N599,LEN(N599)-SEARCH("/",N599))</f>
        <v>gadgets</v>
      </c>
      <c r="R599">
        <f>YEAR(O599)</f>
        <v>2015</v>
      </c>
    </row>
    <row r="600" spans="1:18" ht="43.5" x14ac:dyDescent="0.35">
      <c r="A600">
        <v>1906</v>
      </c>
      <c r="B600" s="3" t="s">
        <v>1907</v>
      </c>
      <c r="C600" s="3" t="s">
        <v>6016</v>
      </c>
      <c r="D600" s="6">
        <v>50000</v>
      </c>
      <c r="E600" s="8">
        <v>21380</v>
      </c>
      <c r="F600" t="s">
        <v>8220</v>
      </c>
      <c r="G600" t="s">
        <v>8223</v>
      </c>
      <c r="H600" t="s">
        <v>8245</v>
      </c>
      <c r="I600">
        <v>1466697983</v>
      </c>
      <c r="J600">
        <v>1464105983</v>
      </c>
      <c r="K600" t="b">
        <v>0</v>
      </c>
      <c r="L600">
        <v>99</v>
      </c>
      <c r="M600" t="b">
        <v>0</v>
      </c>
      <c r="N600" t="s">
        <v>8292</v>
      </c>
      <c r="O600" s="9">
        <f>(((J600/60)/60)/24)+DATE(1970,1,1)</f>
        <v>42514.671099537038</v>
      </c>
      <c r="P600" t="str">
        <f>LEFT(N600,SEARCH("/",N600)-1)</f>
        <v>technology</v>
      </c>
      <c r="Q600" t="str">
        <f>RIGHT(N600,LEN(N600)-SEARCH("/",N600))</f>
        <v>gadgets</v>
      </c>
      <c r="R600">
        <f>YEAR(O600)</f>
        <v>2016</v>
      </c>
    </row>
    <row r="601" spans="1:18" ht="43.5" x14ac:dyDescent="0.35">
      <c r="A601">
        <v>2121</v>
      </c>
      <c r="B601" s="3" t="s">
        <v>2122</v>
      </c>
      <c r="C601" s="3" t="s">
        <v>6231</v>
      </c>
      <c r="D601" s="6">
        <v>50000</v>
      </c>
      <c r="E601" s="8">
        <v>284</v>
      </c>
      <c r="F601" t="s">
        <v>8220</v>
      </c>
      <c r="G601" t="s">
        <v>8239</v>
      </c>
      <c r="H601" t="s">
        <v>8256</v>
      </c>
      <c r="I601">
        <v>1484156948</v>
      </c>
      <c r="J601">
        <v>1481564948</v>
      </c>
      <c r="K601" t="b">
        <v>0</v>
      </c>
      <c r="L601">
        <v>10</v>
      </c>
      <c r="M601" t="b">
        <v>0</v>
      </c>
      <c r="N601" t="s">
        <v>8280</v>
      </c>
      <c r="O601" s="9">
        <f>(((J601/60)/60)/24)+DATE(1970,1,1)</f>
        <v>42716.7424537037</v>
      </c>
      <c r="P601" t="str">
        <f>LEFT(N601,SEARCH("/",N601)-1)</f>
        <v>games</v>
      </c>
      <c r="Q601" t="str">
        <f>RIGHT(N601,LEN(N601)-SEARCH("/",N601))</f>
        <v>video games</v>
      </c>
      <c r="R601">
        <f>YEAR(O601)</f>
        <v>2016</v>
      </c>
    </row>
    <row r="602" spans="1:18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>(((J602/60)/60)/24)+DATE(1970,1,1)</f>
        <v>42073.798171296294</v>
      </c>
      <c r="P602" t="str">
        <f>LEFT(N602,SEARCH("/",N602)-1)</f>
        <v>technology</v>
      </c>
      <c r="Q602" t="str">
        <f>RIGHT(N602,LEN(N602)-SEARCH("/",N602))</f>
        <v>web</v>
      </c>
      <c r="R602">
        <f>YEAR(O602)</f>
        <v>2015</v>
      </c>
    </row>
    <row r="603" spans="1:18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>(((J603/60)/60)/24)+DATE(1970,1,1)</f>
        <v>41969.858090277776</v>
      </c>
      <c r="P603" t="str">
        <f>LEFT(N603,SEARCH("/",N603)-1)</f>
        <v>technology</v>
      </c>
      <c r="Q603" t="str">
        <f>RIGHT(N603,LEN(N603)-SEARCH("/",N603))</f>
        <v>web</v>
      </c>
      <c r="R603">
        <f>YEAR(O603)</f>
        <v>2014</v>
      </c>
    </row>
    <row r="604" spans="1:18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>(((J604/60)/60)/24)+DATE(1970,1,1)</f>
        <v>42143.79415509259</v>
      </c>
      <c r="P604" t="str">
        <f>LEFT(N604,SEARCH("/",N604)-1)</f>
        <v>technology</v>
      </c>
      <c r="Q604" t="str">
        <f>RIGHT(N604,LEN(N604)-SEARCH("/",N604))</f>
        <v>web</v>
      </c>
      <c r="R604">
        <f>YEAR(O604)</f>
        <v>2015</v>
      </c>
    </row>
    <row r="605" spans="1:18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>(((J605/60)/60)/24)+DATE(1970,1,1)</f>
        <v>41835.639155092591</v>
      </c>
      <c r="P605" t="str">
        <f>LEFT(N605,SEARCH("/",N605)-1)</f>
        <v>technology</v>
      </c>
      <c r="Q605" t="str">
        <f>RIGHT(N605,LEN(N605)-SEARCH("/",N605))</f>
        <v>web</v>
      </c>
      <c r="R605">
        <f>YEAR(O605)</f>
        <v>2014</v>
      </c>
    </row>
    <row r="606" spans="1:18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>(((J606/60)/60)/24)+DATE(1970,1,1)</f>
        <v>41849.035370370373</v>
      </c>
      <c r="P606" t="str">
        <f>LEFT(N606,SEARCH("/",N606)-1)</f>
        <v>technology</v>
      </c>
      <c r="Q606" t="str">
        <f>RIGHT(N606,LEN(N606)-SEARCH("/",N606))</f>
        <v>web</v>
      </c>
      <c r="R606">
        <f>YEAR(O606)</f>
        <v>2014</v>
      </c>
    </row>
    <row r="607" spans="1:18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>(((J607/60)/60)/24)+DATE(1970,1,1)</f>
        <v>42194.357731481476</v>
      </c>
      <c r="P607" t="str">
        <f>LEFT(N607,SEARCH("/",N607)-1)</f>
        <v>technology</v>
      </c>
      <c r="Q607" t="str">
        <f>RIGHT(N607,LEN(N607)-SEARCH("/",N607))</f>
        <v>web</v>
      </c>
      <c r="R607">
        <f>YEAR(O607)</f>
        <v>2015</v>
      </c>
    </row>
    <row r="608" spans="1:18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>(((J608/60)/60)/24)+DATE(1970,1,1)</f>
        <v>42102.650567129633</v>
      </c>
      <c r="P608" t="str">
        <f>LEFT(N608,SEARCH("/",N608)-1)</f>
        <v>technology</v>
      </c>
      <c r="Q608" t="str">
        <f>RIGHT(N608,LEN(N608)-SEARCH("/",N608))</f>
        <v>web</v>
      </c>
      <c r="R608">
        <f>YEAR(O608)</f>
        <v>2015</v>
      </c>
    </row>
    <row r="609" spans="1:18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>(((J609/60)/60)/24)+DATE(1970,1,1)</f>
        <v>42300.825648148151</v>
      </c>
      <c r="P609" t="str">
        <f>LEFT(N609,SEARCH("/",N609)-1)</f>
        <v>technology</v>
      </c>
      <c r="Q609" t="str">
        <f>RIGHT(N609,LEN(N609)-SEARCH("/",N609))</f>
        <v>web</v>
      </c>
      <c r="R609">
        <f>YEAR(O609)</f>
        <v>2015</v>
      </c>
    </row>
    <row r="610" spans="1:18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>(((J610/60)/60)/24)+DATE(1970,1,1)</f>
        <v>42140.921064814815</v>
      </c>
      <c r="P610" t="str">
        <f>LEFT(N610,SEARCH("/",N610)-1)</f>
        <v>technology</v>
      </c>
      <c r="Q610" t="str">
        <f>RIGHT(N610,LEN(N610)-SEARCH("/",N610))</f>
        <v>web</v>
      </c>
      <c r="R610">
        <f>YEAR(O610)</f>
        <v>2015</v>
      </c>
    </row>
    <row r="611" spans="1:18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>(((J611/60)/60)/24)+DATE(1970,1,1)</f>
        <v>42307.034074074079</v>
      </c>
      <c r="P611" t="str">
        <f>LEFT(N611,SEARCH("/",N611)-1)</f>
        <v>technology</v>
      </c>
      <c r="Q611" t="str">
        <f>RIGHT(N611,LEN(N611)-SEARCH("/",N611))</f>
        <v>web</v>
      </c>
      <c r="R611">
        <f>YEAR(O611)</f>
        <v>2015</v>
      </c>
    </row>
    <row r="612" spans="1:18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>(((J612/60)/60)/24)+DATE(1970,1,1)</f>
        <v>42086.83085648148</v>
      </c>
      <c r="P612" t="str">
        <f>LEFT(N612,SEARCH("/",N612)-1)</f>
        <v>technology</v>
      </c>
      <c r="Q612" t="str">
        <f>RIGHT(N612,LEN(N612)-SEARCH("/",N612))</f>
        <v>web</v>
      </c>
      <c r="R612">
        <f>YEAR(O612)</f>
        <v>2015</v>
      </c>
    </row>
    <row r="613" spans="1:18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>(((J613/60)/60)/24)+DATE(1970,1,1)</f>
        <v>42328.560613425929</v>
      </c>
      <c r="P613" t="str">
        <f>LEFT(N613,SEARCH("/",N613)-1)</f>
        <v>technology</v>
      </c>
      <c r="Q613" t="str">
        <f>RIGHT(N613,LEN(N613)-SEARCH("/",N613))</f>
        <v>web</v>
      </c>
      <c r="R613">
        <f>YEAR(O613)</f>
        <v>2015</v>
      </c>
    </row>
    <row r="614" spans="1:18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>(((J614/60)/60)/24)+DATE(1970,1,1)</f>
        <v>42585.031782407401</v>
      </c>
      <c r="P614" t="str">
        <f>LEFT(N614,SEARCH("/",N614)-1)</f>
        <v>technology</v>
      </c>
      <c r="Q614" t="str">
        <f>RIGHT(N614,LEN(N614)-SEARCH("/",N614))</f>
        <v>web</v>
      </c>
      <c r="R614">
        <f>YEAR(O614)</f>
        <v>2016</v>
      </c>
    </row>
    <row r="615" spans="1:18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>(((J615/60)/60)/24)+DATE(1970,1,1)</f>
        <v>42247.496759259258</v>
      </c>
      <c r="P615" t="str">
        <f>LEFT(N615,SEARCH("/",N615)-1)</f>
        <v>technology</v>
      </c>
      <c r="Q615" t="str">
        <f>RIGHT(N615,LEN(N615)-SEARCH("/",N615))</f>
        <v>web</v>
      </c>
      <c r="R615">
        <f>YEAR(O615)</f>
        <v>2015</v>
      </c>
    </row>
    <row r="616" spans="1:18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>(((J616/60)/60)/24)+DATE(1970,1,1)</f>
        <v>42515.061805555553</v>
      </c>
      <c r="P616" t="str">
        <f>LEFT(N616,SEARCH("/",N616)-1)</f>
        <v>technology</v>
      </c>
      <c r="Q616" t="str">
        <f>RIGHT(N616,LEN(N616)-SEARCH("/",N616))</f>
        <v>web</v>
      </c>
      <c r="R616">
        <f>YEAR(O616)</f>
        <v>2016</v>
      </c>
    </row>
    <row r="617" spans="1:18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>(((J617/60)/60)/24)+DATE(1970,1,1)</f>
        <v>42242.122210648144</v>
      </c>
      <c r="P617" t="str">
        <f>LEFT(N617,SEARCH("/",N617)-1)</f>
        <v>technology</v>
      </c>
      <c r="Q617" t="str">
        <f>RIGHT(N617,LEN(N617)-SEARCH("/",N617))</f>
        <v>web</v>
      </c>
      <c r="R617">
        <f>YEAR(O617)</f>
        <v>2015</v>
      </c>
    </row>
    <row r="618" spans="1:18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>(((J618/60)/60)/24)+DATE(1970,1,1)</f>
        <v>42761.376238425932</v>
      </c>
      <c r="P618" t="str">
        <f>LEFT(N618,SEARCH("/",N618)-1)</f>
        <v>technology</v>
      </c>
      <c r="Q618" t="str">
        <f>RIGHT(N618,LEN(N618)-SEARCH("/",N618))</f>
        <v>web</v>
      </c>
      <c r="R618">
        <f>YEAR(O618)</f>
        <v>2017</v>
      </c>
    </row>
    <row r="619" spans="1:18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>(((J619/60)/60)/24)+DATE(1970,1,1)</f>
        <v>42087.343090277776</v>
      </c>
      <c r="P619" t="str">
        <f>LEFT(N619,SEARCH("/",N619)-1)</f>
        <v>technology</v>
      </c>
      <c r="Q619" t="str">
        <f>RIGHT(N619,LEN(N619)-SEARCH("/",N619))</f>
        <v>web</v>
      </c>
      <c r="R619">
        <f>YEAR(O619)</f>
        <v>2015</v>
      </c>
    </row>
    <row r="620" spans="1:18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>(((J620/60)/60)/24)+DATE(1970,1,1)</f>
        <v>42317.810219907406</v>
      </c>
      <c r="P620" t="str">
        <f>LEFT(N620,SEARCH("/",N620)-1)</f>
        <v>technology</v>
      </c>
      <c r="Q620" t="str">
        <f>RIGHT(N620,LEN(N620)-SEARCH("/",N620))</f>
        <v>web</v>
      </c>
      <c r="R620">
        <f>YEAR(O620)</f>
        <v>2015</v>
      </c>
    </row>
    <row r="621" spans="1:18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>(((J621/60)/60)/24)+DATE(1970,1,1)</f>
        <v>41908.650347222225</v>
      </c>
      <c r="P621" t="str">
        <f>LEFT(N621,SEARCH("/",N621)-1)</f>
        <v>technology</v>
      </c>
      <c r="Q621" t="str">
        <f>RIGHT(N621,LEN(N621)-SEARCH("/",N621))</f>
        <v>web</v>
      </c>
      <c r="R621">
        <f>YEAR(O621)</f>
        <v>2014</v>
      </c>
    </row>
    <row r="622" spans="1:18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>(((J622/60)/60)/24)+DATE(1970,1,1)</f>
        <v>41831.716874999998</v>
      </c>
      <c r="P622" t="str">
        <f>LEFT(N622,SEARCH("/",N622)-1)</f>
        <v>technology</v>
      </c>
      <c r="Q622" t="str">
        <f>RIGHT(N622,LEN(N622)-SEARCH("/",N622))</f>
        <v>web</v>
      </c>
      <c r="R622">
        <f>YEAR(O622)</f>
        <v>2014</v>
      </c>
    </row>
    <row r="623" spans="1:18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>(((J623/60)/60)/24)+DATE(1970,1,1)</f>
        <v>42528.987696759257</v>
      </c>
      <c r="P623" t="str">
        <f>LEFT(N623,SEARCH("/",N623)-1)</f>
        <v>technology</v>
      </c>
      <c r="Q623" t="str">
        <f>RIGHT(N623,LEN(N623)-SEARCH("/",N623))</f>
        <v>web</v>
      </c>
      <c r="R623">
        <f>YEAR(O623)</f>
        <v>2016</v>
      </c>
    </row>
    <row r="624" spans="1:18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>(((J624/60)/60)/24)+DATE(1970,1,1)</f>
        <v>42532.774745370371</v>
      </c>
      <c r="P624" t="str">
        <f>LEFT(N624,SEARCH("/",N624)-1)</f>
        <v>technology</v>
      </c>
      <c r="Q624" t="str">
        <f>RIGHT(N624,LEN(N624)-SEARCH("/",N624))</f>
        <v>web</v>
      </c>
      <c r="R624">
        <f>YEAR(O624)</f>
        <v>2016</v>
      </c>
    </row>
    <row r="625" spans="1:18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>(((J625/60)/60)/24)+DATE(1970,1,1)</f>
        <v>42122.009224537032</v>
      </c>
      <c r="P625" t="str">
        <f>LEFT(N625,SEARCH("/",N625)-1)</f>
        <v>technology</v>
      </c>
      <c r="Q625" t="str">
        <f>RIGHT(N625,LEN(N625)-SEARCH("/",N625))</f>
        <v>web</v>
      </c>
      <c r="R625">
        <f>YEAR(O625)</f>
        <v>2015</v>
      </c>
    </row>
    <row r="626" spans="1:18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>(((J626/60)/60)/24)+DATE(1970,1,1)</f>
        <v>42108.988900462966</v>
      </c>
      <c r="P626" t="str">
        <f>LEFT(N626,SEARCH("/",N626)-1)</f>
        <v>technology</v>
      </c>
      <c r="Q626" t="str">
        <f>RIGHT(N626,LEN(N626)-SEARCH("/",N626))</f>
        <v>web</v>
      </c>
      <c r="R626">
        <f>YEAR(O626)</f>
        <v>2015</v>
      </c>
    </row>
    <row r="627" spans="1:18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>(((J627/60)/60)/24)+DATE(1970,1,1)</f>
        <v>42790.895567129628</v>
      </c>
      <c r="P627" t="str">
        <f>LEFT(N627,SEARCH("/",N627)-1)</f>
        <v>technology</v>
      </c>
      <c r="Q627" t="str">
        <f>RIGHT(N627,LEN(N627)-SEARCH("/",N627))</f>
        <v>web</v>
      </c>
      <c r="R627">
        <f>YEAR(O627)</f>
        <v>2017</v>
      </c>
    </row>
    <row r="628" spans="1:18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>(((J628/60)/60)/24)+DATE(1970,1,1)</f>
        <v>42198.559479166666</v>
      </c>
      <c r="P628" t="str">
        <f>LEFT(N628,SEARCH("/",N628)-1)</f>
        <v>technology</v>
      </c>
      <c r="Q628" t="str">
        <f>RIGHT(N628,LEN(N628)-SEARCH("/",N628))</f>
        <v>web</v>
      </c>
      <c r="R628">
        <f>YEAR(O628)</f>
        <v>2015</v>
      </c>
    </row>
    <row r="629" spans="1:18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>(((J629/60)/60)/24)+DATE(1970,1,1)</f>
        <v>42384.306840277779</v>
      </c>
      <c r="P629" t="str">
        <f>LEFT(N629,SEARCH("/",N629)-1)</f>
        <v>technology</v>
      </c>
      <c r="Q629" t="str">
        <f>RIGHT(N629,LEN(N629)-SEARCH("/",N629))</f>
        <v>web</v>
      </c>
      <c r="R629">
        <f>YEAR(O629)</f>
        <v>2016</v>
      </c>
    </row>
    <row r="630" spans="1:18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>(((J630/60)/60)/24)+DATE(1970,1,1)</f>
        <v>41803.692789351851</v>
      </c>
      <c r="P630" t="str">
        <f>LEFT(N630,SEARCH("/",N630)-1)</f>
        <v>technology</v>
      </c>
      <c r="Q630" t="str">
        <f>RIGHT(N630,LEN(N630)-SEARCH("/",N630))</f>
        <v>web</v>
      </c>
      <c r="R630">
        <f>YEAR(O630)</f>
        <v>2014</v>
      </c>
    </row>
    <row r="631" spans="1:18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>(((J631/60)/60)/24)+DATE(1970,1,1)</f>
        <v>42474.637824074074</v>
      </c>
      <c r="P631" t="str">
        <f>LEFT(N631,SEARCH("/",N631)-1)</f>
        <v>technology</v>
      </c>
      <c r="Q631" t="str">
        <f>RIGHT(N631,LEN(N631)-SEARCH("/",N631))</f>
        <v>web</v>
      </c>
      <c r="R631">
        <f>YEAR(O631)</f>
        <v>2016</v>
      </c>
    </row>
    <row r="632" spans="1:18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>(((J632/60)/60)/24)+DATE(1970,1,1)</f>
        <v>42223.619456018518</v>
      </c>
      <c r="P632" t="str">
        <f>LEFT(N632,SEARCH("/",N632)-1)</f>
        <v>technology</v>
      </c>
      <c r="Q632" t="str">
        <f>RIGHT(N632,LEN(N632)-SEARCH("/",N632))</f>
        <v>web</v>
      </c>
      <c r="R632">
        <f>YEAR(O632)</f>
        <v>2015</v>
      </c>
    </row>
    <row r="633" spans="1:18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>(((J633/60)/60)/24)+DATE(1970,1,1)</f>
        <v>42489.772326388891</v>
      </c>
      <c r="P633" t="str">
        <f>LEFT(N633,SEARCH("/",N633)-1)</f>
        <v>technology</v>
      </c>
      <c r="Q633" t="str">
        <f>RIGHT(N633,LEN(N633)-SEARCH("/",N633))</f>
        <v>web</v>
      </c>
      <c r="R633">
        <f>YEAR(O633)</f>
        <v>2016</v>
      </c>
    </row>
    <row r="634" spans="1:18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>(((J634/60)/60)/24)+DATE(1970,1,1)</f>
        <v>42303.659317129626</v>
      </c>
      <c r="P634" t="str">
        <f>LEFT(N634,SEARCH("/",N634)-1)</f>
        <v>technology</v>
      </c>
      <c r="Q634" t="str">
        <f>RIGHT(N634,LEN(N634)-SEARCH("/",N634))</f>
        <v>web</v>
      </c>
      <c r="R634">
        <f>YEAR(O634)</f>
        <v>2015</v>
      </c>
    </row>
    <row r="635" spans="1:18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>(((J635/60)/60)/24)+DATE(1970,1,1)</f>
        <v>42507.29932870371</v>
      </c>
      <c r="P635" t="str">
        <f>LEFT(N635,SEARCH("/",N635)-1)</f>
        <v>technology</v>
      </c>
      <c r="Q635" t="str">
        <f>RIGHT(N635,LEN(N635)-SEARCH("/",N635))</f>
        <v>web</v>
      </c>
      <c r="R635">
        <f>YEAR(O635)</f>
        <v>2016</v>
      </c>
    </row>
    <row r="636" spans="1:18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>(((J636/60)/60)/24)+DATE(1970,1,1)</f>
        <v>42031.928576388891</v>
      </c>
      <c r="P636" t="str">
        <f>LEFT(N636,SEARCH("/",N636)-1)</f>
        <v>technology</v>
      </c>
      <c r="Q636" t="str">
        <f>RIGHT(N636,LEN(N636)-SEARCH("/",N636))</f>
        <v>web</v>
      </c>
      <c r="R636">
        <f>YEAR(O636)</f>
        <v>2015</v>
      </c>
    </row>
    <row r="637" spans="1:18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>(((J637/60)/60)/24)+DATE(1970,1,1)</f>
        <v>42076.092152777783</v>
      </c>
      <c r="P637" t="str">
        <f>LEFT(N637,SEARCH("/",N637)-1)</f>
        <v>technology</v>
      </c>
      <c r="Q637" t="str">
        <f>RIGHT(N637,LEN(N637)-SEARCH("/",N637))</f>
        <v>web</v>
      </c>
      <c r="R637">
        <f>YEAR(O637)</f>
        <v>2015</v>
      </c>
    </row>
    <row r="638" spans="1:18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>(((J638/60)/60)/24)+DATE(1970,1,1)</f>
        <v>42131.455439814818</v>
      </c>
      <c r="P638" t="str">
        <f>LEFT(N638,SEARCH("/",N638)-1)</f>
        <v>technology</v>
      </c>
      <c r="Q638" t="str">
        <f>RIGHT(N638,LEN(N638)-SEARCH("/",N638))</f>
        <v>web</v>
      </c>
      <c r="R638">
        <f>YEAR(O638)</f>
        <v>2015</v>
      </c>
    </row>
    <row r="639" spans="1:18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>(((J639/60)/60)/24)+DATE(1970,1,1)</f>
        <v>42762.962013888886</v>
      </c>
      <c r="P639" t="str">
        <f>LEFT(N639,SEARCH("/",N639)-1)</f>
        <v>technology</v>
      </c>
      <c r="Q639" t="str">
        <f>RIGHT(N639,LEN(N639)-SEARCH("/",N639))</f>
        <v>web</v>
      </c>
      <c r="R639">
        <f>YEAR(O639)</f>
        <v>2017</v>
      </c>
    </row>
    <row r="640" spans="1:18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>(((J640/60)/60)/24)+DATE(1970,1,1)</f>
        <v>42759.593310185184</v>
      </c>
      <c r="P640" t="str">
        <f>LEFT(N640,SEARCH("/",N640)-1)</f>
        <v>technology</v>
      </c>
      <c r="Q640" t="str">
        <f>RIGHT(N640,LEN(N640)-SEARCH("/",N640))</f>
        <v>web</v>
      </c>
      <c r="R640">
        <f>YEAR(O640)</f>
        <v>2017</v>
      </c>
    </row>
    <row r="641" spans="1:18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>(((J641/60)/60)/24)+DATE(1970,1,1)</f>
        <v>41865.583275462966</v>
      </c>
      <c r="P641" t="str">
        <f>LEFT(N641,SEARCH("/",N641)-1)</f>
        <v>technology</v>
      </c>
      <c r="Q641" t="str">
        <f>RIGHT(N641,LEN(N641)-SEARCH("/",N641))</f>
        <v>web</v>
      </c>
      <c r="R641">
        <f>YEAR(O641)</f>
        <v>2014</v>
      </c>
    </row>
    <row r="642" spans="1:18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>(((J642/60)/60)/24)+DATE(1970,1,1)</f>
        <v>42683.420312500006</v>
      </c>
      <c r="P642" t="str">
        <f>LEFT(N642,SEARCH("/",N642)-1)</f>
        <v>technology</v>
      </c>
      <c r="Q642" t="str">
        <f>RIGHT(N642,LEN(N642)-SEARCH("/",N642))</f>
        <v>wearables</v>
      </c>
      <c r="R642">
        <f>YEAR(O642)</f>
        <v>2016</v>
      </c>
    </row>
    <row r="643" spans="1:18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>(((J643/60)/60)/24)+DATE(1970,1,1)</f>
        <v>42199.57</v>
      </c>
      <c r="P643" t="str">
        <f>LEFT(N643,SEARCH("/",N643)-1)</f>
        <v>technology</v>
      </c>
      <c r="Q643" t="str">
        <f>RIGHT(N643,LEN(N643)-SEARCH("/",N643))</f>
        <v>wearables</v>
      </c>
      <c r="R643">
        <f>YEAR(O643)</f>
        <v>2015</v>
      </c>
    </row>
    <row r="644" spans="1:18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>(((J644/60)/60)/24)+DATE(1970,1,1)</f>
        <v>42199.651319444441</v>
      </c>
      <c r="P644" t="str">
        <f>LEFT(N644,SEARCH("/",N644)-1)</f>
        <v>technology</v>
      </c>
      <c r="Q644" t="str">
        <f>RIGHT(N644,LEN(N644)-SEARCH("/",N644))</f>
        <v>wearables</v>
      </c>
      <c r="R644">
        <f>YEAR(O644)</f>
        <v>2015</v>
      </c>
    </row>
    <row r="645" spans="1:18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>(((J645/60)/60)/24)+DATE(1970,1,1)</f>
        <v>42100.642071759255</v>
      </c>
      <c r="P645" t="str">
        <f>LEFT(N645,SEARCH("/",N645)-1)</f>
        <v>technology</v>
      </c>
      <c r="Q645" t="str">
        <f>RIGHT(N645,LEN(N645)-SEARCH("/",N645))</f>
        <v>wearables</v>
      </c>
      <c r="R645">
        <f>YEAR(O645)</f>
        <v>2015</v>
      </c>
    </row>
    <row r="646" spans="1:18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>(((J646/60)/60)/24)+DATE(1970,1,1)</f>
        <v>41898.665960648148</v>
      </c>
      <c r="P646" t="str">
        <f>LEFT(N646,SEARCH("/",N646)-1)</f>
        <v>technology</v>
      </c>
      <c r="Q646" t="str">
        <f>RIGHT(N646,LEN(N646)-SEARCH("/",N646))</f>
        <v>wearables</v>
      </c>
      <c r="R646">
        <f>YEAR(O646)</f>
        <v>2014</v>
      </c>
    </row>
    <row r="647" spans="1:18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>(((J647/60)/60)/24)+DATE(1970,1,1)</f>
        <v>42564.026319444441</v>
      </c>
      <c r="P647" t="str">
        <f>LEFT(N647,SEARCH("/",N647)-1)</f>
        <v>technology</v>
      </c>
      <c r="Q647" t="str">
        <f>RIGHT(N647,LEN(N647)-SEARCH("/",N647))</f>
        <v>wearables</v>
      </c>
      <c r="R647">
        <f>YEAR(O647)</f>
        <v>2016</v>
      </c>
    </row>
    <row r="648" spans="1:18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>(((J648/60)/60)/24)+DATE(1970,1,1)</f>
        <v>41832.852627314816</v>
      </c>
      <c r="P648" t="str">
        <f>LEFT(N648,SEARCH("/",N648)-1)</f>
        <v>technology</v>
      </c>
      <c r="Q648" t="str">
        <f>RIGHT(N648,LEN(N648)-SEARCH("/",N648))</f>
        <v>wearables</v>
      </c>
      <c r="R648">
        <f>YEAR(O648)</f>
        <v>2014</v>
      </c>
    </row>
    <row r="649" spans="1:18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>(((J649/60)/60)/24)+DATE(1970,1,1)</f>
        <v>42416.767928240741</v>
      </c>
      <c r="P649" t="str">
        <f>LEFT(N649,SEARCH("/",N649)-1)</f>
        <v>technology</v>
      </c>
      <c r="Q649" t="str">
        <f>RIGHT(N649,LEN(N649)-SEARCH("/",N649))</f>
        <v>wearables</v>
      </c>
      <c r="R649">
        <f>YEAR(O649)</f>
        <v>2016</v>
      </c>
    </row>
    <row r="650" spans="1:18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>(((J650/60)/60)/24)+DATE(1970,1,1)</f>
        <v>41891.693379629629</v>
      </c>
      <c r="P650" t="str">
        <f>LEFT(N650,SEARCH("/",N650)-1)</f>
        <v>technology</v>
      </c>
      <c r="Q650" t="str">
        <f>RIGHT(N650,LEN(N650)-SEARCH("/",N650))</f>
        <v>wearables</v>
      </c>
      <c r="R650">
        <f>YEAR(O650)</f>
        <v>2014</v>
      </c>
    </row>
    <row r="651" spans="1:18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>(((J651/60)/60)/24)+DATE(1970,1,1)</f>
        <v>41877.912187499998</v>
      </c>
      <c r="P651" t="str">
        <f>LEFT(N651,SEARCH("/",N651)-1)</f>
        <v>technology</v>
      </c>
      <c r="Q651" t="str">
        <f>RIGHT(N651,LEN(N651)-SEARCH("/",N651))</f>
        <v>wearables</v>
      </c>
      <c r="R651">
        <f>YEAR(O651)</f>
        <v>2014</v>
      </c>
    </row>
    <row r="652" spans="1:18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>(((J652/60)/60)/24)+DATE(1970,1,1)</f>
        <v>41932.036851851852</v>
      </c>
      <c r="P652" t="str">
        <f>LEFT(N652,SEARCH("/",N652)-1)</f>
        <v>technology</v>
      </c>
      <c r="Q652" t="str">
        <f>RIGHT(N652,LEN(N652)-SEARCH("/",N652))</f>
        <v>wearables</v>
      </c>
      <c r="R652">
        <f>YEAR(O652)</f>
        <v>2014</v>
      </c>
    </row>
    <row r="653" spans="1:18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>(((J653/60)/60)/24)+DATE(1970,1,1)</f>
        <v>41956.017488425925</v>
      </c>
      <c r="P653" t="str">
        <f>LEFT(N653,SEARCH("/",N653)-1)</f>
        <v>technology</v>
      </c>
      <c r="Q653" t="str">
        <f>RIGHT(N653,LEN(N653)-SEARCH("/",N653))</f>
        <v>wearables</v>
      </c>
      <c r="R653">
        <f>YEAR(O653)</f>
        <v>2014</v>
      </c>
    </row>
    <row r="654" spans="1:18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>(((J654/60)/60)/24)+DATE(1970,1,1)</f>
        <v>42675.690393518518</v>
      </c>
      <c r="P654" t="str">
        <f>LEFT(N654,SEARCH("/",N654)-1)</f>
        <v>technology</v>
      </c>
      <c r="Q654" t="str">
        <f>RIGHT(N654,LEN(N654)-SEARCH("/",N654))</f>
        <v>wearables</v>
      </c>
      <c r="R654">
        <f>YEAR(O654)</f>
        <v>2016</v>
      </c>
    </row>
    <row r="655" spans="1:18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>(((J655/60)/60)/24)+DATE(1970,1,1)</f>
        <v>42199.618518518517</v>
      </c>
      <c r="P655" t="str">
        <f>LEFT(N655,SEARCH("/",N655)-1)</f>
        <v>technology</v>
      </c>
      <c r="Q655" t="str">
        <f>RIGHT(N655,LEN(N655)-SEARCH("/",N655))</f>
        <v>wearables</v>
      </c>
      <c r="R655">
        <f>YEAR(O655)</f>
        <v>2015</v>
      </c>
    </row>
    <row r="656" spans="1:18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>(((J656/60)/60)/24)+DATE(1970,1,1)</f>
        <v>42163.957326388889</v>
      </c>
      <c r="P656" t="str">
        <f>LEFT(N656,SEARCH("/",N656)-1)</f>
        <v>technology</v>
      </c>
      <c r="Q656" t="str">
        <f>RIGHT(N656,LEN(N656)-SEARCH("/",N656))</f>
        <v>wearables</v>
      </c>
      <c r="R656">
        <f>YEAR(O656)</f>
        <v>2015</v>
      </c>
    </row>
    <row r="657" spans="1:18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>(((J657/60)/60)/24)+DATE(1970,1,1)</f>
        <v>42045.957314814819</v>
      </c>
      <c r="P657" t="str">
        <f>LEFT(N657,SEARCH("/",N657)-1)</f>
        <v>technology</v>
      </c>
      <c r="Q657" t="str">
        <f>RIGHT(N657,LEN(N657)-SEARCH("/",N657))</f>
        <v>wearables</v>
      </c>
      <c r="R657">
        <f>YEAR(O657)</f>
        <v>2015</v>
      </c>
    </row>
    <row r="658" spans="1:18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>(((J658/60)/60)/24)+DATE(1970,1,1)</f>
        <v>42417.804618055554</v>
      </c>
      <c r="P658" t="str">
        <f>LEFT(N658,SEARCH("/",N658)-1)</f>
        <v>technology</v>
      </c>
      <c r="Q658" t="str">
        <f>RIGHT(N658,LEN(N658)-SEARCH("/",N658))</f>
        <v>wearables</v>
      </c>
      <c r="R658">
        <f>YEAR(O658)</f>
        <v>2016</v>
      </c>
    </row>
    <row r="659" spans="1:18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>(((J659/60)/60)/24)+DATE(1970,1,1)</f>
        <v>42331.84574074074</v>
      </c>
      <c r="P659" t="str">
        <f>LEFT(N659,SEARCH("/",N659)-1)</f>
        <v>technology</v>
      </c>
      <c r="Q659" t="str">
        <f>RIGHT(N659,LEN(N659)-SEARCH("/",N659))</f>
        <v>wearables</v>
      </c>
      <c r="R659">
        <f>YEAR(O659)</f>
        <v>2015</v>
      </c>
    </row>
    <row r="660" spans="1:18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>(((J660/60)/60)/24)+DATE(1970,1,1)</f>
        <v>42179.160752314812</v>
      </c>
      <c r="P660" t="str">
        <f>LEFT(N660,SEARCH("/",N660)-1)</f>
        <v>technology</v>
      </c>
      <c r="Q660" t="str">
        <f>RIGHT(N660,LEN(N660)-SEARCH("/",N660))</f>
        <v>wearables</v>
      </c>
      <c r="R660">
        <f>YEAR(O660)</f>
        <v>2015</v>
      </c>
    </row>
    <row r="661" spans="1:18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>(((J661/60)/60)/24)+DATE(1970,1,1)</f>
        <v>42209.593692129631</v>
      </c>
      <c r="P661" t="str">
        <f>LEFT(N661,SEARCH("/",N661)-1)</f>
        <v>technology</v>
      </c>
      <c r="Q661" t="str">
        <f>RIGHT(N661,LEN(N661)-SEARCH("/",N661))</f>
        <v>wearables</v>
      </c>
      <c r="R661">
        <f>YEAR(O661)</f>
        <v>2015</v>
      </c>
    </row>
    <row r="662" spans="1:18" ht="43.5" x14ac:dyDescent="0.35">
      <c r="A662">
        <v>2137</v>
      </c>
      <c r="B662" s="3" t="s">
        <v>2138</v>
      </c>
      <c r="C662" s="3" t="s">
        <v>6247</v>
      </c>
      <c r="D662" s="6">
        <v>50000</v>
      </c>
      <c r="E662" s="8">
        <v>14203</v>
      </c>
      <c r="F662" t="s">
        <v>8220</v>
      </c>
      <c r="G662" t="s">
        <v>8228</v>
      </c>
      <c r="H662" t="s">
        <v>8250</v>
      </c>
      <c r="I662">
        <v>1417804229</v>
      </c>
      <c r="J662">
        <v>1415212229</v>
      </c>
      <c r="K662" t="b">
        <v>0</v>
      </c>
      <c r="L662">
        <v>534</v>
      </c>
      <c r="M662" t="b">
        <v>0</v>
      </c>
      <c r="N662" t="s">
        <v>8280</v>
      </c>
      <c r="O662" s="9">
        <f>(((J662/60)/60)/24)+DATE(1970,1,1)</f>
        <v>41948.771168981482</v>
      </c>
      <c r="P662" t="str">
        <f>LEFT(N662,SEARCH("/",N662)-1)</f>
        <v>games</v>
      </c>
      <c r="Q662" t="str">
        <f>RIGHT(N662,LEN(N662)-SEARCH("/",N662))</f>
        <v>video games</v>
      </c>
      <c r="R662">
        <f>YEAR(O662)</f>
        <v>2014</v>
      </c>
    </row>
    <row r="663" spans="1:18" x14ac:dyDescent="0.35">
      <c r="A663">
        <v>2150</v>
      </c>
      <c r="B663" s="3" t="s">
        <v>2151</v>
      </c>
      <c r="C663" s="3" t="s">
        <v>6260</v>
      </c>
      <c r="D663" s="6">
        <v>50000</v>
      </c>
      <c r="E663" s="8">
        <v>405</v>
      </c>
      <c r="F663" t="s">
        <v>8220</v>
      </c>
      <c r="G663" t="s">
        <v>8233</v>
      </c>
      <c r="H663" t="s">
        <v>8253</v>
      </c>
      <c r="I663">
        <v>1468392599</v>
      </c>
      <c r="J663">
        <v>1465800599</v>
      </c>
      <c r="K663" t="b">
        <v>0</v>
      </c>
      <c r="L663">
        <v>4</v>
      </c>
      <c r="M663" t="b">
        <v>0</v>
      </c>
      <c r="N663" t="s">
        <v>8280</v>
      </c>
      <c r="O663" s="9">
        <f>(((J663/60)/60)/24)+DATE(1970,1,1)</f>
        <v>42534.284710648149</v>
      </c>
      <c r="P663" t="str">
        <f>LEFT(N663,SEARCH("/",N663)-1)</f>
        <v>games</v>
      </c>
      <c r="Q663" t="str">
        <f>RIGHT(N663,LEN(N663)-SEARCH("/",N663))</f>
        <v>video games</v>
      </c>
      <c r="R663">
        <f>YEAR(O663)</f>
        <v>2016</v>
      </c>
    </row>
    <row r="664" spans="1:18" ht="29" x14ac:dyDescent="0.35">
      <c r="A664">
        <v>2427</v>
      </c>
      <c r="B664" s="3" t="s">
        <v>2428</v>
      </c>
      <c r="C664" s="3" t="s">
        <v>6537</v>
      </c>
      <c r="D664" s="6">
        <v>50000</v>
      </c>
      <c r="E664" s="8">
        <v>1</v>
      </c>
      <c r="F664" t="s">
        <v>8220</v>
      </c>
      <c r="G664" t="s">
        <v>8223</v>
      </c>
      <c r="H664" t="s">
        <v>8245</v>
      </c>
      <c r="I664">
        <v>1458715133</v>
      </c>
      <c r="J664">
        <v>1455262733</v>
      </c>
      <c r="K664" t="b">
        <v>0</v>
      </c>
      <c r="L664">
        <v>1</v>
      </c>
      <c r="M664" t="b">
        <v>0</v>
      </c>
      <c r="N664" t="s">
        <v>8282</v>
      </c>
      <c r="O664" s="9">
        <f>(((J664/60)/60)/24)+DATE(1970,1,1)</f>
        <v>42412.318668981476</v>
      </c>
      <c r="P664" t="str">
        <f>LEFT(N664,SEARCH("/",N664)-1)</f>
        <v>food</v>
      </c>
      <c r="Q664" t="str">
        <f>RIGHT(N664,LEN(N664)-SEARCH("/",N664))</f>
        <v>food trucks</v>
      </c>
      <c r="R664">
        <f>YEAR(O664)</f>
        <v>2016</v>
      </c>
    </row>
    <row r="665" spans="1:18" ht="43.5" x14ac:dyDescent="0.35">
      <c r="A665">
        <v>2510</v>
      </c>
      <c r="B665" s="3" t="s">
        <v>2510</v>
      </c>
      <c r="C665" s="3" t="s">
        <v>6620</v>
      </c>
      <c r="D665" s="6">
        <v>50000</v>
      </c>
      <c r="E665" s="8">
        <v>75</v>
      </c>
      <c r="F665" t="s">
        <v>8220</v>
      </c>
      <c r="G665" t="s">
        <v>8223</v>
      </c>
      <c r="H665" t="s">
        <v>8245</v>
      </c>
      <c r="I665">
        <v>1431647772</v>
      </c>
      <c r="J665">
        <v>1426463772</v>
      </c>
      <c r="K665" t="b">
        <v>0</v>
      </c>
      <c r="L665">
        <v>2</v>
      </c>
      <c r="M665" t="b">
        <v>0</v>
      </c>
      <c r="N665" t="s">
        <v>8297</v>
      </c>
      <c r="O665" s="9">
        <f>(((J665/60)/60)/24)+DATE(1970,1,1)</f>
        <v>42078.997361111105</v>
      </c>
      <c r="P665" t="str">
        <f>LEFT(N665,SEARCH("/",N665)-1)</f>
        <v>food</v>
      </c>
      <c r="Q665" t="str">
        <f>RIGHT(N665,LEN(N665)-SEARCH("/",N665))</f>
        <v>restaurants</v>
      </c>
      <c r="R665">
        <f>YEAR(O665)</f>
        <v>2015</v>
      </c>
    </row>
    <row r="666" spans="1:18" ht="43.5" x14ac:dyDescent="0.35">
      <c r="A666">
        <v>2587</v>
      </c>
      <c r="B666" s="3" t="s">
        <v>2587</v>
      </c>
      <c r="C666" s="3" t="s">
        <v>6697</v>
      </c>
      <c r="D666" s="6">
        <v>50000</v>
      </c>
      <c r="E666" s="8">
        <v>1217</v>
      </c>
      <c r="F666" t="s">
        <v>8220</v>
      </c>
      <c r="G666" t="s">
        <v>8223</v>
      </c>
      <c r="H666" t="s">
        <v>8245</v>
      </c>
      <c r="I666">
        <v>1451491953</v>
      </c>
      <c r="J666">
        <v>1448899953</v>
      </c>
      <c r="K666" t="b">
        <v>0</v>
      </c>
      <c r="L666">
        <v>6</v>
      </c>
      <c r="M666" t="b">
        <v>0</v>
      </c>
      <c r="N666" t="s">
        <v>8282</v>
      </c>
      <c r="O666" s="9">
        <f>(((J666/60)/60)/24)+DATE(1970,1,1)</f>
        <v>42338.675381944442</v>
      </c>
      <c r="P666" t="str">
        <f>LEFT(N666,SEARCH("/",N666)-1)</f>
        <v>food</v>
      </c>
      <c r="Q666" t="str">
        <f>RIGHT(N666,LEN(N666)-SEARCH("/",N666))</f>
        <v>food trucks</v>
      </c>
      <c r="R666">
        <f>YEAR(O666)</f>
        <v>2015</v>
      </c>
    </row>
    <row r="667" spans="1:18" ht="43.5" x14ac:dyDescent="0.35">
      <c r="A667">
        <v>2589</v>
      </c>
      <c r="B667" s="3" t="s">
        <v>2589</v>
      </c>
      <c r="C667" s="3" t="s">
        <v>6699</v>
      </c>
      <c r="D667" s="6">
        <v>50000</v>
      </c>
      <c r="E667" s="8">
        <v>5</v>
      </c>
      <c r="F667" t="s">
        <v>8220</v>
      </c>
      <c r="G667" t="s">
        <v>8231</v>
      </c>
      <c r="H667" t="s">
        <v>8252</v>
      </c>
      <c r="I667">
        <v>1458733927</v>
      </c>
      <c r="J667">
        <v>1456145527</v>
      </c>
      <c r="K667" t="b">
        <v>0</v>
      </c>
      <c r="L667">
        <v>1</v>
      </c>
      <c r="M667" t="b">
        <v>0</v>
      </c>
      <c r="N667" t="s">
        <v>8282</v>
      </c>
      <c r="O667" s="9">
        <f>(((J667/60)/60)/24)+DATE(1970,1,1)</f>
        <v>42422.536192129628</v>
      </c>
      <c r="P667" t="str">
        <f>LEFT(N667,SEARCH("/",N667)-1)</f>
        <v>food</v>
      </c>
      <c r="Q667" t="str">
        <f>RIGHT(N667,LEN(N667)-SEARCH("/",N667))</f>
        <v>food trucks</v>
      </c>
      <c r="R667">
        <f>YEAR(O667)</f>
        <v>2016</v>
      </c>
    </row>
    <row r="668" spans="1:18" ht="43.5" x14ac:dyDescent="0.35">
      <c r="A668">
        <v>2600</v>
      </c>
      <c r="B668" s="3" t="s">
        <v>2600</v>
      </c>
      <c r="C668" s="3" t="s">
        <v>6710</v>
      </c>
      <c r="D668" s="6">
        <v>50000</v>
      </c>
      <c r="E668" s="8">
        <v>3466</v>
      </c>
      <c r="F668" t="s">
        <v>8220</v>
      </c>
      <c r="G668" t="s">
        <v>8223</v>
      </c>
      <c r="H668" t="s">
        <v>8245</v>
      </c>
      <c r="I668">
        <v>1458938200</v>
      </c>
      <c r="J668">
        <v>1453757800</v>
      </c>
      <c r="K668" t="b">
        <v>0</v>
      </c>
      <c r="L668">
        <v>30</v>
      </c>
      <c r="M668" t="b">
        <v>0</v>
      </c>
      <c r="N668" t="s">
        <v>8282</v>
      </c>
      <c r="O668" s="9">
        <f>(((J668/60)/60)/24)+DATE(1970,1,1)</f>
        <v>42394.900462962964</v>
      </c>
      <c r="P668" t="str">
        <f>LEFT(N668,SEARCH("/",N668)-1)</f>
        <v>food</v>
      </c>
      <c r="Q668" t="str">
        <f>RIGHT(N668,LEN(N668)-SEARCH("/",N668))</f>
        <v>food trucks</v>
      </c>
      <c r="R668">
        <f>YEAR(O668)</f>
        <v>2016</v>
      </c>
    </row>
    <row r="669" spans="1:18" ht="43.5" x14ac:dyDescent="0.35">
      <c r="A669">
        <v>2685</v>
      </c>
      <c r="B669" s="3" t="s">
        <v>2685</v>
      </c>
      <c r="C669" s="3" t="s">
        <v>6795</v>
      </c>
      <c r="D669" s="6">
        <v>50000</v>
      </c>
      <c r="E669" s="8">
        <v>10</v>
      </c>
      <c r="F669" t="s">
        <v>8220</v>
      </c>
      <c r="G669" t="s">
        <v>8223</v>
      </c>
      <c r="H669" t="s">
        <v>8245</v>
      </c>
      <c r="I669">
        <v>1430149330</v>
      </c>
      <c r="J669">
        <v>1424968930</v>
      </c>
      <c r="K669" t="b">
        <v>0</v>
      </c>
      <c r="L669">
        <v>1</v>
      </c>
      <c r="M669" t="b">
        <v>0</v>
      </c>
      <c r="N669" t="s">
        <v>8282</v>
      </c>
      <c r="O669" s="9">
        <f>(((J669/60)/60)/24)+DATE(1970,1,1)</f>
        <v>42061.69594907407</v>
      </c>
      <c r="P669" t="str">
        <f>LEFT(N669,SEARCH("/",N669)-1)</f>
        <v>food</v>
      </c>
      <c r="Q669" t="str">
        <f>RIGHT(N669,LEN(N669)-SEARCH("/",N669))</f>
        <v>food trucks</v>
      </c>
      <c r="R669">
        <f>YEAR(O669)</f>
        <v>2015</v>
      </c>
    </row>
    <row r="670" spans="1:18" ht="29" x14ac:dyDescent="0.35">
      <c r="A670">
        <v>2688</v>
      </c>
      <c r="B670" s="3" t="s">
        <v>2688</v>
      </c>
      <c r="C670" s="3" t="s">
        <v>6798</v>
      </c>
      <c r="D670" s="6">
        <v>50000</v>
      </c>
      <c r="E670" s="8">
        <v>74</v>
      </c>
      <c r="F670" t="s">
        <v>8220</v>
      </c>
      <c r="G670" t="s">
        <v>8223</v>
      </c>
      <c r="H670" t="s">
        <v>8245</v>
      </c>
      <c r="I670">
        <v>1424746800</v>
      </c>
      <c r="J670">
        <v>1422067870</v>
      </c>
      <c r="K670" t="b">
        <v>0</v>
      </c>
      <c r="L670">
        <v>14</v>
      </c>
      <c r="M670" t="b">
        <v>0</v>
      </c>
      <c r="N670" t="s">
        <v>8282</v>
      </c>
      <c r="O670" s="9">
        <f>(((J670/60)/60)/24)+DATE(1970,1,1)</f>
        <v>42028.118865740747</v>
      </c>
      <c r="P670" t="str">
        <f>LEFT(N670,SEARCH("/",N670)-1)</f>
        <v>food</v>
      </c>
      <c r="Q670" t="str">
        <f>RIGHT(N670,LEN(N670)-SEARCH("/",N670))</f>
        <v>food trucks</v>
      </c>
      <c r="R670">
        <f>YEAR(O670)</f>
        <v>2015</v>
      </c>
    </row>
    <row r="671" spans="1:18" ht="43.5" x14ac:dyDescent="0.35">
      <c r="A671">
        <v>2863</v>
      </c>
      <c r="B671" s="3" t="s">
        <v>2863</v>
      </c>
      <c r="C671" s="3" t="s">
        <v>6973</v>
      </c>
      <c r="D671" s="6">
        <v>50000</v>
      </c>
      <c r="E671" s="8">
        <v>20</v>
      </c>
      <c r="F671" t="s">
        <v>8220</v>
      </c>
      <c r="G671" t="s">
        <v>8223</v>
      </c>
      <c r="H671" t="s">
        <v>8245</v>
      </c>
      <c r="I671">
        <v>1410279123</v>
      </c>
      <c r="J671">
        <v>1405095123</v>
      </c>
      <c r="K671" t="b">
        <v>0</v>
      </c>
      <c r="L671">
        <v>1</v>
      </c>
      <c r="M671" t="b">
        <v>0</v>
      </c>
      <c r="N671" t="s">
        <v>8269</v>
      </c>
      <c r="O671" s="9">
        <f>(((J671/60)/60)/24)+DATE(1970,1,1)</f>
        <v>41831.675034722226</v>
      </c>
      <c r="P671" t="str">
        <f>LEFT(N671,SEARCH("/",N671)-1)</f>
        <v>theater</v>
      </c>
      <c r="Q671" t="str">
        <f>RIGHT(N671,LEN(N671)-SEARCH("/",N671))</f>
        <v>plays</v>
      </c>
      <c r="R671">
        <f>YEAR(O671)</f>
        <v>2014</v>
      </c>
    </row>
    <row r="672" spans="1:18" ht="29" x14ac:dyDescent="0.35">
      <c r="A672">
        <v>2894</v>
      </c>
      <c r="B672" s="3" t="s">
        <v>2894</v>
      </c>
      <c r="C672" s="3" t="s">
        <v>7004</v>
      </c>
      <c r="D672" s="6">
        <v>50000</v>
      </c>
      <c r="E672" s="8">
        <v>0</v>
      </c>
      <c r="F672" t="s">
        <v>8220</v>
      </c>
      <c r="G672" t="s">
        <v>8223</v>
      </c>
      <c r="H672" t="s">
        <v>8245</v>
      </c>
      <c r="I672">
        <v>1428100815</v>
      </c>
      <c r="J672">
        <v>1422920415</v>
      </c>
      <c r="K672" t="b">
        <v>0</v>
      </c>
      <c r="L672">
        <v>0</v>
      </c>
      <c r="M672" t="b">
        <v>0</v>
      </c>
      <c r="N672" t="s">
        <v>8269</v>
      </c>
      <c r="O672" s="9">
        <f>(((J672/60)/60)/24)+DATE(1970,1,1)</f>
        <v>42037.986284722225</v>
      </c>
      <c r="P672" t="str">
        <f>LEFT(N672,SEARCH("/",N672)-1)</f>
        <v>theater</v>
      </c>
      <c r="Q672" t="str">
        <f>RIGHT(N672,LEN(N672)-SEARCH("/",N672))</f>
        <v>plays</v>
      </c>
      <c r="R672">
        <f>YEAR(O672)</f>
        <v>2015</v>
      </c>
    </row>
    <row r="673" spans="1:18" ht="58" x14ac:dyDescent="0.35">
      <c r="A673">
        <v>2945</v>
      </c>
      <c r="B673" s="3" t="s">
        <v>2945</v>
      </c>
      <c r="C673" s="3" t="s">
        <v>7055</v>
      </c>
      <c r="D673" s="6">
        <v>50000</v>
      </c>
      <c r="E673" s="8">
        <v>0</v>
      </c>
      <c r="F673" t="s">
        <v>8220</v>
      </c>
      <c r="G673" t="s">
        <v>8223</v>
      </c>
      <c r="H673" t="s">
        <v>8245</v>
      </c>
      <c r="I673">
        <v>1432437660</v>
      </c>
      <c r="J673">
        <v>1429845660</v>
      </c>
      <c r="K673" t="b">
        <v>0</v>
      </c>
      <c r="L673">
        <v>0</v>
      </c>
      <c r="M673" t="b">
        <v>0</v>
      </c>
      <c r="N673" t="s">
        <v>8301</v>
      </c>
      <c r="O673" s="9">
        <f>(((J673/60)/60)/24)+DATE(1970,1,1)</f>
        <v>42118.139583333337</v>
      </c>
      <c r="P673" t="str">
        <f>LEFT(N673,SEARCH("/",N673)-1)</f>
        <v>theater</v>
      </c>
      <c r="Q673" t="str">
        <f>RIGHT(N673,LEN(N673)-SEARCH("/",N673))</f>
        <v>spaces</v>
      </c>
      <c r="R673">
        <f>YEAR(O673)</f>
        <v>2015</v>
      </c>
    </row>
    <row r="674" spans="1:18" ht="43.5" x14ac:dyDescent="0.35">
      <c r="A674">
        <v>3052</v>
      </c>
      <c r="B674" s="3" t="s">
        <v>3052</v>
      </c>
      <c r="C674" s="3" t="s">
        <v>7162</v>
      </c>
      <c r="D674" s="6">
        <v>50000</v>
      </c>
      <c r="E674" s="8">
        <v>75</v>
      </c>
      <c r="F674" t="s">
        <v>8220</v>
      </c>
      <c r="G674" t="s">
        <v>8223</v>
      </c>
      <c r="H674" t="s">
        <v>8245</v>
      </c>
      <c r="I674">
        <v>1432828740</v>
      </c>
      <c r="J674">
        <v>1430237094</v>
      </c>
      <c r="K674" t="b">
        <v>0</v>
      </c>
      <c r="L674">
        <v>2</v>
      </c>
      <c r="M674" t="b">
        <v>0</v>
      </c>
      <c r="N674" t="s">
        <v>8301</v>
      </c>
      <c r="O674" s="9">
        <f>(((J674/60)/60)/24)+DATE(1970,1,1)</f>
        <v>42122.670069444444</v>
      </c>
      <c r="P674" t="str">
        <f>LEFT(N674,SEARCH("/",N674)-1)</f>
        <v>theater</v>
      </c>
      <c r="Q674" t="str">
        <f>RIGHT(N674,LEN(N674)-SEARCH("/",N674))</f>
        <v>spaces</v>
      </c>
      <c r="R674">
        <f>YEAR(O674)</f>
        <v>2015</v>
      </c>
    </row>
    <row r="675" spans="1:18" ht="43.5" x14ac:dyDescent="0.35">
      <c r="A675">
        <v>3057</v>
      </c>
      <c r="B675" s="3" t="s">
        <v>3057</v>
      </c>
      <c r="C675" s="3" t="s">
        <v>7167</v>
      </c>
      <c r="D675" s="6">
        <v>50000</v>
      </c>
      <c r="E675" s="8">
        <v>0</v>
      </c>
      <c r="F675" t="s">
        <v>8220</v>
      </c>
      <c r="G675" t="s">
        <v>8224</v>
      </c>
      <c r="H675" t="s">
        <v>8246</v>
      </c>
      <c r="I675">
        <v>1459694211</v>
      </c>
      <c r="J675">
        <v>1457105811</v>
      </c>
      <c r="K675" t="b">
        <v>0</v>
      </c>
      <c r="L675">
        <v>0</v>
      </c>
      <c r="M675" t="b">
        <v>0</v>
      </c>
      <c r="N675" t="s">
        <v>8301</v>
      </c>
      <c r="O675" s="9">
        <f>(((J675/60)/60)/24)+DATE(1970,1,1)</f>
        <v>42433.650590277779</v>
      </c>
      <c r="P675" t="str">
        <f>LEFT(N675,SEARCH("/",N675)-1)</f>
        <v>theater</v>
      </c>
      <c r="Q675" t="str">
        <f>RIGHT(N675,LEN(N675)-SEARCH("/",N675))</f>
        <v>spaces</v>
      </c>
      <c r="R675">
        <f>YEAR(O675)</f>
        <v>2016</v>
      </c>
    </row>
    <row r="676" spans="1:18" x14ac:dyDescent="0.35">
      <c r="A676">
        <v>3108</v>
      </c>
      <c r="B676" s="3" t="s">
        <v>3108</v>
      </c>
      <c r="C676" s="3" t="s">
        <v>7218</v>
      </c>
      <c r="D676" s="6">
        <v>50000</v>
      </c>
      <c r="E676" s="8">
        <v>26</v>
      </c>
      <c r="F676" t="s">
        <v>8220</v>
      </c>
      <c r="G676" t="s">
        <v>8223</v>
      </c>
      <c r="H676" t="s">
        <v>8245</v>
      </c>
      <c r="I676">
        <v>1430234394</v>
      </c>
      <c r="J676">
        <v>1425053994</v>
      </c>
      <c r="K676" t="b">
        <v>0</v>
      </c>
      <c r="L676">
        <v>2</v>
      </c>
      <c r="M676" t="b">
        <v>0</v>
      </c>
      <c r="N676" t="s">
        <v>8301</v>
      </c>
      <c r="O676" s="9">
        <f>(((J676/60)/60)/24)+DATE(1970,1,1)</f>
        <v>42062.680486111116</v>
      </c>
      <c r="P676" t="str">
        <f>LEFT(N676,SEARCH("/",N676)-1)</f>
        <v>theater</v>
      </c>
      <c r="Q676" t="str">
        <f>RIGHT(N676,LEN(N676)-SEARCH("/",N676))</f>
        <v>spaces</v>
      </c>
      <c r="R676">
        <f>YEAR(O676)</f>
        <v>2015</v>
      </c>
    </row>
    <row r="677" spans="1:18" ht="58" x14ac:dyDescent="0.35">
      <c r="A677">
        <v>3200</v>
      </c>
      <c r="B677" s="3" t="s">
        <v>3200</v>
      </c>
      <c r="C677" s="3" t="s">
        <v>7310</v>
      </c>
      <c r="D677" s="6">
        <v>50000</v>
      </c>
      <c r="E677" s="8">
        <v>1</v>
      </c>
      <c r="F677" t="s">
        <v>8220</v>
      </c>
      <c r="G677" t="s">
        <v>8223</v>
      </c>
      <c r="H677" t="s">
        <v>8245</v>
      </c>
      <c r="I677">
        <v>1461994440</v>
      </c>
      <c r="J677">
        <v>1459410101</v>
      </c>
      <c r="K677" t="b">
        <v>0</v>
      </c>
      <c r="L677">
        <v>1</v>
      </c>
      <c r="M677" t="b">
        <v>0</v>
      </c>
      <c r="N677" t="s">
        <v>8303</v>
      </c>
      <c r="O677" s="9">
        <f>(((J677/60)/60)/24)+DATE(1970,1,1)</f>
        <v>42460.320613425924</v>
      </c>
      <c r="P677" t="str">
        <f>LEFT(N677,SEARCH("/",N677)-1)</f>
        <v>theater</v>
      </c>
      <c r="Q677" t="str">
        <f>RIGHT(N677,LEN(N677)-SEARCH("/",N677))</f>
        <v>musical</v>
      </c>
      <c r="R677">
        <f>YEAR(O677)</f>
        <v>2016</v>
      </c>
    </row>
    <row r="678" spans="1:18" ht="58" x14ac:dyDescent="0.35">
      <c r="A678">
        <v>3893</v>
      </c>
      <c r="B678" s="3" t="s">
        <v>3890</v>
      </c>
      <c r="C678" s="3" t="s">
        <v>8001</v>
      </c>
      <c r="D678" s="6">
        <v>50000</v>
      </c>
      <c r="E678" s="8">
        <v>10775</v>
      </c>
      <c r="F678" t="s">
        <v>8220</v>
      </c>
      <c r="G678" t="s">
        <v>8223</v>
      </c>
      <c r="H678" t="s">
        <v>8245</v>
      </c>
      <c r="I678">
        <v>1404194400</v>
      </c>
      <c r="J678">
        <v>1400600840</v>
      </c>
      <c r="K678" t="b">
        <v>0</v>
      </c>
      <c r="L678">
        <v>84</v>
      </c>
      <c r="M678" t="b">
        <v>0</v>
      </c>
      <c r="N678" t="s">
        <v>8269</v>
      </c>
      <c r="O678" s="9">
        <f>(((J678/60)/60)/24)+DATE(1970,1,1)</f>
        <v>41779.657870370371</v>
      </c>
      <c r="P678" t="str">
        <f>LEFT(N678,SEARCH("/",N678)-1)</f>
        <v>theater</v>
      </c>
      <c r="Q678" t="str">
        <f>RIGHT(N678,LEN(N678)-SEARCH("/",N678))</f>
        <v>plays</v>
      </c>
      <c r="R678">
        <f>YEAR(O678)</f>
        <v>2014</v>
      </c>
    </row>
    <row r="679" spans="1:18" ht="43.5" x14ac:dyDescent="0.35">
      <c r="A679">
        <v>3993</v>
      </c>
      <c r="B679" s="3" t="s">
        <v>3989</v>
      </c>
      <c r="C679" s="3" t="s">
        <v>8099</v>
      </c>
      <c r="D679" s="6">
        <v>50000</v>
      </c>
      <c r="E679" s="8">
        <v>3</v>
      </c>
      <c r="F679" t="s">
        <v>8220</v>
      </c>
      <c r="G679" t="s">
        <v>8223</v>
      </c>
      <c r="H679" t="s">
        <v>8245</v>
      </c>
      <c r="I679">
        <v>1431549912</v>
      </c>
      <c r="J679">
        <v>1428957912</v>
      </c>
      <c r="K679" t="b">
        <v>0</v>
      </c>
      <c r="L679">
        <v>1</v>
      </c>
      <c r="M679" t="b">
        <v>0</v>
      </c>
      <c r="N679" t="s">
        <v>8269</v>
      </c>
      <c r="O679" s="9">
        <f>(((J679/60)/60)/24)+DATE(1970,1,1)</f>
        <v>42107.864722222221</v>
      </c>
      <c r="P679" t="str">
        <f>LEFT(N679,SEARCH("/",N679)-1)</f>
        <v>theater</v>
      </c>
      <c r="Q679" t="str">
        <f>RIGHT(N679,LEN(N679)-SEARCH("/",N679))</f>
        <v>plays</v>
      </c>
      <c r="R679">
        <f>YEAR(O679)</f>
        <v>2015</v>
      </c>
    </row>
    <row r="680" spans="1:18" ht="29" x14ac:dyDescent="0.35">
      <c r="A680">
        <v>952</v>
      </c>
      <c r="B680" s="3" t="s">
        <v>953</v>
      </c>
      <c r="C680" s="3" t="s">
        <v>5062</v>
      </c>
      <c r="D680" s="6">
        <v>49000</v>
      </c>
      <c r="E680" s="8">
        <v>19572</v>
      </c>
      <c r="F680" t="s">
        <v>8220</v>
      </c>
      <c r="G680" t="s">
        <v>8223</v>
      </c>
      <c r="H680" t="s">
        <v>8245</v>
      </c>
      <c r="I680">
        <v>1479483812</v>
      </c>
      <c r="J680">
        <v>1476888212</v>
      </c>
      <c r="K680" t="b">
        <v>0</v>
      </c>
      <c r="L680">
        <v>196</v>
      </c>
      <c r="M680" t="b">
        <v>0</v>
      </c>
      <c r="N680" t="s">
        <v>8271</v>
      </c>
      <c r="O680" s="9">
        <f>(((J680/60)/60)/24)+DATE(1970,1,1)</f>
        <v>42662.613564814819</v>
      </c>
      <c r="P680" t="str">
        <f>LEFT(N680,SEARCH("/",N680)-1)</f>
        <v>technology</v>
      </c>
      <c r="Q680" t="str">
        <f>RIGHT(N680,LEN(N680)-SEARCH("/",N680))</f>
        <v>wearables</v>
      </c>
      <c r="R680">
        <f>YEAR(O680)</f>
        <v>2016</v>
      </c>
    </row>
    <row r="681" spans="1:18" ht="58" x14ac:dyDescent="0.35">
      <c r="A681">
        <v>3098</v>
      </c>
      <c r="B681" s="3" t="s">
        <v>3098</v>
      </c>
      <c r="C681" s="3" t="s">
        <v>7208</v>
      </c>
      <c r="D681" s="6">
        <v>48725</v>
      </c>
      <c r="E681" s="8">
        <v>1758</v>
      </c>
      <c r="F681" t="s">
        <v>8220</v>
      </c>
      <c r="G681" t="s">
        <v>8223</v>
      </c>
      <c r="H681" t="s">
        <v>8245</v>
      </c>
      <c r="I681">
        <v>1454890620</v>
      </c>
      <c r="J681">
        <v>1450724449</v>
      </c>
      <c r="K681" t="b">
        <v>0</v>
      </c>
      <c r="L681">
        <v>27</v>
      </c>
      <c r="M681" t="b">
        <v>0</v>
      </c>
      <c r="N681" t="s">
        <v>8301</v>
      </c>
      <c r="O681" s="9">
        <f>(((J681/60)/60)/24)+DATE(1970,1,1)</f>
        <v>42359.792233796295</v>
      </c>
      <c r="P681" t="str">
        <f>LEFT(N681,SEARCH("/",N681)-1)</f>
        <v>theater</v>
      </c>
      <c r="Q681" t="str">
        <f>RIGHT(N681,LEN(N681)-SEARCH("/",N681))</f>
        <v>spaces</v>
      </c>
      <c r="R681">
        <f>YEAR(O681)</f>
        <v>2015</v>
      </c>
    </row>
    <row r="682" spans="1:18" ht="58" x14ac:dyDescent="0.35">
      <c r="A682">
        <v>712</v>
      </c>
      <c r="B682" s="3" t="s">
        <v>713</v>
      </c>
      <c r="C682" s="3" t="s">
        <v>4822</v>
      </c>
      <c r="D682" s="6">
        <v>48500</v>
      </c>
      <c r="E682" s="8">
        <v>105</v>
      </c>
      <c r="F682" t="s">
        <v>8220</v>
      </c>
      <c r="G682" t="s">
        <v>8223</v>
      </c>
      <c r="H682" t="s">
        <v>8245</v>
      </c>
      <c r="I682">
        <v>1455466832</v>
      </c>
      <c r="J682">
        <v>1452874832</v>
      </c>
      <c r="K682" t="b">
        <v>0</v>
      </c>
      <c r="L682">
        <v>4</v>
      </c>
      <c r="M682" t="b">
        <v>0</v>
      </c>
      <c r="N682" t="s">
        <v>8271</v>
      </c>
      <c r="O682" s="9">
        <f>(((J682/60)/60)/24)+DATE(1970,1,1)</f>
        <v>42384.680925925932</v>
      </c>
      <c r="P682" t="str">
        <f>LEFT(N682,SEARCH("/",N682)-1)</f>
        <v>technology</v>
      </c>
      <c r="Q682" t="str">
        <f>RIGHT(N682,LEN(N682)-SEARCH("/",N682))</f>
        <v>wearables</v>
      </c>
      <c r="R682">
        <f>YEAR(O682)</f>
        <v>2016</v>
      </c>
    </row>
    <row r="683" spans="1:18" ht="29" x14ac:dyDescent="0.35">
      <c r="A683">
        <v>1913</v>
      </c>
      <c r="B683" s="3" t="s">
        <v>1914</v>
      </c>
      <c r="C683" s="3" t="s">
        <v>6023</v>
      </c>
      <c r="D683" s="6">
        <v>48000</v>
      </c>
      <c r="E683" s="8">
        <v>637</v>
      </c>
      <c r="F683" t="s">
        <v>8220</v>
      </c>
      <c r="G683" t="s">
        <v>8224</v>
      </c>
      <c r="H683" t="s">
        <v>8246</v>
      </c>
      <c r="I683">
        <v>1412770578</v>
      </c>
      <c r="J683">
        <v>1410178578</v>
      </c>
      <c r="K683" t="b">
        <v>0</v>
      </c>
      <c r="L683">
        <v>26</v>
      </c>
      <c r="M683" t="b">
        <v>0</v>
      </c>
      <c r="N683" t="s">
        <v>8292</v>
      </c>
      <c r="O683" s="9">
        <f>(((J683/60)/60)/24)+DATE(1970,1,1)</f>
        <v>41890.511319444442</v>
      </c>
      <c r="P683" t="str">
        <f>LEFT(N683,SEARCH("/",N683)-1)</f>
        <v>technology</v>
      </c>
      <c r="Q683" t="str">
        <f>RIGHT(N683,LEN(N683)-SEARCH("/",N683))</f>
        <v>gadgets</v>
      </c>
      <c r="R683">
        <f>YEAR(O683)</f>
        <v>2014</v>
      </c>
    </row>
    <row r="684" spans="1:18" ht="58" x14ac:dyDescent="0.35">
      <c r="A684">
        <v>1800</v>
      </c>
      <c r="B684" s="3" t="s">
        <v>1801</v>
      </c>
      <c r="C684" s="3" t="s">
        <v>5910</v>
      </c>
      <c r="D684" s="6">
        <v>46260</v>
      </c>
      <c r="E684" s="8">
        <v>9460</v>
      </c>
      <c r="F684" t="s">
        <v>8220</v>
      </c>
      <c r="G684" t="s">
        <v>8224</v>
      </c>
      <c r="H684" t="s">
        <v>8246</v>
      </c>
      <c r="I684">
        <v>1476109970</v>
      </c>
      <c r="J684">
        <v>1473517970</v>
      </c>
      <c r="K684" t="b">
        <v>1</v>
      </c>
      <c r="L684">
        <v>113</v>
      </c>
      <c r="M684" t="b">
        <v>0</v>
      </c>
      <c r="N684" t="s">
        <v>8283</v>
      </c>
      <c r="O684" s="9">
        <f>(((J684/60)/60)/24)+DATE(1970,1,1)</f>
        <v>42623.606134259258</v>
      </c>
      <c r="P684" t="str">
        <f>LEFT(N684,SEARCH("/",N684)-1)</f>
        <v>photography</v>
      </c>
      <c r="Q684" t="str">
        <f>RIGHT(N684,LEN(N684)-SEARCH("/",N684))</f>
        <v>photobooks</v>
      </c>
      <c r="R684">
        <f>YEAR(O684)</f>
        <v>2016</v>
      </c>
    </row>
    <row r="685" spans="1:18" ht="43.5" x14ac:dyDescent="0.35">
      <c r="A685">
        <v>552</v>
      </c>
      <c r="B685" s="3" t="s">
        <v>553</v>
      </c>
      <c r="C685" s="3" t="s">
        <v>4662</v>
      </c>
      <c r="D685" s="6">
        <v>45000</v>
      </c>
      <c r="E685" s="8">
        <v>0</v>
      </c>
      <c r="F685" t="s">
        <v>8220</v>
      </c>
      <c r="G685" t="s">
        <v>8228</v>
      </c>
      <c r="H685" t="s">
        <v>8250</v>
      </c>
      <c r="I685">
        <v>1452350896</v>
      </c>
      <c r="J685">
        <v>1447166896</v>
      </c>
      <c r="K685" t="b">
        <v>0</v>
      </c>
      <c r="L685">
        <v>0</v>
      </c>
      <c r="M685" t="b">
        <v>0</v>
      </c>
      <c r="N685" t="s">
        <v>8270</v>
      </c>
      <c r="O685" s="9">
        <f>(((J685/60)/60)/24)+DATE(1970,1,1)</f>
        <v>42318.616851851853</v>
      </c>
      <c r="P685" t="str">
        <f>LEFT(N685,SEARCH("/",N685)-1)</f>
        <v>technology</v>
      </c>
      <c r="Q685" t="str">
        <f>RIGHT(N685,LEN(N685)-SEARCH("/",N685))</f>
        <v>web</v>
      </c>
      <c r="R685">
        <f>YEAR(O685)</f>
        <v>2015</v>
      </c>
    </row>
    <row r="686" spans="1:18" ht="58" x14ac:dyDescent="0.35">
      <c r="A686">
        <v>868</v>
      </c>
      <c r="B686" s="3" t="s">
        <v>869</v>
      </c>
      <c r="C686" s="3" t="s">
        <v>4978</v>
      </c>
      <c r="D686" s="6">
        <v>45000</v>
      </c>
      <c r="E686" s="8">
        <v>50</v>
      </c>
      <c r="F686" t="s">
        <v>8220</v>
      </c>
      <c r="G686" t="s">
        <v>8223</v>
      </c>
      <c r="H686" t="s">
        <v>8245</v>
      </c>
      <c r="I686">
        <v>1389055198</v>
      </c>
      <c r="J686">
        <v>1386463198</v>
      </c>
      <c r="K686" t="b">
        <v>0</v>
      </c>
      <c r="L686">
        <v>1</v>
      </c>
      <c r="M686" t="b">
        <v>0</v>
      </c>
      <c r="N686" t="s">
        <v>8276</v>
      </c>
      <c r="O686" s="9">
        <f>(((J686/60)/60)/24)+DATE(1970,1,1)</f>
        <v>41616.027754629627</v>
      </c>
      <c r="P686" t="str">
        <f>LEFT(N686,SEARCH("/",N686)-1)</f>
        <v>music</v>
      </c>
      <c r="Q686" t="str">
        <f>RIGHT(N686,LEN(N686)-SEARCH("/",N686))</f>
        <v>jazz</v>
      </c>
      <c r="R686">
        <f>YEAR(O686)</f>
        <v>2013</v>
      </c>
    </row>
    <row r="687" spans="1:18" ht="29" x14ac:dyDescent="0.35">
      <c r="A687">
        <v>1088</v>
      </c>
      <c r="B687" s="3" t="s">
        <v>1089</v>
      </c>
      <c r="C687" s="3" t="s">
        <v>5198</v>
      </c>
      <c r="D687" s="6">
        <v>45000</v>
      </c>
      <c r="E687" s="8">
        <v>6382.34</v>
      </c>
      <c r="F687" t="s">
        <v>8220</v>
      </c>
      <c r="G687" t="s">
        <v>8223</v>
      </c>
      <c r="H687" t="s">
        <v>8245</v>
      </c>
      <c r="I687">
        <v>1398366667</v>
      </c>
      <c r="J687">
        <v>1395774667</v>
      </c>
      <c r="K687" t="b">
        <v>0</v>
      </c>
      <c r="L687">
        <v>147</v>
      </c>
      <c r="M687" t="b">
        <v>0</v>
      </c>
      <c r="N687" t="s">
        <v>8280</v>
      </c>
      <c r="O687" s="9">
        <f>(((J687/60)/60)/24)+DATE(1970,1,1)</f>
        <v>41723.799386574072</v>
      </c>
      <c r="P687" t="str">
        <f>LEFT(N687,SEARCH("/",N687)-1)</f>
        <v>games</v>
      </c>
      <c r="Q687" t="str">
        <f>RIGHT(N687,LEN(N687)-SEARCH("/",N687))</f>
        <v>video games</v>
      </c>
      <c r="R687">
        <f>YEAR(O687)</f>
        <v>2014</v>
      </c>
    </row>
    <row r="688" spans="1:18" ht="43.5" x14ac:dyDescent="0.35">
      <c r="A688">
        <v>1143</v>
      </c>
      <c r="B688" s="3" t="s">
        <v>1144</v>
      </c>
      <c r="C688" s="3" t="s">
        <v>5253</v>
      </c>
      <c r="D688" s="6">
        <v>45000</v>
      </c>
      <c r="E688" s="8">
        <v>186</v>
      </c>
      <c r="F688" t="s">
        <v>8220</v>
      </c>
      <c r="G688" t="s">
        <v>8223</v>
      </c>
      <c r="H688" t="s">
        <v>8245</v>
      </c>
      <c r="I688">
        <v>1450327126</v>
      </c>
      <c r="J688">
        <v>1447735126</v>
      </c>
      <c r="K688" t="b">
        <v>0</v>
      </c>
      <c r="L688">
        <v>8</v>
      </c>
      <c r="M688" t="b">
        <v>0</v>
      </c>
      <c r="N688" t="s">
        <v>8281</v>
      </c>
      <c r="O688" s="9">
        <f>(((J688/60)/60)/24)+DATE(1970,1,1)</f>
        <v>42325.19358796296</v>
      </c>
      <c r="P688" t="str">
        <f>LEFT(N688,SEARCH("/",N688)-1)</f>
        <v>games</v>
      </c>
      <c r="Q688" t="str">
        <f>RIGHT(N688,LEN(N688)-SEARCH("/",N688))</f>
        <v>mobile games</v>
      </c>
      <c r="R688">
        <f>YEAR(O688)</f>
        <v>2015</v>
      </c>
    </row>
    <row r="689" spans="1:18" ht="43.5" x14ac:dyDescent="0.35">
      <c r="A689">
        <v>2151</v>
      </c>
      <c r="B689" s="3" t="s">
        <v>2152</v>
      </c>
      <c r="C689" s="3" t="s">
        <v>6261</v>
      </c>
      <c r="D689" s="6">
        <v>45000</v>
      </c>
      <c r="E689" s="8">
        <v>118</v>
      </c>
      <c r="F689" t="s">
        <v>8220</v>
      </c>
      <c r="G689" t="s">
        <v>8223</v>
      </c>
      <c r="H689" t="s">
        <v>8245</v>
      </c>
      <c r="I689">
        <v>1467231614</v>
      </c>
      <c r="J689">
        <v>1464639614</v>
      </c>
      <c r="K689" t="b">
        <v>0</v>
      </c>
      <c r="L689">
        <v>6</v>
      </c>
      <c r="M689" t="b">
        <v>0</v>
      </c>
      <c r="N689" t="s">
        <v>8280</v>
      </c>
      <c r="O689" s="9">
        <f>(((J689/60)/60)/24)+DATE(1970,1,1)</f>
        <v>42520.847384259265</v>
      </c>
      <c r="P689" t="str">
        <f>LEFT(N689,SEARCH("/",N689)-1)</f>
        <v>games</v>
      </c>
      <c r="Q689" t="str">
        <f>RIGHT(N689,LEN(N689)-SEARCH("/",N689))</f>
        <v>video games</v>
      </c>
      <c r="R689">
        <f>YEAR(O689)</f>
        <v>2016</v>
      </c>
    </row>
    <row r="690" spans="1:18" ht="29" x14ac:dyDescent="0.35">
      <c r="A690">
        <v>2884</v>
      </c>
      <c r="B690" s="3" t="s">
        <v>2884</v>
      </c>
      <c r="C690" s="3" t="s">
        <v>6994</v>
      </c>
      <c r="D690" s="6">
        <v>45000</v>
      </c>
      <c r="E690" s="8">
        <v>185</v>
      </c>
      <c r="F690" t="s">
        <v>8220</v>
      </c>
      <c r="G690" t="s">
        <v>8223</v>
      </c>
      <c r="H690" t="s">
        <v>8245</v>
      </c>
      <c r="I690">
        <v>1417800435</v>
      </c>
      <c r="J690">
        <v>1415208435</v>
      </c>
      <c r="K690" t="b">
        <v>0</v>
      </c>
      <c r="L690">
        <v>4</v>
      </c>
      <c r="M690" t="b">
        <v>0</v>
      </c>
      <c r="N690" t="s">
        <v>8269</v>
      </c>
      <c r="O690" s="9">
        <f>(((J690/60)/60)/24)+DATE(1970,1,1)</f>
        <v>41948.727256944447</v>
      </c>
      <c r="P690" t="str">
        <f>LEFT(N690,SEARCH("/",N690)-1)</f>
        <v>theater</v>
      </c>
      <c r="Q690" t="str">
        <f>RIGHT(N690,LEN(N690)-SEARCH("/",N690))</f>
        <v>plays</v>
      </c>
      <c r="R690">
        <f>YEAR(O690)</f>
        <v>2014</v>
      </c>
    </row>
    <row r="691" spans="1:18" x14ac:dyDescent="0.35">
      <c r="A691">
        <v>2507</v>
      </c>
      <c r="B691" s="3" t="s">
        <v>2507</v>
      </c>
      <c r="C691" s="3" t="s">
        <v>6617</v>
      </c>
      <c r="D691" s="6">
        <v>42850</v>
      </c>
      <c r="E691" s="8">
        <v>0</v>
      </c>
      <c r="F691" t="s">
        <v>8220</v>
      </c>
      <c r="G691" t="s">
        <v>8223</v>
      </c>
      <c r="H691" t="s">
        <v>8245</v>
      </c>
      <c r="I691">
        <v>1431308704</v>
      </c>
      <c r="J691">
        <v>1428716704</v>
      </c>
      <c r="K691" t="b">
        <v>0</v>
      </c>
      <c r="L691">
        <v>0</v>
      </c>
      <c r="M691" t="b">
        <v>0</v>
      </c>
      <c r="N691" t="s">
        <v>8297</v>
      </c>
      <c r="O691" s="9">
        <f>(((J691/60)/60)/24)+DATE(1970,1,1)</f>
        <v>42105.072962962964</v>
      </c>
      <c r="P691" t="str">
        <f>LEFT(N691,SEARCH("/",N691)-1)</f>
        <v>food</v>
      </c>
      <c r="Q691" t="str">
        <f>RIGHT(N691,LEN(N691)-SEARCH("/",N691))</f>
        <v>restaurants</v>
      </c>
      <c r="R691">
        <f>YEAR(O691)</f>
        <v>2015</v>
      </c>
    </row>
    <row r="692" spans="1:18" ht="58" x14ac:dyDescent="0.35">
      <c r="A692">
        <v>1911</v>
      </c>
      <c r="B692" s="3" t="s">
        <v>1912</v>
      </c>
      <c r="C692" s="3" t="s">
        <v>6021</v>
      </c>
      <c r="D692" s="6">
        <v>42500</v>
      </c>
      <c r="E692" s="8">
        <v>10</v>
      </c>
      <c r="F692" t="s">
        <v>8220</v>
      </c>
      <c r="G692" t="s">
        <v>8227</v>
      </c>
      <c r="H692" t="s">
        <v>8249</v>
      </c>
      <c r="I692">
        <v>1407545334</v>
      </c>
      <c r="J692">
        <v>1404953334</v>
      </c>
      <c r="K692" t="b">
        <v>0</v>
      </c>
      <c r="L692">
        <v>1</v>
      </c>
      <c r="M692" t="b">
        <v>0</v>
      </c>
      <c r="N692" t="s">
        <v>8292</v>
      </c>
      <c r="O692" s="9">
        <f>(((J692/60)/60)/24)+DATE(1970,1,1)</f>
        <v>41830.033958333333</v>
      </c>
      <c r="P692" t="str">
        <f>LEFT(N692,SEARCH("/",N692)-1)</f>
        <v>technology</v>
      </c>
      <c r="Q692" t="str">
        <f>RIGHT(N692,LEN(N692)-SEARCH("/",N692))</f>
        <v>gadgets</v>
      </c>
      <c r="R692">
        <f>YEAR(O692)</f>
        <v>2014</v>
      </c>
    </row>
    <row r="693" spans="1:18" ht="29" x14ac:dyDescent="0.35">
      <c r="A693">
        <v>2130</v>
      </c>
      <c r="B693" s="3" t="s">
        <v>2131</v>
      </c>
      <c r="C693" s="3" t="s">
        <v>6240</v>
      </c>
      <c r="D693" s="6">
        <v>42000</v>
      </c>
      <c r="E693" s="8">
        <v>85</v>
      </c>
      <c r="F693" t="s">
        <v>8220</v>
      </c>
      <c r="G693" t="s">
        <v>8223</v>
      </c>
      <c r="H693" t="s">
        <v>8245</v>
      </c>
      <c r="I693">
        <v>1408154663</v>
      </c>
      <c r="J693">
        <v>1405130663</v>
      </c>
      <c r="K693" t="b">
        <v>0</v>
      </c>
      <c r="L693">
        <v>4</v>
      </c>
      <c r="M693" t="b">
        <v>0</v>
      </c>
      <c r="N693" t="s">
        <v>8280</v>
      </c>
      <c r="O693" s="9">
        <f>(((J693/60)/60)/24)+DATE(1970,1,1)</f>
        <v>41832.086377314816</v>
      </c>
      <c r="P693" t="str">
        <f>LEFT(N693,SEARCH("/",N693)-1)</f>
        <v>games</v>
      </c>
      <c r="Q693" t="str">
        <f>RIGHT(N693,LEN(N693)-SEARCH("/",N693))</f>
        <v>video games</v>
      </c>
      <c r="R693">
        <f>YEAR(O693)</f>
        <v>2014</v>
      </c>
    </row>
    <row r="694" spans="1:18" x14ac:dyDescent="0.35">
      <c r="A694">
        <v>185</v>
      </c>
      <c r="B694" s="3" t="s">
        <v>187</v>
      </c>
      <c r="C694" s="3" t="s">
        <v>4295</v>
      </c>
      <c r="D694" s="6">
        <v>40000</v>
      </c>
      <c r="E694" s="8">
        <v>2200</v>
      </c>
      <c r="F694" t="s">
        <v>8220</v>
      </c>
      <c r="G694" t="s">
        <v>8233</v>
      </c>
      <c r="H694" t="s">
        <v>8253</v>
      </c>
      <c r="I694">
        <v>1471557139</v>
      </c>
      <c r="J694">
        <v>1468965139</v>
      </c>
      <c r="K694" t="b">
        <v>0</v>
      </c>
      <c r="L694">
        <v>10</v>
      </c>
      <c r="M694" t="b">
        <v>0</v>
      </c>
      <c r="N694" t="s">
        <v>8266</v>
      </c>
      <c r="O694" s="9">
        <f>(((J694/60)/60)/24)+DATE(1970,1,1)</f>
        <v>42570.91133101852</v>
      </c>
      <c r="P694" t="str">
        <f>LEFT(N694,SEARCH("/",N694)-1)</f>
        <v>film &amp; video</v>
      </c>
      <c r="Q694" t="str">
        <f>RIGHT(N694,LEN(N694)-SEARCH("/",N694))</f>
        <v>drama</v>
      </c>
      <c r="R694">
        <f>YEAR(O694)</f>
        <v>2016</v>
      </c>
    </row>
    <row r="695" spans="1:18" ht="43.5" x14ac:dyDescent="0.35">
      <c r="A695">
        <v>422</v>
      </c>
      <c r="B695" s="3" t="s">
        <v>423</v>
      </c>
      <c r="C695" s="3" t="s">
        <v>4532</v>
      </c>
      <c r="D695" s="6">
        <v>40000</v>
      </c>
      <c r="E695" s="8">
        <v>430</v>
      </c>
      <c r="F695" t="s">
        <v>8220</v>
      </c>
      <c r="G695" t="s">
        <v>8223</v>
      </c>
      <c r="H695" t="s">
        <v>8245</v>
      </c>
      <c r="I695">
        <v>1410416097</v>
      </c>
      <c r="J695">
        <v>1407824097</v>
      </c>
      <c r="K695" t="b">
        <v>0</v>
      </c>
      <c r="L695">
        <v>12</v>
      </c>
      <c r="M695" t="b">
        <v>0</v>
      </c>
      <c r="N695" t="s">
        <v>8268</v>
      </c>
      <c r="O695" s="9">
        <f>(((J695/60)/60)/24)+DATE(1970,1,1)</f>
        <v>41863.260381944441</v>
      </c>
      <c r="P695" t="str">
        <f>LEFT(N695,SEARCH("/",N695)-1)</f>
        <v>film &amp; video</v>
      </c>
      <c r="Q695" t="str">
        <f>RIGHT(N695,LEN(N695)-SEARCH("/",N695))</f>
        <v>animation</v>
      </c>
      <c r="R695">
        <f>YEAR(O695)</f>
        <v>2014</v>
      </c>
    </row>
    <row r="696" spans="1:18" ht="43.5" x14ac:dyDescent="0.35">
      <c r="A696">
        <v>480</v>
      </c>
      <c r="B696" s="3" t="s">
        <v>481</v>
      </c>
      <c r="C696" s="3" t="s">
        <v>4590</v>
      </c>
      <c r="D696" s="6">
        <v>40000</v>
      </c>
      <c r="E696" s="8">
        <v>7764</v>
      </c>
      <c r="F696" t="s">
        <v>8220</v>
      </c>
      <c r="G696" t="s">
        <v>8223</v>
      </c>
      <c r="H696" t="s">
        <v>8245</v>
      </c>
      <c r="I696">
        <v>1376049615</v>
      </c>
      <c r="J696">
        <v>1373457615</v>
      </c>
      <c r="K696" t="b">
        <v>0</v>
      </c>
      <c r="L696">
        <v>140</v>
      </c>
      <c r="M696" t="b">
        <v>0</v>
      </c>
      <c r="N696" t="s">
        <v>8268</v>
      </c>
      <c r="O696" s="9">
        <f>(((J696/60)/60)/24)+DATE(1970,1,1)</f>
        <v>41465.500173611108</v>
      </c>
      <c r="P696" t="str">
        <f>LEFT(N696,SEARCH("/",N696)-1)</f>
        <v>film &amp; video</v>
      </c>
      <c r="Q696" t="str">
        <f>RIGHT(N696,LEN(N696)-SEARCH("/",N696))</f>
        <v>animation</v>
      </c>
      <c r="R696">
        <f>YEAR(O696)</f>
        <v>2013</v>
      </c>
    </row>
    <row r="697" spans="1:18" ht="43.5" x14ac:dyDescent="0.35">
      <c r="A697">
        <v>708</v>
      </c>
      <c r="B697" s="3" t="s">
        <v>709</v>
      </c>
      <c r="C697" s="3" t="s">
        <v>4818</v>
      </c>
      <c r="D697" s="6">
        <v>40000</v>
      </c>
      <c r="E697" s="8">
        <v>8837</v>
      </c>
      <c r="F697" t="s">
        <v>8220</v>
      </c>
      <c r="G697" t="s">
        <v>8224</v>
      </c>
      <c r="H697" t="s">
        <v>8246</v>
      </c>
      <c r="I697">
        <v>1410616600</v>
      </c>
      <c r="J697">
        <v>1405432600</v>
      </c>
      <c r="K697" t="b">
        <v>0</v>
      </c>
      <c r="L697">
        <v>369</v>
      </c>
      <c r="M697" t="b">
        <v>0</v>
      </c>
      <c r="N697" t="s">
        <v>8271</v>
      </c>
      <c r="O697" s="9">
        <f>(((J697/60)/60)/24)+DATE(1970,1,1)</f>
        <v>41835.581018518518</v>
      </c>
      <c r="P697" t="str">
        <f>LEFT(N697,SEARCH("/",N697)-1)</f>
        <v>technology</v>
      </c>
      <c r="Q697" t="str">
        <f>RIGHT(N697,LEN(N697)-SEARCH("/",N697))</f>
        <v>wearables</v>
      </c>
      <c r="R697">
        <f>YEAR(O697)</f>
        <v>2014</v>
      </c>
    </row>
    <row r="698" spans="1:18" ht="58" x14ac:dyDescent="0.35">
      <c r="A698">
        <v>1115</v>
      </c>
      <c r="B698" s="3" t="s">
        <v>1116</v>
      </c>
      <c r="C698" s="3" t="s">
        <v>5225</v>
      </c>
      <c r="D698" s="6">
        <v>40000</v>
      </c>
      <c r="E698" s="8">
        <v>53</v>
      </c>
      <c r="F698" t="s">
        <v>8220</v>
      </c>
      <c r="G698" t="s">
        <v>8223</v>
      </c>
      <c r="H698" t="s">
        <v>8245</v>
      </c>
      <c r="I698">
        <v>1459352495</v>
      </c>
      <c r="J698">
        <v>1456764095</v>
      </c>
      <c r="K698" t="b">
        <v>0</v>
      </c>
      <c r="L698">
        <v>4</v>
      </c>
      <c r="M698" t="b">
        <v>0</v>
      </c>
      <c r="N698" t="s">
        <v>8280</v>
      </c>
      <c r="O698" s="9">
        <f>(((J698/60)/60)/24)+DATE(1970,1,1)</f>
        <v>42429.695543981477</v>
      </c>
      <c r="P698" t="str">
        <f>LEFT(N698,SEARCH("/",N698)-1)</f>
        <v>games</v>
      </c>
      <c r="Q698" t="str">
        <f>RIGHT(N698,LEN(N698)-SEARCH("/",N698))</f>
        <v>video games</v>
      </c>
      <c r="R698">
        <f>YEAR(O698)</f>
        <v>2016</v>
      </c>
    </row>
    <row r="699" spans="1:18" ht="43.5" x14ac:dyDescent="0.35">
      <c r="A699">
        <v>1131</v>
      </c>
      <c r="B699" s="3" t="s">
        <v>1132</v>
      </c>
      <c r="C699" s="3" t="s">
        <v>5241</v>
      </c>
      <c r="D699" s="6">
        <v>40000</v>
      </c>
      <c r="E699" s="8">
        <v>0</v>
      </c>
      <c r="F699" t="s">
        <v>8220</v>
      </c>
      <c r="G699" t="s">
        <v>8225</v>
      </c>
      <c r="H699" t="s">
        <v>8247</v>
      </c>
      <c r="I699">
        <v>1450993668</v>
      </c>
      <c r="J699">
        <v>1448401668</v>
      </c>
      <c r="K699" t="b">
        <v>0</v>
      </c>
      <c r="L699">
        <v>0</v>
      </c>
      <c r="M699" t="b">
        <v>0</v>
      </c>
      <c r="N699" t="s">
        <v>8281</v>
      </c>
      <c r="O699" s="9">
        <f>(((J699/60)/60)/24)+DATE(1970,1,1)</f>
        <v>42332.908194444448</v>
      </c>
      <c r="P699" t="str">
        <f>LEFT(N699,SEARCH("/",N699)-1)</f>
        <v>games</v>
      </c>
      <c r="Q699" t="str">
        <f>RIGHT(N699,LEN(N699)-SEARCH("/",N699))</f>
        <v>mobile games</v>
      </c>
      <c r="R699">
        <f>YEAR(O699)</f>
        <v>2015</v>
      </c>
    </row>
    <row r="700" spans="1:18" ht="58" x14ac:dyDescent="0.35">
      <c r="A700">
        <v>1432</v>
      </c>
      <c r="B700" s="3" t="s">
        <v>1433</v>
      </c>
      <c r="C700" s="3" t="s">
        <v>5542</v>
      </c>
      <c r="D700" s="6">
        <v>40000</v>
      </c>
      <c r="E700" s="8">
        <v>0</v>
      </c>
      <c r="F700" t="s">
        <v>8220</v>
      </c>
      <c r="G700" t="s">
        <v>8223</v>
      </c>
      <c r="H700" t="s">
        <v>8245</v>
      </c>
      <c r="I700">
        <v>1437417828</v>
      </c>
      <c r="J700">
        <v>1434825828</v>
      </c>
      <c r="K700" t="b">
        <v>0</v>
      </c>
      <c r="L700">
        <v>0</v>
      </c>
      <c r="M700" t="b">
        <v>0</v>
      </c>
      <c r="N700" t="s">
        <v>8285</v>
      </c>
      <c r="O700" s="9">
        <f>(((J700/60)/60)/24)+DATE(1970,1,1)</f>
        <v>42175.780416666668</v>
      </c>
      <c r="P700" t="str">
        <f>LEFT(N700,SEARCH("/",N700)-1)</f>
        <v>publishing</v>
      </c>
      <c r="Q700" t="str">
        <f>RIGHT(N700,LEN(N700)-SEARCH("/",N700))</f>
        <v>translations</v>
      </c>
      <c r="R700">
        <f>YEAR(O700)</f>
        <v>2015</v>
      </c>
    </row>
    <row r="701" spans="1:18" ht="43.5" x14ac:dyDescent="0.35">
      <c r="A701">
        <v>1769</v>
      </c>
      <c r="B701" s="3" t="s">
        <v>1770</v>
      </c>
      <c r="C701" s="3" t="s">
        <v>5879</v>
      </c>
      <c r="D701" s="6">
        <v>40000</v>
      </c>
      <c r="E701" s="8">
        <v>1081</v>
      </c>
      <c r="F701" t="s">
        <v>8220</v>
      </c>
      <c r="G701" t="s">
        <v>8223</v>
      </c>
      <c r="H701" t="s">
        <v>8245</v>
      </c>
      <c r="I701">
        <v>1421177959</v>
      </c>
      <c r="J701">
        <v>1418585959</v>
      </c>
      <c r="K701" t="b">
        <v>1</v>
      </c>
      <c r="L701">
        <v>22</v>
      </c>
      <c r="M701" t="b">
        <v>0</v>
      </c>
      <c r="N701" t="s">
        <v>8283</v>
      </c>
      <c r="O701" s="9">
        <f>(((J701/60)/60)/24)+DATE(1970,1,1)</f>
        <v>41987.818969907406</v>
      </c>
      <c r="P701" t="str">
        <f>LEFT(N701,SEARCH("/",N701)-1)</f>
        <v>photography</v>
      </c>
      <c r="Q701" t="str">
        <f>RIGHT(N701,LEN(N701)-SEARCH("/",N701))</f>
        <v>photobooks</v>
      </c>
      <c r="R701">
        <f>YEAR(O701)</f>
        <v>2014</v>
      </c>
    </row>
    <row r="702" spans="1:18" ht="43.5" x14ac:dyDescent="0.35">
      <c r="A702">
        <v>1783</v>
      </c>
      <c r="B702" s="3" t="s">
        <v>1784</v>
      </c>
      <c r="C702" s="3" t="s">
        <v>5893</v>
      </c>
      <c r="D702" s="6">
        <v>40000</v>
      </c>
      <c r="E702" s="8">
        <v>9477</v>
      </c>
      <c r="F702" t="s">
        <v>8220</v>
      </c>
      <c r="G702" t="s">
        <v>8223</v>
      </c>
      <c r="H702" t="s">
        <v>8245</v>
      </c>
      <c r="I702">
        <v>1432248478</v>
      </c>
      <c r="J702">
        <v>1429656478</v>
      </c>
      <c r="K702" t="b">
        <v>1</v>
      </c>
      <c r="L702">
        <v>185</v>
      </c>
      <c r="M702" t="b">
        <v>0</v>
      </c>
      <c r="N702" t="s">
        <v>8283</v>
      </c>
      <c r="O702" s="9">
        <f>(((J702/60)/60)/24)+DATE(1970,1,1)</f>
        <v>42115.949976851851</v>
      </c>
      <c r="P702" t="str">
        <f>LEFT(N702,SEARCH("/",N702)-1)</f>
        <v>photography</v>
      </c>
      <c r="Q702" t="str">
        <f>RIGHT(N702,LEN(N702)-SEARCH("/",N702))</f>
        <v>photobooks</v>
      </c>
      <c r="R702">
        <f>YEAR(O702)</f>
        <v>2015</v>
      </c>
    </row>
    <row r="703" spans="1:18" ht="58" x14ac:dyDescent="0.35">
      <c r="A703">
        <v>2673</v>
      </c>
      <c r="B703" s="3" t="s">
        <v>2673</v>
      </c>
      <c r="C703" s="3" t="s">
        <v>6783</v>
      </c>
      <c r="D703" s="6">
        <v>40000</v>
      </c>
      <c r="E703" s="8">
        <v>11032</v>
      </c>
      <c r="F703" t="s">
        <v>8220</v>
      </c>
      <c r="G703" t="s">
        <v>8223</v>
      </c>
      <c r="H703" t="s">
        <v>8245</v>
      </c>
      <c r="I703">
        <v>1414622700</v>
      </c>
      <c r="J703">
        <v>1412081999</v>
      </c>
      <c r="K703" t="b">
        <v>1</v>
      </c>
      <c r="L703">
        <v>66</v>
      </c>
      <c r="M703" t="b">
        <v>0</v>
      </c>
      <c r="N703" t="s">
        <v>8300</v>
      </c>
      <c r="O703" s="9">
        <f>(((J703/60)/60)/24)+DATE(1970,1,1)</f>
        <v>41912.541655092595</v>
      </c>
      <c r="P703" t="str">
        <f>LEFT(N703,SEARCH("/",N703)-1)</f>
        <v>technology</v>
      </c>
      <c r="Q703" t="str">
        <f>RIGHT(N703,LEN(N703)-SEARCH("/",N703))</f>
        <v>makerspaces</v>
      </c>
      <c r="R703">
        <f>YEAR(O703)</f>
        <v>2014</v>
      </c>
    </row>
    <row r="704" spans="1:18" ht="58" x14ac:dyDescent="0.35">
      <c r="A704">
        <v>2679</v>
      </c>
      <c r="B704" s="3" t="s">
        <v>2679</v>
      </c>
      <c r="C704" s="3" t="s">
        <v>6789</v>
      </c>
      <c r="D704" s="6">
        <v>40000</v>
      </c>
      <c r="E704" s="8">
        <v>132</v>
      </c>
      <c r="F704" t="s">
        <v>8220</v>
      </c>
      <c r="G704" t="s">
        <v>8223</v>
      </c>
      <c r="H704" t="s">
        <v>8245</v>
      </c>
      <c r="I704">
        <v>1425081694</v>
      </c>
      <c r="J704">
        <v>1422489694</v>
      </c>
      <c r="K704" t="b">
        <v>0</v>
      </c>
      <c r="L704">
        <v>3</v>
      </c>
      <c r="M704" t="b">
        <v>0</v>
      </c>
      <c r="N704" t="s">
        <v>8300</v>
      </c>
      <c r="O704" s="9">
        <f>(((J704/60)/60)/24)+DATE(1970,1,1)</f>
        <v>42033.001087962963</v>
      </c>
      <c r="P704" t="str">
        <f>LEFT(N704,SEARCH("/",N704)-1)</f>
        <v>technology</v>
      </c>
      <c r="Q704" t="str">
        <f>RIGHT(N704,LEN(N704)-SEARCH("/",N704))</f>
        <v>makerspaces</v>
      </c>
      <c r="R704">
        <f>YEAR(O704)</f>
        <v>2015</v>
      </c>
    </row>
    <row r="705" spans="1:18" ht="43.5" x14ac:dyDescent="0.35">
      <c r="A705">
        <v>3107</v>
      </c>
      <c r="B705" s="3" t="s">
        <v>3107</v>
      </c>
      <c r="C705" s="3" t="s">
        <v>7217</v>
      </c>
      <c r="D705" s="6">
        <v>40000</v>
      </c>
      <c r="E705" s="8">
        <v>7905</v>
      </c>
      <c r="F705" t="s">
        <v>8220</v>
      </c>
      <c r="G705" t="s">
        <v>8223</v>
      </c>
      <c r="H705" t="s">
        <v>8245</v>
      </c>
      <c r="I705">
        <v>1431372751</v>
      </c>
      <c r="J705">
        <v>1430767951</v>
      </c>
      <c r="K705" t="b">
        <v>0</v>
      </c>
      <c r="L705">
        <v>29</v>
      </c>
      <c r="M705" t="b">
        <v>0</v>
      </c>
      <c r="N705" t="s">
        <v>8301</v>
      </c>
      <c r="O705" s="9">
        <f>(((J705/60)/60)/24)+DATE(1970,1,1)</f>
        <v>42128.814247685179</v>
      </c>
      <c r="P705" t="str">
        <f>LEFT(N705,SEARCH("/",N705)-1)</f>
        <v>theater</v>
      </c>
      <c r="Q705" t="str">
        <f>RIGHT(N705,LEN(N705)-SEARCH("/",N705))</f>
        <v>spaces</v>
      </c>
      <c r="R705">
        <f>YEAR(O705)</f>
        <v>2015</v>
      </c>
    </row>
    <row r="706" spans="1:18" ht="58" x14ac:dyDescent="0.35">
      <c r="A706">
        <v>3845</v>
      </c>
      <c r="B706" s="3" t="s">
        <v>3842</v>
      </c>
      <c r="C706" s="3" t="s">
        <v>7954</v>
      </c>
      <c r="D706" s="6">
        <v>40000</v>
      </c>
      <c r="E706" s="8">
        <v>842</v>
      </c>
      <c r="F706" t="s">
        <v>8220</v>
      </c>
      <c r="G706" t="s">
        <v>8223</v>
      </c>
      <c r="H706" t="s">
        <v>8245</v>
      </c>
      <c r="I706">
        <v>1443711774</v>
      </c>
      <c r="J706">
        <v>1441119774</v>
      </c>
      <c r="K706" t="b">
        <v>1</v>
      </c>
      <c r="L706">
        <v>12</v>
      </c>
      <c r="M706" t="b">
        <v>0</v>
      </c>
      <c r="N706" t="s">
        <v>8269</v>
      </c>
      <c r="O706" s="9">
        <f>(((J706/60)/60)/24)+DATE(1970,1,1)</f>
        <v>42248.627013888887</v>
      </c>
      <c r="P706" t="str">
        <f>LEFT(N706,SEARCH("/",N706)-1)</f>
        <v>theater</v>
      </c>
      <c r="Q706" t="str">
        <f>RIGHT(N706,LEN(N706)-SEARCH("/",N706))</f>
        <v>plays</v>
      </c>
      <c r="R706">
        <f>YEAR(O706)</f>
        <v>2015</v>
      </c>
    </row>
    <row r="707" spans="1:18" ht="29" x14ac:dyDescent="0.35">
      <c r="A707">
        <v>2763</v>
      </c>
      <c r="B707" s="3" t="s">
        <v>2763</v>
      </c>
      <c r="C707" s="3" t="s">
        <v>6873</v>
      </c>
      <c r="D707" s="6">
        <v>39400</v>
      </c>
      <c r="E707" s="8">
        <v>90</v>
      </c>
      <c r="F707" t="s">
        <v>8220</v>
      </c>
      <c r="G707" t="s">
        <v>8223</v>
      </c>
      <c r="H707" t="s">
        <v>8245</v>
      </c>
      <c r="I707">
        <v>1369403684</v>
      </c>
      <c r="J707">
        <v>1365515684</v>
      </c>
      <c r="K707" t="b">
        <v>0</v>
      </c>
      <c r="L707">
        <v>3</v>
      </c>
      <c r="M707" t="b">
        <v>0</v>
      </c>
      <c r="N707" t="s">
        <v>8302</v>
      </c>
      <c r="O707" s="9">
        <f>(((J707/60)/60)/24)+DATE(1970,1,1)</f>
        <v>41373.579675925925</v>
      </c>
      <c r="P707" t="str">
        <f>LEFT(N707,SEARCH("/",N707)-1)</f>
        <v>publishing</v>
      </c>
      <c r="Q707" t="str">
        <f>RIGHT(N707,LEN(N707)-SEARCH("/",N707))</f>
        <v>children's books</v>
      </c>
      <c r="R707">
        <f>YEAR(O707)</f>
        <v>2013</v>
      </c>
    </row>
    <row r="708" spans="1:18" ht="43.5" x14ac:dyDescent="0.35">
      <c r="A708">
        <v>459</v>
      </c>
      <c r="B708" s="3" t="s">
        <v>460</v>
      </c>
      <c r="C708" s="3" t="s">
        <v>4569</v>
      </c>
      <c r="D708" s="6">
        <v>39000</v>
      </c>
      <c r="E708" s="8">
        <v>25</v>
      </c>
      <c r="F708" t="s">
        <v>8220</v>
      </c>
      <c r="G708" t="s">
        <v>8223</v>
      </c>
      <c r="H708" t="s">
        <v>8245</v>
      </c>
      <c r="I708">
        <v>1321201327</v>
      </c>
      <c r="J708">
        <v>1316013727</v>
      </c>
      <c r="K708" t="b">
        <v>0</v>
      </c>
      <c r="L708">
        <v>1</v>
      </c>
      <c r="M708" t="b">
        <v>0</v>
      </c>
      <c r="N708" t="s">
        <v>8268</v>
      </c>
      <c r="O708" s="9">
        <f>(((J708/60)/60)/24)+DATE(1970,1,1)</f>
        <v>40800.6403587963</v>
      </c>
      <c r="P708" t="str">
        <f>LEFT(N708,SEARCH("/",N708)-1)</f>
        <v>film &amp; video</v>
      </c>
      <c r="Q708" t="str">
        <f>RIGHT(N708,LEN(N708)-SEARCH("/",N708))</f>
        <v>animation</v>
      </c>
      <c r="R708">
        <f>YEAR(O708)</f>
        <v>2011</v>
      </c>
    </row>
    <row r="709" spans="1:18" ht="43.5" x14ac:dyDescent="0.35">
      <c r="A709">
        <v>662</v>
      </c>
      <c r="B709" s="3" t="s">
        <v>663</v>
      </c>
      <c r="C709" s="3" t="s">
        <v>4772</v>
      </c>
      <c r="D709" s="6">
        <v>39000</v>
      </c>
      <c r="E709" s="8">
        <v>156</v>
      </c>
      <c r="F709" t="s">
        <v>8220</v>
      </c>
      <c r="G709" t="s">
        <v>8223</v>
      </c>
      <c r="H709" t="s">
        <v>8245</v>
      </c>
      <c r="I709">
        <v>1421404247</v>
      </c>
      <c r="J709">
        <v>1418812247</v>
      </c>
      <c r="K709" t="b">
        <v>0</v>
      </c>
      <c r="L709">
        <v>4</v>
      </c>
      <c r="M709" t="b">
        <v>0</v>
      </c>
      <c r="N709" t="s">
        <v>8271</v>
      </c>
      <c r="O709" s="9">
        <f>(((J709/60)/60)/24)+DATE(1970,1,1)</f>
        <v>41990.438043981485</v>
      </c>
      <c r="P709" t="str">
        <f>LEFT(N709,SEARCH("/",N709)-1)</f>
        <v>technology</v>
      </c>
      <c r="Q709" t="str">
        <f>RIGHT(N709,LEN(N709)-SEARCH("/",N709))</f>
        <v>wearables</v>
      </c>
      <c r="R709">
        <f>YEAR(O709)</f>
        <v>2014</v>
      </c>
    </row>
    <row r="710" spans="1:18" ht="43.5" x14ac:dyDescent="0.35">
      <c r="A710">
        <v>2670</v>
      </c>
      <c r="B710" s="3" t="s">
        <v>2670</v>
      </c>
      <c r="C710" s="3" t="s">
        <v>6780</v>
      </c>
      <c r="D710" s="6">
        <v>38888</v>
      </c>
      <c r="E710" s="8">
        <v>2495</v>
      </c>
      <c r="F710" t="s">
        <v>8220</v>
      </c>
      <c r="G710" t="s">
        <v>8225</v>
      </c>
      <c r="H710" t="s">
        <v>8247</v>
      </c>
      <c r="I710">
        <v>1406593780</v>
      </c>
      <c r="J710">
        <v>1404174580</v>
      </c>
      <c r="K710" t="b">
        <v>1</v>
      </c>
      <c r="L710">
        <v>60</v>
      </c>
      <c r="M710" t="b">
        <v>0</v>
      </c>
      <c r="N710" t="s">
        <v>8300</v>
      </c>
      <c r="O710" s="9">
        <f>(((J710/60)/60)/24)+DATE(1970,1,1)</f>
        <v>41821.020601851851</v>
      </c>
      <c r="P710" t="str">
        <f>LEFT(N710,SEARCH("/",N710)-1)</f>
        <v>technology</v>
      </c>
      <c r="Q710" t="str">
        <f>RIGHT(N710,LEN(N710)-SEARCH("/",N710))</f>
        <v>makerspaces</v>
      </c>
      <c r="R710">
        <f>YEAR(O710)</f>
        <v>2014</v>
      </c>
    </row>
    <row r="711" spans="1:18" ht="43.5" x14ac:dyDescent="0.35">
      <c r="A711">
        <v>771</v>
      </c>
      <c r="B711" s="3" t="s">
        <v>772</v>
      </c>
      <c r="C711" s="3" t="s">
        <v>4881</v>
      </c>
      <c r="D711" s="6">
        <v>38000</v>
      </c>
      <c r="E711" s="8">
        <v>10</v>
      </c>
      <c r="F711" t="s">
        <v>8220</v>
      </c>
      <c r="G711" t="s">
        <v>8223</v>
      </c>
      <c r="H711" t="s">
        <v>8245</v>
      </c>
      <c r="I711">
        <v>1454183202</v>
      </c>
      <c r="J711">
        <v>1449863202</v>
      </c>
      <c r="K711" t="b">
        <v>0</v>
      </c>
      <c r="L711">
        <v>1</v>
      </c>
      <c r="M711" t="b">
        <v>0</v>
      </c>
      <c r="N711" t="s">
        <v>8273</v>
      </c>
      <c r="O711" s="9">
        <f>(((J711/60)/60)/24)+DATE(1970,1,1)</f>
        <v>42349.824097222227</v>
      </c>
      <c r="P711" t="str">
        <f>LEFT(N711,SEARCH("/",N711)-1)</f>
        <v>publishing</v>
      </c>
      <c r="Q711" t="str">
        <f>RIGHT(N711,LEN(N711)-SEARCH("/",N711))</f>
        <v>fiction</v>
      </c>
      <c r="R711">
        <f>YEAR(O711)</f>
        <v>2015</v>
      </c>
    </row>
    <row r="712" spans="1:18" ht="58" x14ac:dyDescent="0.35">
      <c r="A712">
        <v>2857</v>
      </c>
      <c r="B712" s="3" t="s">
        <v>2857</v>
      </c>
      <c r="C712" s="3" t="s">
        <v>6967</v>
      </c>
      <c r="D712" s="6">
        <v>38000</v>
      </c>
      <c r="E712" s="8">
        <v>7500</v>
      </c>
      <c r="F712" t="s">
        <v>8220</v>
      </c>
      <c r="G712" t="s">
        <v>8237</v>
      </c>
      <c r="H712" t="s">
        <v>8255</v>
      </c>
      <c r="I712">
        <v>1487613600</v>
      </c>
      <c r="J712">
        <v>1482444295</v>
      </c>
      <c r="K712" t="b">
        <v>0</v>
      </c>
      <c r="L712">
        <v>15</v>
      </c>
      <c r="M712" t="b">
        <v>0</v>
      </c>
      <c r="N712" t="s">
        <v>8269</v>
      </c>
      <c r="O712" s="9">
        <f>(((J712/60)/60)/24)+DATE(1970,1,1)</f>
        <v>42726.920081018514</v>
      </c>
      <c r="P712" t="str">
        <f>LEFT(N712,SEARCH("/",N712)-1)</f>
        <v>theater</v>
      </c>
      <c r="Q712" t="str">
        <f>RIGHT(N712,LEN(N712)-SEARCH("/",N712))</f>
        <v>plays</v>
      </c>
      <c r="R712">
        <f>YEAR(O712)</f>
        <v>2016</v>
      </c>
    </row>
    <row r="713" spans="1:18" ht="43.5" x14ac:dyDescent="0.35">
      <c r="A713">
        <v>485</v>
      </c>
      <c r="B713" s="3" t="s">
        <v>486</v>
      </c>
      <c r="C713" s="3" t="s">
        <v>4595</v>
      </c>
      <c r="D713" s="6">
        <v>37956</v>
      </c>
      <c r="E713" s="8">
        <v>8315.01</v>
      </c>
      <c r="F713" t="s">
        <v>8220</v>
      </c>
      <c r="G713" t="s">
        <v>8224</v>
      </c>
      <c r="H713" t="s">
        <v>8246</v>
      </c>
      <c r="I713">
        <v>1368792499</v>
      </c>
      <c r="J713">
        <v>1366200499</v>
      </c>
      <c r="K713" t="b">
        <v>0</v>
      </c>
      <c r="L713">
        <v>125</v>
      </c>
      <c r="M713" t="b">
        <v>0</v>
      </c>
      <c r="N713" t="s">
        <v>8268</v>
      </c>
      <c r="O713" s="9">
        <f>(((J713/60)/60)/24)+DATE(1970,1,1)</f>
        <v>41381.50577546296</v>
      </c>
      <c r="P713" t="str">
        <f>LEFT(N713,SEARCH("/",N713)-1)</f>
        <v>film &amp; video</v>
      </c>
      <c r="Q713" t="str">
        <f>RIGHT(N713,LEN(N713)-SEARCH("/",N713))</f>
        <v>animation</v>
      </c>
      <c r="R713">
        <f>YEAR(O713)</f>
        <v>2013</v>
      </c>
    </row>
    <row r="714" spans="1:18" ht="43.5" x14ac:dyDescent="0.35">
      <c r="A714">
        <v>2144</v>
      </c>
      <c r="B714" s="3" t="s">
        <v>2145</v>
      </c>
      <c r="C714" s="3" t="s">
        <v>6254</v>
      </c>
      <c r="D714" s="6">
        <v>35500</v>
      </c>
      <c r="E714" s="8">
        <v>607</v>
      </c>
      <c r="F714" t="s">
        <v>8220</v>
      </c>
      <c r="G714" t="s">
        <v>8223</v>
      </c>
      <c r="H714" t="s">
        <v>8245</v>
      </c>
      <c r="I714">
        <v>1379164040</v>
      </c>
      <c r="J714">
        <v>1376399240</v>
      </c>
      <c r="K714" t="b">
        <v>0</v>
      </c>
      <c r="L714">
        <v>24</v>
      </c>
      <c r="M714" t="b">
        <v>0</v>
      </c>
      <c r="N714" t="s">
        <v>8280</v>
      </c>
      <c r="O714" s="9">
        <f>(((J714/60)/60)/24)+DATE(1970,1,1)</f>
        <v>41499.546759259261</v>
      </c>
      <c r="P714" t="str">
        <f>LEFT(N714,SEARCH("/",N714)-1)</f>
        <v>games</v>
      </c>
      <c r="Q714" t="str">
        <f>RIGHT(N714,LEN(N714)-SEARCH("/",N714))</f>
        <v>video games</v>
      </c>
      <c r="R714">
        <f>YEAR(O714)</f>
        <v>2013</v>
      </c>
    </row>
    <row r="715" spans="1:18" ht="43.5" x14ac:dyDescent="0.35">
      <c r="A715">
        <v>683</v>
      </c>
      <c r="B715" s="3" t="s">
        <v>684</v>
      </c>
      <c r="C715" s="3" t="s">
        <v>4793</v>
      </c>
      <c r="D715" s="6">
        <v>35000</v>
      </c>
      <c r="E715" s="8">
        <v>298</v>
      </c>
      <c r="F715" t="s">
        <v>8220</v>
      </c>
      <c r="G715" t="s">
        <v>8223</v>
      </c>
      <c r="H715" t="s">
        <v>8245</v>
      </c>
      <c r="I715">
        <v>1477949764</v>
      </c>
      <c r="J715">
        <v>1474493764</v>
      </c>
      <c r="K715" t="b">
        <v>0</v>
      </c>
      <c r="L715">
        <v>3</v>
      </c>
      <c r="M715" t="b">
        <v>0</v>
      </c>
      <c r="N715" t="s">
        <v>8271</v>
      </c>
      <c r="O715" s="9">
        <f>(((J715/60)/60)/24)+DATE(1970,1,1)</f>
        <v>42634.900046296301</v>
      </c>
      <c r="P715" t="str">
        <f>LEFT(N715,SEARCH("/",N715)-1)</f>
        <v>technology</v>
      </c>
      <c r="Q715" t="str">
        <f>RIGHT(N715,LEN(N715)-SEARCH("/",N715))</f>
        <v>wearables</v>
      </c>
      <c r="R715">
        <f>YEAR(O715)</f>
        <v>2016</v>
      </c>
    </row>
    <row r="716" spans="1:18" ht="29" x14ac:dyDescent="0.35">
      <c r="A716">
        <v>963</v>
      </c>
      <c r="B716" s="3" t="s">
        <v>964</v>
      </c>
      <c r="C716" s="3" t="s">
        <v>5073</v>
      </c>
      <c r="D716" s="6">
        <v>35000</v>
      </c>
      <c r="E716" s="8">
        <v>377</v>
      </c>
      <c r="F716" t="s">
        <v>8220</v>
      </c>
      <c r="G716" t="s">
        <v>8223</v>
      </c>
      <c r="H716" t="s">
        <v>8245</v>
      </c>
      <c r="I716">
        <v>1476717319</v>
      </c>
      <c r="J716">
        <v>1473693319</v>
      </c>
      <c r="K716" t="b">
        <v>0</v>
      </c>
      <c r="L716">
        <v>9</v>
      </c>
      <c r="M716" t="b">
        <v>0</v>
      </c>
      <c r="N716" t="s">
        <v>8271</v>
      </c>
      <c r="O716" s="9">
        <f>(((J716/60)/60)/24)+DATE(1970,1,1)</f>
        <v>42625.635636574079</v>
      </c>
      <c r="P716" t="str">
        <f>LEFT(N716,SEARCH("/",N716)-1)</f>
        <v>technology</v>
      </c>
      <c r="Q716" t="str">
        <f>RIGHT(N716,LEN(N716)-SEARCH("/",N716))</f>
        <v>wearables</v>
      </c>
      <c r="R716">
        <f>YEAR(O716)</f>
        <v>2016</v>
      </c>
    </row>
    <row r="717" spans="1:18" ht="58" x14ac:dyDescent="0.35">
      <c r="A717">
        <v>979</v>
      </c>
      <c r="B717" s="3" t="s">
        <v>980</v>
      </c>
      <c r="C717" s="3" t="s">
        <v>5089</v>
      </c>
      <c r="D717" s="6">
        <v>35000</v>
      </c>
      <c r="E717" s="8">
        <v>28986.16</v>
      </c>
      <c r="F717" t="s">
        <v>8220</v>
      </c>
      <c r="G717" t="s">
        <v>8223</v>
      </c>
      <c r="H717" t="s">
        <v>8245</v>
      </c>
      <c r="I717">
        <v>1466449140</v>
      </c>
      <c r="J717">
        <v>1463392828</v>
      </c>
      <c r="K717" t="b">
        <v>0</v>
      </c>
      <c r="L717">
        <v>96</v>
      </c>
      <c r="M717" t="b">
        <v>0</v>
      </c>
      <c r="N717" t="s">
        <v>8271</v>
      </c>
      <c r="O717" s="9">
        <f>(((J717/60)/60)/24)+DATE(1970,1,1)</f>
        <v>42506.416990740734</v>
      </c>
      <c r="P717" t="str">
        <f>LEFT(N717,SEARCH("/",N717)-1)</f>
        <v>technology</v>
      </c>
      <c r="Q717" t="str">
        <f>RIGHT(N717,LEN(N717)-SEARCH("/",N717))</f>
        <v>wearables</v>
      </c>
      <c r="R717">
        <f>YEAR(O717)</f>
        <v>2016</v>
      </c>
    </row>
    <row r="718" spans="1:18" ht="58" x14ac:dyDescent="0.35">
      <c r="A718">
        <v>1127</v>
      </c>
      <c r="B718" s="3" t="s">
        <v>1128</v>
      </c>
      <c r="C718" s="3" t="s">
        <v>5237</v>
      </c>
      <c r="D718" s="6">
        <v>35000</v>
      </c>
      <c r="E718" s="8">
        <v>585</v>
      </c>
      <c r="F718" t="s">
        <v>8220</v>
      </c>
      <c r="G718" t="s">
        <v>8223</v>
      </c>
      <c r="H718" t="s">
        <v>8245</v>
      </c>
      <c r="I718">
        <v>1416000600</v>
      </c>
      <c r="J718">
        <v>1413318600</v>
      </c>
      <c r="K718" t="b">
        <v>0</v>
      </c>
      <c r="L718">
        <v>23</v>
      </c>
      <c r="M718" t="b">
        <v>0</v>
      </c>
      <c r="N718" t="s">
        <v>8281</v>
      </c>
      <c r="O718" s="9">
        <f>(((J718/60)/60)/24)+DATE(1970,1,1)</f>
        <v>41926.854166666664</v>
      </c>
      <c r="P718" t="str">
        <f>LEFT(N718,SEARCH("/",N718)-1)</f>
        <v>games</v>
      </c>
      <c r="Q718" t="str">
        <f>RIGHT(N718,LEN(N718)-SEARCH("/",N718))</f>
        <v>mobile games</v>
      </c>
      <c r="R718">
        <f>YEAR(O718)</f>
        <v>2014</v>
      </c>
    </row>
    <row r="719" spans="1:18" ht="43.5" x14ac:dyDescent="0.35">
      <c r="A719">
        <v>1138</v>
      </c>
      <c r="B719" s="3" t="s">
        <v>1139</v>
      </c>
      <c r="C719" s="3" t="s">
        <v>5248</v>
      </c>
      <c r="D719" s="6">
        <v>35000</v>
      </c>
      <c r="E719" s="8">
        <v>125</v>
      </c>
      <c r="F719" t="s">
        <v>8220</v>
      </c>
      <c r="G719" t="s">
        <v>8223</v>
      </c>
      <c r="H719" t="s">
        <v>8245</v>
      </c>
      <c r="I719">
        <v>1485035131</v>
      </c>
      <c r="J719">
        <v>1483307131</v>
      </c>
      <c r="K719" t="b">
        <v>0</v>
      </c>
      <c r="L719">
        <v>4</v>
      </c>
      <c r="M719" t="b">
        <v>0</v>
      </c>
      <c r="N719" t="s">
        <v>8281</v>
      </c>
      <c r="O719" s="9">
        <f>(((J719/60)/60)/24)+DATE(1970,1,1)</f>
        <v>42736.9066087963</v>
      </c>
      <c r="P719" t="str">
        <f>LEFT(N719,SEARCH("/",N719)-1)</f>
        <v>games</v>
      </c>
      <c r="Q719" t="str">
        <f>RIGHT(N719,LEN(N719)-SEARCH("/",N719))</f>
        <v>mobile games</v>
      </c>
      <c r="R719">
        <f>YEAR(O719)</f>
        <v>2017</v>
      </c>
    </row>
    <row r="720" spans="1:18" x14ac:dyDescent="0.35">
      <c r="A720">
        <v>1718</v>
      </c>
      <c r="B720" s="3" t="s">
        <v>1719</v>
      </c>
      <c r="C720" s="3" t="s">
        <v>5828</v>
      </c>
      <c r="D720" s="6">
        <v>35000</v>
      </c>
      <c r="E720" s="8">
        <v>75</v>
      </c>
      <c r="F720" t="s">
        <v>8220</v>
      </c>
      <c r="G720" t="s">
        <v>8223</v>
      </c>
      <c r="H720" t="s">
        <v>8245</v>
      </c>
      <c r="I720">
        <v>1463201940</v>
      </c>
      <c r="J720">
        <v>1459435149</v>
      </c>
      <c r="K720" t="b">
        <v>0</v>
      </c>
      <c r="L720">
        <v>2</v>
      </c>
      <c r="M720" t="b">
        <v>0</v>
      </c>
      <c r="N720" t="s">
        <v>8291</v>
      </c>
      <c r="O720" s="9">
        <f>(((J720/60)/60)/24)+DATE(1970,1,1)</f>
        <v>42460.610520833332</v>
      </c>
      <c r="P720" t="str">
        <f>LEFT(N720,SEARCH("/",N720)-1)</f>
        <v>music</v>
      </c>
      <c r="Q720" t="str">
        <f>RIGHT(N720,LEN(N720)-SEARCH("/",N720))</f>
        <v>faith</v>
      </c>
      <c r="R720">
        <f>YEAR(O720)</f>
        <v>2016</v>
      </c>
    </row>
    <row r="721" spans="1:18" ht="58" x14ac:dyDescent="0.35">
      <c r="A721">
        <v>1782</v>
      </c>
      <c r="B721" s="3" t="s">
        <v>1783</v>
      </c>
      <c r="C721" s="3" t="s">
        <v>5892</v>
      </c>
      <c r="D721" s="6">
        <v>35000</v>
      </c>
      <c r="E721" s="8">
        <v>5422</v>
      </c>
      <c r="F721" t="s">
        <v>8220</v>
      </c>
      <c r="G721" t="s">
        <v>8223</v>
      </c>
      <c r="H721" t="s">
        <v>8245</v>
      </c>
      <c r="I721">
        <v>1456062489</v>
      </c>
      <c r="J721">
        <v>1453211289</v>
      </c>
      <c r="K721" t="b">
        <v>1</v>
      </c>
      <c r="L721">
        <v>76</v>
      </c>
      <c r="M721" t="b">
        <v>0</v>
      </c>
      <c r="N721" t="s">
        <v>8283</v>
      </c>
      <c r="O721" s="9">
        <f>(((J721/60)/60)/24)+DATE(1970,1,1)</f>
        <v>42388.575104166666</v>
      </c>
      <c r="P721" t="str">
        <f>LEFT(N721,SEARCH("/",N721)-1)</f>
        <v>photography</v>
      </c>
      <c r="Q721" t="str">
        <f>RIGHT(N721,LEN(N721)-SEARCH("/",N721))</f>
        <v>photobooks</v>
      </c>
      <c r="R721">
        <f>YEAR(O721)</f>
        <v>2016</v>
      </c>
    </row>
    <row r="722" spans="1:18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>(((J722/60)/60)/24)+DATE(1970,1,1)</f>
        <v>40909.649201388893</v>
      </c>
      <c r="P722" t="str">
        <f>LEFT(N722,SEARCH("/",N722)-1)</f>
        <v>publishing</v>
      </c>
      <c r="Q722" t="str">
        <f>RIGHT(N722,LEN(N722)-SEARCH("/",N722))</f>
        <v>nonfiction</v>
      </c>
      <c r="R722">
        <f>YEAR(O722)</f>
        <v>2012</v>
      </c>
    </row>
    <row r="723" spans="1:18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>(((J723/60)/60)/24)+DATE(1970,1,1)</f>
        <v>41807.571840277778</v>
      </c>
      <c r="P723" t="str">
        <f>LEFT(N723,SEARCH("/",N723)-1)</f>
        <v>publishing</v>
      </c>
      <c r="Q723" t="str">
        <f>RIGHT(N723,LEN(N723)-SEARCH("/",N723))</f>
        <v>nonfiction</v>
      </c>
      <c r="R723">
        <f>YEAR(O723)</f>
        <v>2014</v>
      </c>
    </row>
    <row r="724" spans="1:18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>(((J724/60)/60)/24)+DATE(1970,1,1)</f>
        <v>40977.805300925924</v>
      </c>
      <c r="P724" t="str">
        <f>LEFT(N724,SEARCH("/",N724)-1)</f>
        <v>publishing</v>
      </c>
      <c r="Q724" t="str">
        <f>RIGHT(N724,LEN(N724)-SEARCH("/",N724))</f>
        <v>nonfiction</v>
      </c>
      <c r="R724">
        <f>YEAR(O724)</f>
        <v>2012</v>
      </c>
    </row>
    <row r="725" spans="1:18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>(((J725/60)/60)/24)+DATE(1970,1,1)</f>
        <v>42184.816539351858</v>
      </c>
      <c r="P725" t="str">
        <f>LEFT(N725,SEARCH("/",N725)-1)</f>
        <v>publishing</v>
      </c>
      <c r="Q725" t="str">
        <f>RIGHT(N725,LEN(N725)-SEARCH("/",N725))</f>
        <v>nonfiction</v>
      </c>
      <c r="R725">
        <f>YEAR(O725)</f>
        <v>2015</v>
      </c>
    </row>
    <row r="726" spans="1:18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>(((J726/60)/60)/24)+DATE(1970,1,1)</f>
        <v>40694.638460648144</v>
      </c>
      <c r="P726" t="str">
        <f>LEFT(N726,SEARCH("/",N726)-1)</f>
        <v>publishing</v>
      </c>
      <c r="Q726" t="str">
        <f>RIGHT(N726,LEN(N726)-SEARCH("/",N726))</f>
        <v>nonfiction</v>
      </c>
      <c r="R726">
        <f>YEAR(O726)</f>
        <v>2011</v>
      </c>
    </row>
    <row r="727" spans="1:18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>(((J727/60)/60)/24)+DATE(1970,1,1)</f>
        <v>42321.626296296294</v>
      </c>
      <c r="P727" t="str">
        <f>LEFT(N727,SEARCH("/",N727)-1)</f>
        <v>publishing</v>
      </c>
      <c r="Q727" t="str">
        <f>RIGHT(N727,LEN(N727)-SEARCH("/",N727))</f>
        <v>nonfiction</v>
      </c>
      <c r="R727">
        <f>YEAR(O727)</f>
        <v>2015</v>
      </c>
    </row>
    <row r="728" spans="1:18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>(((J728/60)/60)/24)+DATE(1970,1,1)</f>
        <v>41346.042673611111</v>
      </c>
      <c r="P728" t="str">
        <f>LEFT(N728,SEARCH("/",N728)-1)</f>
        <v>publishing</v>
      </c>
      <c r="Q728" t="str">
        <f>RIGHT(N728,LEN(N728)-SEARCH("/",N728))</f>
        <v>nonfiction</v>
      </c>
      <c r="R728">
        <f>YEAR(O728)</f>
        <v>2013</v>
      </c>
    </row>
    <row r="729" spans="1:18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>(((J729/60)/60)/24)+DATE(1970,1,1)</f>
        <v>41247.020243055551</v>
      </c>
      <c r="P729" t="str">
        <f>LEFT(N729,SEARCH("/",N729)-1)</f>
        <v>publishing</v>
      </c>
      <c r="Q729" t="str">
        <f>RIGHT(N729,LEN(N729)-SEARCH("/",N729))</f>
        <v>nonfiction</v>
      </c>
      <c r="R729">
        <f>YEAR(O729)</f>
        <v>2012</v>
      </c>
    </row>
    <row r="730" spans="1:18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>(((J730/60)/60)/24)+DATE(1970,1,1)</f>
        <v>40731.837465277778</v>
      </c>
      <c r="P730" t="str">
        <f>LEFT(N730,SEARCH("/",N730)-1)</f>
        <v>publishing</v>
      </c>
      <c r="Q730" t="str">
        <f>RIGHT(N730,LEN(N730)-SEARCH("/",N730))</f>
        <v>nonfiction</v>
      </c>
      <c r="R730">
        <f>YEAR(O730)</f>
        <v>2011</v>
      </c>
    </row>
    <row r="731" spans="1:18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>(((J731/60)/60)/24)+DATE(1970,1,1)</f>
        <v>41111.185891203706</v>
      </c>
      <c r="P731" t="str">
        <f>LEFT(N731,SEARCH("/",N731)-1)</f>
        <v>publishing</v>
      </c>
      <c r="Q731" t="str">
        <f>RIGHT(N731,LEN(N731)-SEARCH("/",N731))</f>
        <v>nonfiction</v>
      </c>
      <c r="R731">
        <f>YEAR(O731)</f>
        <v>2012</v>
      </c>
    </row>
    <row r="732" spans="1:18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>(((J732/60)/60)/24)+DATE(1970,1,1)</f>
        <v>40854.745266203703</v>
      </c>
      <c r="P732" t="str">
        <f>LEFT(N732,SEARCH("/",N732)-1)</f>
        <v>publishing</v>
      </c>
      <c r="Q732" t="str">
        <f>RIGHT(N732,LEN(N732)-SEARCH("/",N732))</f>
        <v>nonfiction</v>
      </c>
      <c r="R732">
        <f>YEAR(O732)</f>
        <v>2011</v>
      </c>
    </row>
    <row r="733" spans="1:18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>(((J733/60)/60)/24)+DATE(1970,1,1)</f>
        <v>40879.795682870368</v>
      </c>
      <c r="P733" t="str">
        <f>LEFT(N733,SEARCH("/",N733)-1)</f>
        <v>publishing</v>
      </c>
      <c r="Q733" t="str">
        <f>RIGHT(N733,LEN(N733)-SEARCH("/",N733))</f>
        <v>nonfiction</v>
      </c>
      <c r="R733">
        <f>YEAR(O733)</f>
        <v>2011</v>
      </c>
    </row>
    <row r="734" spans="1:18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>(((J734/60)/60)/24)+DATE(1970,1,1)</f>
        <v>41486.424317129626</v>
      </c>
      <c r="P734" t="str">
        <f>LEFT(N734,SEARCH("/",N734)-1)</f>
        <v>publishing</v>
      </c>
      <c r="Q734" t="str">
        <f>RIGHT(N734,LEN(N734)-SEARCH("/",N734))</f>
        <v>nonfiction</v>
      </c>
      <c r="R734">
        <f>YEAR(O734)</f>
        <v>2013</v>
      </c>
    </row>
    <row r="735" spans="1:18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>(((J735/60)/60)/24)+DATE(1970,1,1)</f>
        <v>41598.420046296298</v>
      </c>
      <c r="P735" t="str">
        <f>LEFT(N735,SEARCH("/",N735)-1)</f>
        <v>publishing</v>
      </c>
      <c r="Q735" t="str">
        <f>RIGHT(N735,LEN(N735)-SEARCH("/",N735))</f>
        <v>nonfiction</v>
      </c>
      <c r="R735">
        <f>YEAR(O735)</f>
        <v>2013</v>
      </c>
    </row>
    <row r="736" spans="1:18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>(((J736/60)/60)/24)+DATE(1970,1,1)</f>
        <v>42102.164583333331</v>
      </c>
      <c r="P736" t="str">
        <f>LEFT(N736,SEARCH("/",N736)-1)</f>
        <v>publishing</v>
      </c>
      <c r="Q736" t="str">
        <f>RIGHT(N736,LEN(N736)-SEARCH("/",N736))</f>
        <v>nonfiction</v>
      </c>
      <c r="R736">
        <f>YEAR(O736)</f>
        <v>2015</v>
      </c>
    </row>
    <row r="737" spans="1:18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>(((J737/60)/60)/24)+DATE(1970,1,1)</f>
        <v>41946.029467592591</v>
      </c>
      <c r="P737" t="str">
        <f>LEFT(N737,SEARCH("/",N737)-1)</f>
        <v>publishing</v>
      </c>
      <c r="Q737" t="str">
        <f>RIGHT(N737,LEN(N737)-SEARCH("/",N737))</f>
        <v>nonfiction</v>
      </c>
      <c r="R737">
        <f>YEAR(O737)</f>
        <v>2014</v>
      </c>
    </row>
    <row r="738" spans="1:18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>(((J738/60)/60)/24)+DATE(1970,1,1)</f>
        <v>41579.734259259261</v>
      </c>
      <c r="P738" t="str">
        <f>LEFT(N738,SEARCH("/",N738)-1)</f>
        <v>publishing</v>
      </c>
      <c r="Q738" t="str">
        <f>RIGHT(N738,LEN(N738)-SEARCH("/",N738))</f>
        <v>nonfiction</v>
      </c>
      <c r="R738">
        <f>YEAR(O738)</f>
        <v>2013</v>
      </c>
    </row>
    <row r="739" spans="1:18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>(((J739/60)/60)/24)+DATE(1970,1,1)</f>
        <v>41667.275312500002</v>
      </c>
      <c r="P739" t="str">
        <f>LEFT(N739,SEARCH("/",N739)-1)</f>
        <v>publishing</v>
      </c>
      <c r="Q739" t="str">
        <f>RIGHT(N739,LEN(N739)-SEARCH("/",N739))</f>
        <v>nonfiction</v>
      </c>
      <c r="R739">
        <f>YEAR(O739)</f>
        <v>2014</v>
      </c>
    </row>
    <row r="740" spans="1:18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>(((J740/60)/60)/24)+DATE(1970,1,1)</f>
        <v>41943.604097222218</v>
      </c>
      <c r="P740" t="str">
        <f>LEFT(N740,SEARCH("/",N740)-1)</f>
        <v>publishing</v>
      </c>
      <c r="Q740" t="str">
        <f>RIGHT(N740,LEN(N740)-SEARCH("/",N740))</f>
        <v>nonfiction</v>
      </c>
      <c r="R740">
        <f>YEAR(O740)</f>
        <v>2014</v>
      </c>
    </row>
    <row r="741" spans="1:18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>(((J741/60)/60)/24)+DATE(1970,1,1)</f>
        <v>41829.502650462964</v>
      </c>
      <c r="P741" t="str">
        <f>LEFT(N741,SEARCH("/",N741)-1)</f>
        <v>publishing</v>
      </c>
      <c r="Q741" t="str">
        <f>RIGHT(N741,LEN(N741)-SEARCH("/",N741))</f>
        <v>nonfiction</v>
      </c>
      <c r="R741">
        <f>YEAR(O741)</f>
        <v>2014</v>
      </c>
    </row>
    <row r="742" spans="1:18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>(((J742/60)/60)/24)+DATE(1970,1,1)</f>
        <v>42162.146782407406</v>
      </c>
      <c r="P742" t="str">
        <f>LEFT(N742,SEARCH("/",N742)-1)</f>
        <v>publishing</v>
      </c>
      <c r="Q742" t="str">
        <f>RIGHT(N742,LEN(N742)-SEARCH("/",N742))</f>
        <v>nonfiction</v>
      </c>
      <c r="R742">
        <f>YEAR(O742)</f>
        <v>2015</v>
      </c>
    </row>
    <row r="743" spans="1:18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>(((J743/60)/60)/24)+DATE(1970,1,1)</f>
        <v>41401.648217592592</v>
      </c>
      <c r="P743" t="str">
        <f>LEFT(N743,SEARCH("/",N743)-1)</f>
        <v>publishing</v>
      </c>
      <c r="Q743" t="str">
        <f>RIGHT(N743,LEN(N743)-SEARCH("/",N743))</f>
        <v>nonfiction</v>
      </c>
      <c r="R743">
        <f>YEAR(O743)</f>
        <v>2013</v>
      </c>
    </row>
    <row r="744" spans="1:18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>(((J744/60)/60)/24)+DATE(1970,1,1)</f>
        <v>41689.917962962965</v>
      </c>
      <c r="P744" t="str">
        <f>LEFT(N744,SEARCH("/",N744)-1)</f>
        <v>publishing</v>
      </c>
      <c r="Q744" t="str">
        <f>RIGHT(N744,LEN(N744)-SEARCH("/",N744))</f>
        <v>nonfiction</v>
      </c>
      <c r="R744">
        <f>YEAR(O744)</f>
        <v>2014</v>
      </c>
    </row>
    <row r="745" spans="1:18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>(((J745/60)/60)/24)+DATE(1970,1,1)</f>
        <v>40990.709317129629</v>
      </c>
      <c r="P745" t="str">
        <f>LEFT(N745,SEARCH("/",N745)-1)</f>
        <v>publishing</v>
      </c>
      <c r="Q745" t="str">
        <f>RIGHT(N745,LEN(N745)-SEARCH("/",N745))</f>
        <v>nonfiction</v>
      </c>
      <c r="R745">
        <f>YEAR(O745)</f>
        <v>2012</v>
      </c>
    </row>
    <row r="746" spans="1:18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>(((J746/60)/60)/24)+DATE(1970,1,1)</f>
        <v>41226.95721064815</v>
      </c>
      <c r="P746" t="str">
        <f>LEFT(N746,SEARCH("/",N746)-1)</f>
        <v>publishing</v>
      </c>
      <c r="Q746" t="str">
        <f>RIGHT(N746,LEN(N746)-SEARCH("/",N746))</f>
        <v>nonfiction</v>
      </c>
      <c r="R746">
        <f>YEAR(O746)</f>
        <v>2012</v>
      </c>
    </row>
    <row r="747" spans="1:18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>(((J747/60)/60)/24)+DATE(1970,1,1)</f>
        <v>41367.572280092594</v>
      </c>
      <c r="P747" t="str">
        <f>LEFT(N747,SEARCH("/",N747)-1)</f>
        <v>publishing</v>
      </c>
      <c r="Q747" t="str">
        <f>RIGHT(N747,LEN(N747)-SEARCH("/",N747))</f>
        <v>nonfiction</v>
      </c>
      <c r="R747">
        <f>YEAR(O747)</f>
        <v>2013</v>
      </c>
    </row>
    <row r="748" spans="1:18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>(((J748/60)/60)/24)+DATE(1970,1,1)</f>
        <v>41157.042928240742</v>
      </c>
      <c r="P748" t="str">
        <f>LEFT(N748,SEARCH("/",N748)-1)</f>
        <v>publishing</v>
      </c>
      <c r="Q748" t="str">
        <f>RIGHT(N748,LEN(N748)-SEARCH("/",N748))</f>
        <v>nonfiction</v>
      </c>
      <c r="R748">
        <f>YEAR(O748)</f>
        <v>2012</v>
      </c>
    </row>
    <row r="749" spans="1:18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>(((J749/60)/60)/24)+DATE(1970,1,1)</f>
        <v>41988.548831018517</v>
      </c>
      <c r="P749" t="str">
        <f>LEFT(N749,SEARCH("/",N749)-1)</f>
        <v>publishing</v>
      </c>
      <c r="Q749" t="str">
        <f>RIGHT(N749,LEN(N749)-SEARCH("/",N749))</f>
        <v>nonfiction</v>
      </c>
      <c r="R749">
        <f>YEAR(O749)</f>
        <v>2014</v>
      </c>
    </row>
    <row r="750" spans="1:18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>(((J750/60)/60)/24)+DATE(1970,1,1)</f>
        <v>41831.846828703703</v>
      </c>
      <c r="P750" t="str">
        <f>LEFT(N750,SEARCH("/",N750)-1)</f>
        <v>publishing</v>
      </c>
      <c r="Q750" t="str">
        <f>RIGHT(N750,LEN(N750)-SEARCH("/",N750))</f>
        <v>nonfiction</v>
      </c>
      <c r="R750">
        <f>YEAR(O750)</f>
        <v>2014</v>
      </c>
    </row>
    <row r="751" spans="1:18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>(((J751/60)/60)/24)+DATE(1970,1,1)</f>
        <v>42733.94131944445</v>
      </c>
      <c r="P751" t="str">
        <f>LEFT(N751,SEARCH("/",N751)-1)</f>
        <v>publishing</v>
      </c>
      <c r="Q751" t="str">
        <f>RIGHT(N751,LEN(N751)-SEARCH("/",N751))</f>
        <v>nonfiction</v>
      </c>
      <c r="R751">
        <f>YEAR(O751)</f>
        <v>2016</v>
      </c>
    </row>
    <row r="752" spans="1:18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>(((J752/60)/60)/24)+DATE(1970,1,1)</f>
        <v>41299.878148148149</v>
      </c>
      <c r="P752" t="str">
        <f>LEFT(N752,SEARCH("/",N752)-1)</f>
        <v>publishing</v>
      </c>
      <c r="Q752" t="str">
        <f>RIGHT(N752,LEN(N752)-SEARCH("/",N752))</f>
        <v>nonfiction</v>
      </c>
      <c r="R752">
        <f>YEAR(O752)</f>
        <v>2013</v>
      </c>
    </row>
    <row r="753" spans="1:18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>(((J753/60)/60)/24)+DATE(1970,1,1)</f>
        <v>40713.630497685182</v>
      </c>
      <c r="P753" t="str">
        <f>LEFT(N753,SEARCH("/",N753)-1)</f>
        <v>publishing</v>
      </c>
      <c r="Q753" t="str">
        <f>RIGHT(N753,LEN(N753)-SEARCH("/",N753))</f>
        <v>nonfiction</v>
      </c>
      <c r="R753">
        <f>YEAR(O753)</f>
        <v>2011</v>
      </c>
    </row>
    <row r="754" spans="1:18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>(((J754/60)/60)/24)+DATE(1970,1,1)</f>
        <v>42639.421493055561</v>
      </c>
      <c r="P754" t="str">
        <f>LEFT(N754,SEARCH("/",N754)-1)</f>
        <v>publishing</v>
      </c>
      <c r="Q754" t="str">
        <f>RIGHT(N754,LEN(N754)-SEARCH("/",N754))</f>
        <v>nonfiction</v>
      </c>
      <c r="R754">
        <f>YEAR(O754)</f>
        <v>2016</v>
      </c>
    </row>
    <row r="755" spans="1:18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>(((J755/60)/60)/24)+DATE(1970,1,1)</f>
        <v>42019.590173611112</v>
      </c>
      <c r="P755" t="str">
        <f>LEFT(N755,SEARCH("/",N755)-1)</f>
        <v>publishing</v>
      </c>
      <c r="Q755" t="str">
        <f>RIGHT(N755,LEN(N755)-SEARCH("/",N755))</f>
        <v>nonfiction</v>
      </c>
      <c r="R755">
        <f>YEAR(O755)</f>
        <v>2015</v>
      </c>
    </row>
    <row r="756" spans="1:18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>(((J756/60)/60)/24)+DATE(1970,1,1)</f>
        <v>41249.749085648145</v>
      </c>
      <c r="P756" t="str">
        <f>LEFT(N756,SEARCH("/",N756)-1)</f>
        <v>publishing</v>
      </c>
      <c r="Q756" t="str">
        <f>RIGHT(N756,LEN(N756)-SEARCH("/",N756))</f>
        <v>nonfiction</v>
      </c>
      <c r="R756">
        <f>YEAR(O756)</f>
        <v>2012</v>
      </c>
    </row>
    <row r="757" spans="1:18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>(((J757/60)/60)/24)+DATE(1970,1,1)</f>
        <v>41383.605057870373</v>
      </c>
      <c r="P757" t="str">
        <f>LEFT(N757,SEARCH("/",N757)-1)</f>
        <v>publishing</v>
      </c>
      <c r="Q757" t="str">
        <f>RIGHT(N757,LEN(N757)-SEARCH("/",N757))</f>
        <v>nonfiction</v>
      </c>
      <c r="R757">
        <f>YEAR(O757)</f>
        <v>2013</v>
      </c>
    </row>
    <row r="758" spans="1:18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>(((J758/60)/60)/24)+DATE(1970,1,1)</f>
        <v>40590.766886574071</v>
      </c>
      <c r="P758" t="str">
        <f>LEFT(N758,SEARCH("/",N758)-1)</f>
        <v>publishing</v>
      </c>
      <c r="Q758" t="str">
        <f>RIGHT(N758,LEN(N758)-SEARCH("/",N758))</f>
        <v>nonfiction</v>
      </c>
      <c r="R758">
        <f>YEAR(O758)</f>
        <v>2011</v>
      </c>
    </row>
    <row r="759" spans="1:18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>(((J759/60)/60)/24)+DATE(1970,1,1)</f>
        <v>41235.054560185185</v>
      </c>
      <c r="P759" t="str">
        <f>LEFT(N759,SEARCH("/",N759)-1)</f>
        <v>publishing</v>
      </c>
      <c r="Q759" t="str">
        <f>RIGHT(N759,LEN(N759)-SEARCH("/",N759))</f>
        <v>nonfiction</v>
      </c>
      <c r="R759">
        <f>YEAR(O759)</f>
        <v>2012</v>
      </c>
    </row>
    <row r="760" spans="1:18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>(((J760/60)/60)/24)+DATE(1970,1,1)</f>
        <v>40429.836435185185</v>
      </c>
      <c r="P760" t="str">
        <f>LEFT(N760,SEARCH("/",N760)-1)</f>
        <v>publishing</v>
      </c>
      <c r="Q760" t="str">
        <f>RIGHT(N760,LEN(N760)-SEARCH("/",N760))</f>
        <v>nonfiction</v>
      </c>
      <c r="R760">
        <f>YEAR(O760)</f>
        <v>2010</v>
      </c>
    </row>
    <row r="761" spans="1:18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>(((J761/60)/60)/24)+DATE(1970,1,1)</f>
        <v>41789.330312500002</v>
      </c>
      <c r="P761" t="str">
        <f>LEFT(N761,SEARCH("/",N761)-1)</f>
        <v>publishing</v>
      </c>
      <c r="Q761" t="str">
        <f>RIGHT(N761,LEN(N761)-SEARCH("/",N761))</f>
        <v>nonfiction</v>
      </c>
      <c r="R761">
        <f>YEAR(O761)</f>
        <v>2014</v>
      </c>
    </row>
    <row r="762" spans="1:18" ht="43.5" x14ac:dyDescent="0.35">
      <c r="A762">
        <v>1909</v>
      </c>
      <c r="B762" s="3" t="s">
        <v>1910</v>
      </c>
      <c r="C762" s="3" t="s">
        <v>6019</v>
      </c>
      <c r="D762" s="6">
        <v>35000</v>
      </c>
      <c r="E762" s="8">
        <v>4939</v>
      </c>
      <c r="F762" t="s">
        <v>8220</v>
      </c>
      <c r="G762" t="s">
        <v>8223</v>
      </c>
      <c r="H762" t="s">
        <v>8245</v>
      </c>
      <c r="I762">
        <v>1414059479</v>
      </c>
      <c r="J762">
        <v>1411467479</v>
      </c>
      <c r="K762" t="b">
        <v>0</v>
      </c>
      <c r="L762">
        <v>38</v>
      </c>
      <c r="M762" t="b">
        <v>0</v>
      </c>
      <c r="N762" t="s">
        <v>8292</v>
      </c>
      <c r="O762" s="9">
        <f>(((J762/60)/60)/24)+DATE(1970,1,1)</f>
        <v>41905.429155092592</v>
      </c>
      <c r="P762" t="str">
        <f>LEFT(N762,SEARCH("/",N762)-1)</f>
        <v>technology</v>
      </c>
      <c r="Q762" t="str">
        <f>RIGHT(N762,LEN(N762)-SEARCH("/",N762))</f>
        <v>gadgets</v>
      </c>
      <c r="R762">
        <f>YEAR(O762)</f>
        <v>2014</v>
      </c>
    </row>
    <row r="763" spans="1:18" ht="29" x14ac:dyDescent="0.35">
      <c r="A763">
        <v>2428</v>
      </c>
      <c r="B763" s="3" t="s">
        <v>2429</v>
      </c>
      <c r="C763" s="3" t="s">
        <v>6538</v>
      </c>
      <c r="D763" s="6">
        <v>35000</v>
      </c>
      <c r="E763" s="8">
        <v>1</v>
      </c>
      <c r="F763" t="s">
        <v>8220</v>
      </c>
      <c r="G763" t="s">
        <v>8223</v>
      </c>
      <c r="H763" t="s">
        <v>8245</v>
      </c>
      <c r="I763">
        <v>1426182551</v>
      </c>
      <c r="J763">
        <v>1423594151</v>
      </c>
      <c r="K763" t="b">
        <v>0</v>
      </c>
      <c r="L763">
        <v>1</v>
      </c>
      <c r="M763" t="b">
        <v>0</v>
      </c>
      <c r="N763" t="s">
        <v>8282</v>
      </c>
      <c r="O763" s="9">
        <f>(((J763/60)/60)/24)+DATE(1970,1,1)</f>
        <v>42045.784155092595</v>
      </c>
      <c r="P763" t="str">
        <f>LEFT(N763,SEARCH("/",N763)-1)</f>
        <v>food</v>
      </c>
      <c r="Q763" t="str">
        <f>RIGHT(N763,LEN(N763)-SEARCH("/",N763))</f>
        <v>food trucks</v>
      </c>
      <c r="R763">
        <f>YEAR(O763)</f>
        <v>2015</v>
      </c>
    </row>
    <row r="764" spans="1:18" ht="29" x14ac:dyDescent="0.35">
      <c r="A764">
        <v>2504</v>
      </c>
      <c r="B764" s="3" t="s">
        <v>2504</v>
      </c>
      <c r="C764" s="3" t="s">
        <v>6614</v>
      </c>
      <c r="D764" s="6">
        <v>35000</v>
      </c>
      <c r="E764" s="8">
        <v>0</v>
      </c>
      <c r="F764" t="s">
        <v>8220</v>
      </c>
      <c r="G764" t="s">
        <v>8223</v>
      </c>
      <c r="H764" t="s">
        <v>8245</v>
      </c>
      <c r="I764">
        <v>1416014534</v>
      </c>
      <c r="J764">
        <v>1413418934</v>
      </c>
      <c r="K764" t="b">
        <v>0</v>
      </c>
      <c r="L764">
        <v>0</v>
      </c>
      <c r="M764" t="b">
        <v>0</v>
      </c>
      <c r="N764" t="s">
        <v>8297</v>
      </c>
      <c r="O764" s="9">
        <f>(((J764/60)/60)/24)+DATE(1970,1,1)</f>
        <v>41928.015439814815</v>
      </c>
      <c r="P764" t="str">
        <f>LEFT(N764,SEARCH("/",N764)-1)</f>
        <v>food</v>
      </c>
      <c r="Q764" t="str">
        <f>RIGHT(N764,LEN(N764)-SEARCH("/",N764))</f>
        <v>restaurants</v>
      </c>
      <c r="R764">
        <f>YEAR(O764)</f>
        <v>2014</v>
      </c>
    </row>
    <row r="765" spans="1:18" ht="58" x14ac:dyDescent="0.35">
      <c r="A765">
        <v>2596</v>
      </c>
      <c r="B765" s="3" t="s">
        <v>2596</v>
      </c>
      <c r="C765" s="3" t="s">
        <v>6706</v>
      </c>
      <c r="D765" s="6">
        <v>35000</v>
      </c>
      <c r="E765" s="8">
        <v>8256</v>
      </c>
      <c r="F765" t="s">
        <v>8220</v>
      </c>
      <c r="G765" t="s">
        <v>8228</v>
      </c>
      <c r="H765" t="s">
        <v>8250</v>
      </c>
      <c r="I765">
        <v>1407427009</v>
      </c>
      <c r="J765">
        <v>1404835009</v>
      </c>
      <c r="K765" t="b">
        <v>0</v>
      </c>
      <c r="L765">
        <v>27</v>
      </c>
      <c r="M765" t="b">
        <v>0</v>
      </c>
      <c r="N765" t="s">
        <v>8282</v>
      </c>
      <c r="O765" s="9">
        <f>(((J765/60)/60)/24)+DATE(1970,1,1)</f>
        <v>41828.664456018516</v>
      </c>
      <c r="P765" t="str">
        <f>LEFT(N765,SEARCH("/",N765)-1)</f>
        <v>food</v>
      </c>
      <c r="Q765" t="str">
        <f>RIGHT(N765,LEN(N765)-SEARCH("/",N765))</f>
        <v>food trucks</v>
      </c>
      <c r="R765">
        <f>YEAR(O765)</f>
        <v>2014</v>
      </c>
    </row>
    <row r="766" spans="1:18" ht="58" x14ac:dyDescent="0.35">
      <c r="A766">
        <v>2674</v>
      </c>
      <c r="B766" s="3" t="s">
        <v>2674</v>
      </c>
      <c r="C766" s="3" t="s">
        <v>6784</v>
      </c>
      <c r="D766" s="6">
        <v>35000</v>
      </c>
      <c r="E766" s="8">
        <v>21994</v>
      </c>
      <c r="F766" t="s">
        <v>8220</v>
      </c>
      <c r="G766" t="s">
        <v>8223</v>
      </c>
      <c r="H766" t="s">
        <v>8245</v>
      </c>
      <c r="I766">
        <v>1467694740</v>
      </c>
      <c r="J766">
        <v>1465398670</v>
      </c>
      <c r="K766" t="b">
        <v>1</v>
      </c>
      <c r="L766">
        <v>171</v>
      </c>
      <c r="M766" t="b">
        <v>0</v>
      </c>
      <c r="N766" t="s">
        <v>8300</v>
      </c>
      <c r="O766" s="9">
        <f>(((J766/60)/60)/24)+DATE(1970,1,1)</f>
        <v>42529.632754629631</v>
      </c>
      <c r="P766" t="str">
        <f>LEFT(N766,SEARCH("/",N766)-1)</f>
        <v>technology</v>
      </c>
      <c r="Q766" t="str">
        <f>RIGHT(N766,LEN(N766)-SEARCH("/",N766))</f>
        <v>makerspaces</v>
      </c>
      <c r="R766">
        <f>YEAR(O766)</f>
        <v>2016</v>
      </c>
    </row>
    <row r="767" spans="1:18" ht="43.5" x14ac:dyDescent="0.35">
      <c r="A767">
        <v>2689</v>
      </c>
      <c r="B767" s="3" t="s">
        <v>2689</v>
      </c>
      <c r="C767" s="3" t="s">
        <v>6799</v>
      </c>
      <c r="D767" s="6">
        <v>35000</v>
      </c>
      <c r="E767" s="8">
        <v>1</v>
      </c>
      <c r="F767" t="s">
        <v>8220</v>
      </c>
      <c r="G767" t="s">
        <v>8223</v>
      </c>
      <c r="H767" t="s">
        <v>8245</v>
      </c>
      <c r="I767">
        <v>1469919890</v>
      </c>
      <c r="J767">
        <v>1467327890</v>
      </c>
      <c r="K767" t="b">
        <v>0</v>
      </c>
      <c r="L767">
        <v>1</v>
      </c>
      <c r="M767" t="b">
        <v>0</v>
      </c>
      <c r="N767" t="s">
        <v>8282</v>
      </c>
      <c r="O767" s="9">
        <f>(((J767/60)/60)/24)+DATE(1970,1,1)</f>
        <v>42551.961689814809</v>
      </c>
      <c r="P767" t="str">
        <f>LEFT(N767,SEARCH("/",N767)-1)</f>
        <v>food</v>
      </c>
      <c r="Q767" t="str">
        <f>RIGHT(N767,LEN(N767)-SEARCH("/",N767))</f>
        <v>food trucks</v>
      </c>
      <c r="R767">
        <f>YEAR(O767)</f>
        <v>2016</v>
      </c>
    </row>
    <row r="768" spans="1:18" ht="58" x14ac:dyDescent="0.35">
      <c r="A768">
        <v>2848</v>
      </c>
      <c r="B768" s="3" t="s">
        <v>2848</v>
      </c>
      <c r="C768" s="3" t="s">
        <v>6958</v>
      </c>
      <c r="D768" s="6">
        <v>35000</v>
      </c>
      <c r="E768" s="8">
        <v>70</v>
      </c>
      <c r="F768" t="s">
        <v>8220</v>
      </c>
      <c r="G768" t="s">
        <v>8223</v>
      </c>
      <c r="H768" t="s">
        <v>8245</v>
      </c>
      <c r="I768">
        <v>1432913659</v>
      </c>
      <c r="J768">
        <v>1430321659</v>
      </c>
      <c r="K768" t="b">
        <v>0</v>
      </c>
      <c r="L768">
        <v>3</v>
      </c>
      <c r="M768" t="b">
        <v>0</v>
      </c>
      <c r="N768" t="s">
        <v>8269</v>
      </c>
      <c r="O768" s="9">
        <f>(((J768/60)/60)/24)+DATE(1970,1,1)</f>
        <v>42123.648831018523</v>
      </c>
      <c r="P768" t="str">
        <f>LEFT(N768,SEARCH("/",N768)-1)</f>
        <v>theater</v>
      </c>
      <c r="Q768" t="str">
        <f>RIGHT(N768,LEN(N768)-SEARCH("/",N768))</f>
        <v>plays</v>
      </c>
      <c r="R768">
        <f>YEAR(O768)</f>
        <v>2015</v>
      </c>
    </row>
    <row r="769" spans="1:18" ht="43.5" x14ac:dyDescent="0.35">
      <c r="A769">
        <v>1790</v>
      </c>
      <c r="B769" s="3" t="s">
        <v>1791</v>
      </c>
      <c r="C769" s="3" t="s">
        <v>5900</v>
      </c>
      <c r="D769" s="6">
        <v>33000</v>
      </c>
      <c r="E769" s="8">
        <v>1636</v>
      </c>
      <c r="F769" t="s">
        <v>8220</v>
      </c>
      <c r="G769" t="s">
        <v>8223</v>
      </c>
      <c r="H769" t="s">
        <v>8245</v>
      </c>
      <c r="I769">
        <v>1423152678</v>
      </c>
      <c r="J769">
        <v>1420560678</v>
      </c>
      <c r="K769" t="b">
        <v>1</v>
      </c>
      <c r="L769">
        <v>15</v>
      </c>
      <c r="M769" t="b">
        <v>0</v>
      </c>
      <c r="N769" t="s">
        <v>8283</v>
      </c>
      <c r="O769" s="9">
        <f>(((J769/60)/60)/24)+DATE(1970,1,1)</f>
        <v>42010.674513888895</v>
      </c>
      <c r="P769" t="str">
        <f>LEFT(N769,SEARCH("/",N769)-1)</f>
        <v>photography</v>
      </c>
      <c r="Q769" t="str">
        <f>RIGHT(N769,LEN(N769)-SEARCH("/",N769))</f>
        <v>photobooks</v>
      </c>
      <c r="R769">
        <f>YEAR(O769)</f>
        <v>2015</v>
      </c>
    </row>
    <row r="770" spans="1:18" ht="43.5" x14ac:dyDescent="0.35">
      <c r="A770">
        <v>1983</v>
      </c>
      <c r="B770" s="3" t="s">
        <v>1984</v>
      </c>
      <c r="C770" s="3" t="s">
        <v>6093</v>
      </c>
      <c r="D770" s="6">
        <v>33000</v>
      </c>
      <c r="E770" s="8">
        <v>1419</v>
      </c>
      <c r="F770" t="s">
        <v>8220</v>
      </c>
      <c r="G770" t="s">
        <v>8223</v>
      </c>
      <c r="H770" t="s">
        <v>8245</v>
      </c>
      <c r="I770">
        <v>1472799600</v>
      </c>
      <c r="J770">
        <v>1470874618</v>
      </c>
      <c r="K770" t="b">
        <v>0</v>
      </c>
      <c r="L770">
        <v>16</v>
      </c>
      <c r="M770" t="b">
        <v>0</v>
      </c>
      <c r="N770" t="s">
        <v>8294</v>
      </c>
      <c r="O770" s="9">
        <f>(((J770/60)/60)/24)+DATE(1970,1,1)</f>
        <v>42593.011782407411</v>
      </c>
      <c r="P770" t="str">
        <f>LEFT(N770,SEARCH("/",N770)-1)</f>
        <v>photography</v>
      </c>
      <c r="Q770" t="str">
        <f>RIGHT(N770,LEN(N770)-SEARCH("/",N770))</f>
        <v>people</v>
      </c>
      <c r="R770">
        <f>YEAR(O770)</f>
        <v>2016</v>
      </c>
    </row>
    <row r="771" spans="1:18" ht="58" x14ac:dyDescent="0.35">
      <c r="A771">
        <v>4105</v>
      </c>
      <c r="B771" s="3" t="s">
        <v>4101</v>
      </c>
      <c r="C771" s="3" t="s">
        <v>8208</v>
      </c>
      <c r="D771" s="6">
        <v>33000</v>
      </c>
      <c r="E771" s="8">
        <v>2300</v>
      </c>
      <c r="F771" t="s">
        <v>8220</v>
      </c>
      <c r="G771" t="s">
        <v>8237</v>
      </c>
      <c r="H771" t="s">
        <v>8255</v>
      </c>
      <c r="I771">
        <v>1482711309</v>
      </c>
      <c r="J771">
        <v>1479860109</v>
      </c>
      <c r="K771" t="b">
        <v>0</v>
      </c>
      <c r="L771">
        <v>6</v>
      </c>
      <c r="M771" t="b">
        <v>0</v>
      </c>
      <c r="N771" t="s">
        <v>8269</v>
      </c>
      <c r="O771" s="9">
        <f>(((J771/60)/60)/24)+DATE(1970,1,1)</f>
        <v>42697.010520833333</v>
      </c>
      <c r="P771" t="str">
        <f>LEFT(N771,SEARCH("/",N771)-1)</f>
        <v>theater</v>
      </c>
      <c r="Q771" t="str">
        <f>RIGHT(N771,LEN(N771)-SEARCH("/",N771))</f>
        <v>plays</v>
      </c>
      <c r="R771">
        <f>YEAR(O771)</f>
        <v>2016</v>
      </c>
    </row>
    <row r="772" spans="1:18" ht="43.5" x14ac:dyDescent="0.35">
      <c r="A772">
        <v>1775</v>
      </c>
      <c r="B772" s="3" t="s">
        <v>1776</v>
      </c>
      <c r="C772" s="3" t="s">
        <v>5885</v>
      </c>
      <c r="D772" s="6">
        <v>32500</v>
      </c>
      <c r="E772" s="8">
        <v>21158</v>
      </c>
      <c r="F772" t="s">
        <v>8220</v>
      </c>
      <c r="G772" t="s">
        <v>8223</v>
      </c>
      <c r="H772" t="s">
        <v>8245</v>
      </c>
      <c r="I772">
        <v>1414193160</v>
      </c>
      <c r="J772">
        <v>1410305160</v>
      </c>
      <c r="K772" t="b">
        <v>1</v>
      </c>
      <c r="L772">
        <v>124</v>
      </c>
      <c r="M772" t="b">
        <v>0</v>
      </c>
      <c r="N772" t="s">
        <v>8283</v>
      </c>
      <c r="O772" s="9">
        <f>(((J772/60)/60)/24)+DATE(1970,1,1)</f>
        <v>41891.976388888892</v>
      </c>
      <c r="P772" t="str">
        <f>LEFT(N772,SEARCH("/",N772)-1)</f>
        <v>photography</v>
      </c>
      <c r="Q772" t="str">
        <f>RIGHT(N772,LEN(N772)-SEARCH("/",N772))</f>
        <v>photobooks</v>
      </c>
      <c r="R772">
        <f>YEAR(O772)</f>
        <v>2014</v>
      </c>
    </row>
    <row r="773" spans="1:18" x14ac:dyDescent="0.35">
      <c r="A773">
        <v>2680</v>
      </c>
      <c r="B773" s="3" t="s">
        <v>2680</v>
      </c>
      <c r="C773" s="3" t="s">
        <v>6790</v>
      </c>
      <c r="D773" s="6">
        <v>32000</v>
      </c>
      <c r="E773" s="8">
        <v>276</v>
      </c>
      <c r="F773" t="s">
        <v>8220</v>
      </c>
      <c r="G773" t="s">
        <v>8226</v>
      </c>
      <c r="H773" t="s">
        <v>8248</v>
      </c>
      <c r="I773">
        <v>1459915491</v>
      </c>
      <c r="J773">
        <v>1457327091</v>
      </c>
      <c r="K773" t="b">
        <v>0</v>
      </c>
      <c r="L773">
        <v>4</v>
      </c>
      <c r="M773" t="b">
        <v>0</v>
      </c>
      <c r="N773" t="s">
        <v>8300</v>
      </c>
      <c r="O773" s="9">
        <f>(((J773/60)/60)/24)+DATE(1970,1,1)</f>
        <v>42436.211701388893</v>
      </c>
      <c r="P773" t="str">
        <f>LEFT(N773,SEARCH("/",N773)-1)</f>
        <v>technology</v>
      </c>
      <c r="Q773" t="str">
        <f>RIGHT(N773,LEN(N773)-SEARCH("/",N773))</f>
        <v>makerspaces</v>
      </c>
      <c r="R773">
        <f>YEAR(O773)</f>
        <v>2016</v>
      </c>
    </row>
    <row r="774" spans="1:18" ht="43.5" x14ac:dyDescent="0.35">
      <c r="A774">
        <v>1999</v>
      </c>
      <c r="B774" s="3" t="s">
        <v>2000</v>
      </c>
      <c r="C774" s="3" t="s">
        <v>6109</v>
      </c>
      <c r="D774" s="6">
        <v>31000</v>
      </c>
      <c r="E774" s="8">
        <v>236</v>
      </c>
      <c r="F774" t="s">
        <v>8220</v>
      </c>
      <c r="G774" t="s">
        <v>8224</v>
      </c>
      <c r="H774" t="s">
        <v>8246</v>
      </c>
      <c r="I774">
        <v>1415882108</v>
      </c>
      <c r="J774">
        <v>1413286508</v>
      </c>
      <c r="K774" t="b">
        <v>0</v>
      </c>
      <c r="L774">
        <v>7</v>
      </c>
      <c r="M774" t="b">
        <v>0</v>
      </c>
      <c r="N774" t="s">
        <v>8294</v>
      </c>
      <c r="O774" s="9">
        <f>(((J774/60)/60)/24)+DATE(1970,1,1)</f>
        <v>41926.482731481483</v>
      </c>
      <c r="P774" t="str">
        <f>LEFT(N774,SEARCH("/",N774)-1)</f>
        <v>photography</v>
      </c>
      <c r="Q774" t="str">
        <f>RIGHT(N774,LEN(N774)-SEARCH("/",N774))</f>
        <v>people</v>
      </c>
      <c r="R774">
        <f>YEAR(O774)</f>
        <v>2014</v>
      </c>
    </row>
    <row r="775" spans="1:18" ht="58" x14ac:dyDescent="0.35">
      <c r="A775">
        <v>447</v>
      </c>
      <c r="B775" s="3" t="s">
        <v>448</v>
      </c>
      <c r="C775" s="3" t="s">
        <v>4557</v>
      </c>
      <c r="D775" s="6">
        <v>30000</v>
      </c>
      <c r="E775" s="8">
        <v>5</v>
      </c>
      <c r="F775" t="s">
        <v>8220</v>
      </c>
      <c r="G775" t="s">
        <v>8224</v>
      </c>
      <c r="H775" t="s">
        <v>8246</v>
      </c>
      <c r="I775">
        <v>1364041163</v>
      </c>
      <c r="J775">
        <v>1361884763</v>
      </c>
      <c r="K775" t="b">
        <v>0</v>
      </c>
      <c r="L775">
        <v>1</v>
      </c>
      <c r="M775" t="b">
        <v>0</v>
      </c>
      <c r="N775" t="s">
        <v>8268</v>
      </c>
      <c r="O775" s="9">
        <f>(((J775/60)/60)/24)+DATE(1970,1,1)</f>
        <v>41331.555127314816</v>
      </c>
      <c r="P775" t="str">
        <f>LEFT(N775,SEARCH("/",N775)-1)</f>
        <v>film &amp; video</v>
      </c>
      <c r="Q775" t="str">
        <f>RIGHT(N775,LEN(N775)-SEARCH("/",N775))</f>
        <v>animation</v>
      </c>
      <c r="R775">
        <f>YEAR(O775)</f>
        <v>2013</v>
      </c>
    </row>
    <row r="776" spans="1:18" ht="43.5" x14ac:dyDescent="0.35">
      <c r="A776">
        <v>473</v>
      </c>
      <c r="B776" s="3" t="s">
        <v>474</v>
      </c>
      <c r="C776" s="3" t="s">
        <v>4583</v>
      </c>
      <c r="D776" s="6">
        <v>30000</v>
      </c>
      <c r="E776" s="8">
        <v>861</v>
      </c>
      <c r="F776" t="s">
        <v>8220</v>
      </c>
      <c r="G776" t="s">
        <v>8223</v>
      </c>
      <c r="H776" t="s">
        <v>8245</v>
      </c>
      <c r="I776">
        <v>1410972319</v>
      </c>
      <c r="J776">
        <v>1408380319</v>
      </c>
      <c r="K776" t="b">
        <v>0</v>
      </c>
      <c r="L776">
        <v>14</v>
      </c>
      <c r="M776" t="b">
        <v>0</v>
      </c>
      <c r="N776" t="s">
        <v>8268</v>
      </c>
      <c r="O776" s="9">
        <f>(((J776/60)/60)/24)+DATE(1970,1,1)</f>
        <v>41869.698136574072</v>
      </c>
      <c r="P776" t="str">
        <f>LEFT(N776,SEARCH("/",N776)-1)</f>
        <v>film &amp; video</v>
      </c>
      <c r="Q776" t="str">
        <f>RIGHT(N776,LEN(N776)-SEARCH("/",N776))</f>
        <v>animation</v>
      </c>
      <c r="R776">
        <f>YEAR(O776)</f>
        <v>2014</v>
      </c>
    </row>
    <row r="777" spans="1:18" ht="43.5" x14ac:dyDescent="0.35">
      <c r="A777">
        <v>481</v>
      </c>
      <c r="B777" s="3" t="s">
        <v>482</v>
      </c>
      <c r="C777" s="3" t="s">
        <v>4591</v>
      </c>
      <c r="D777" s="6">
        <v>30000</v>
      </c>
      <c r="E777" s="8">
        <v>1830</v>
      </c>
      <c r="F777" t="s">
        <v>8220</v>
      </c>
      <c r="G777" t="s">
        <v>8223</v>
      </c>
      <c r="H777" t="s">
        <v>8245</v>
      </c>
      <c r="I777">
        <v>1349885289</v>
      </c>
      <c r="J777">
        <v>1347293289</v>
      </c>
      <c r="K777" t="b">
        <v>0</v>
      </c>
      <c r="L777">
        <v>21</v>
      </c>
      <c r="M777" t="b">
        <v>0</v>
      </c>
      <c r="N777" t="s">
        <v>8268</v>
      </c>
      <c r="O777" s="9">
        <f>(((J777/60)/60)/24)+DATE(1970,1,1)</f>
        <v>41162.672326388885</v>
      </c>
      <c r="P777" t="str">
        <f>LEFT(N777,SEARCH("/",N777)-1)</f>
        <v>film &amp; video</v>
      </c>
      <c r="Q777" t="str">
        <f>RIGHT(N777,LEN(N777)-SEARCH("/",N777))</f>
        <v>animation</v>
      </c>
      <c r="R777">
        <f>YEAR(O777)</f>
        <v>2012</v>
      </c>
    </row>
    <row r="778" spans="1:18" ht="43.5" x14ac:dyDescent="0.35">
      <c r="A778">
        <v>493</v>
      </c>
      <c r="B778" s="3" t="s">
        <v>494</v>
      </c>
      <c r="C778" s="3" t="s">
        <v>4603</v>
      </c>
      <c r="D778" s="6">
        <v>30000</v>
      </c>
      <c r="E778" s="8">
        <v>0</v>
      </c>
      <c r="F778" t="s">
        <v>8220</v>
      </c>
      <c r="G778" t="s">
        <v>8224</v>
      </c>
      <c r="H778" t="s">
        <v>8246</v>
      </c>
      <c r="I778">
        <v>1432142738</v>
      </c>
      <c r="J778">
        <v>1429550738</v>
      </c>
      <c r="K778" t="b">
        <v>0</v>
      </c>
      <c r="L778">
        <v>0</v>
      </c>
      <c r="M778" t="b">
        <v>0</v>
      </c>
      <c r="N778" t="s">
        <v>8268</v>
      </c>
      <c r="O778" s="9">
        <f>(((J778/60)/60)/24)+DATE(1970,1,1)</f>
        <v>42114.726134259254</v>
      </c>
      <c r="P778" t="str">
        <f>LEFT(N778,SEARCH("/",N778)-1)</f>
        <v>film &amp; video</v>
      </c>
      <c r="Q778" t="str">
        <f>RIGHT(N778,LEN(N778)-SEARCH("/",N778))</f>
        <v>animation</v>
      </c>
      <c r="R778">
        <f>YEAR(O778)</f>
        <v>2015</v>
      </c>
    </row>
    <row r="779" spans="1:18" ht="72.5" x14ac:dyDescent="0.35">
      <c r="A779">
        <v>587</v>
      </c>
      <c r="B779" s="3" t="s">
        <v>588</v>
      </c>
      <c r="C779" s="3" t="s">
        <v>4697</v>
      </c>
      <c r="D779" s="6">
        <v>30000</v>
      </c>
      <c r="E779" s="8">
        <v>2725</v>
      </c>
      <c r="F779" t="s">
        <v>8220</v>
      </c>
      <c r="G779" t="s">
        <v>8228</v>
      </c>
      <c r="H779" t="s">
        <v>8250</v>
      </c>
      <c r="I779">
        <v>1429207833</v>
      </c>
      <c r="J779">
        <v>1426615833</v>
      </c>
      <c r="K779" t="b">
        <v>0</v>
      </c>
      <c r="L779">
        <v>7</v>
      </c>
      <c r="M779" t="b">
        <v>0</v>
      </c>
      <c r="N779" t="s">
        <v>8270</v>
      </c>
      <c r="O779" s="9">
        <f>(((J779/60)/60)/24)+DATE(1970,1,1)</f>
        <v>42080.757326388892</v>
      </c>
      <c r="P779" t="str">
        <f>LEFT(N779,SEARCH("/",N779)-1)</f>
        <v>technology</v>
      </c>
      <c r="Q779" t="str">
        <f>RIGHT(N779,LEN(N779)-SEARCH("/",N779))</f>
        <v>web</v>
      </c>
      <c r="R779">
        <f>YEAR(O779)</f>
        <v>2015</v>
      </c>
    </row>
    <row r="780" spans="1:18" ht="58" x14ac:dyDescent="0.35">
      <c r="A780">
        <v>671</v>
      </c>
      <c r="B780" s="3" t="s">
        <v>672</v>
      </c>
      <c r="C780" s="3" t="s">
        <v>4781</v>
      </c>
      <c r="D780" s="6">
        <v>30000</v>
      </c>
      <c r="E780" s="8">
        <v>11828</v>
      </c>
      <c r="F780" t="s">
        <v>8220</v>
      </c>
      <c r="G780" t="s">
        <v>8223</v>
      </c>
      <c r="H780" t="s">
        <v>8245</v>
      </c>
      <c r="I780">
        <v>1421208000</v>
      </c>
      <c r="J780">
        <v>1418315852</v>
      </c>
      <c r="K780" t="b">
        <v>0</v>
      </c>
      <c r="L780">
        <v>15</v>
      </c>
      <c r="M780" t="b">
        <v>0</v>
      </c>
      <c r="N780" t="s">
        <v>8271</v>
      </c>
      <c r="O780" s="9">
        <f>(((J780/60)/60)/24)+DATE(1970,1,1)</f>
        <v>41984.692731481482</v>
      </c>
      <c r="P780" t="str">
        <f>LEFT(N780,SEARCH("/",N780)-1)</f>
        <v>technology</v>
      </c>
      <c r="Q780" t="str">
        <f>RIGHT(N780,LEN(N780)-SEARCH("/",N780))</f>
        <v>wearables</v>
      </c>
      <c r="R780">
        <f>YEAR(O780)</f>
        <v>2014</v>
      </c>
    </row>
    <row r="781" spans="1:18" ht="58" x14ac:dyDescent="0.35">
      <c r="A781">
        <v>902</v>
      </c>
      <c r="B781" s="3" t="s">
        <v>903</v>
      </c>
      <c r="C781" s="3" t="s">
        <v>5012</v>
      </c>
      <c r="D781" s="6">
        <v>30000</v>
      </c>
      <c r="E781" s="8">
        <v>90</v>
      </c>
      <c r="F781" t="s">
        <v>8220</v>
      </c>
      <c r="G781" t="s">
        <v>8223</v>
      </c>
      <c r="H781" t="s">
        <v>8245</v>
      </c>
      <c r="I781">
        <v>1409412600</v>
      </c>
      <c r="J781">
        <v>1404947422</v>
      </c>
      <c r="K781" t="b">
        <v>0</v>
      </c>
      <c r="L781">
        <v>3</v>
      </c>
      <c r="M781" t="b">
        <v>0</v>
      </c>
      <c r="N781" t="s">
        <v>8276</v>
      </c>
      <c r="O781" s="9">
        <f>(((J781/60)/60)/24)+DATE(1970,1,1)</f>
        <v>41829.965532407405</v>
      </c>
      <c r="P781" t="str">
        <f>LEFT(N781,SEARCH("/",N781)-1)</f>
        <v>music</v>
      </c>
      <c r="Q781" t="str">
        <f>RIGHT(N781,LEN(N781)-SEARCH("/",N781))</f>
        <v>jazz</v>
      </c>
      <c r="R781">
        <f>YEAR(O781)</f>
        <v>2014</v>
      </c>
    </row>
    <row r="782" spans="1:18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>(((J782/60)/60)/24)+DATE(1970,1,1)</f>
        <v>40636.673900462964</v>
      </c>
      <c r="P782" t="str">
        <f>LEFT(N782,SEARCH("/",N782)-1)</f>
        <v>music</v>
      </c>
      <c r="Q782" t="str">
        <f>RIGHT(N782,LEN(N782)-SEARCH("/",N782))</f>
        <v>rock</v>
      </c>
      <c r="R782">
        <f>YEAR(O782)</f>
        <v>2011</v>
      </c>
    </row>
    <row r="783" spans="1:18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>(((J783/60)/60)/24)+DATE(1970,1,1)</f>
        <v>41403.000856481485</v>
      </c>
      <c r="P783" t="str">
        <f>LEFT(N783,SEARCH("/",N783)-1)</f>
        <v>music</v>
      </c>
      <c r="Q783" t="str">
        <f>RIGHT(N783,LEN(N783)-SEARCH("/",N783))</f>
        <v>rock</v>
      </c>
      <c r="R783">
        <f>YEAR(O783)</f>
        <v>2013</v>
      </c>
    </row>
    <row r="784" spans="1:18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>(((J784/60)/60)/24)+DATE(1970,1,1)</f>
        <v>41116.758125</v>
      </c>
      <c r="P784" t="str">
        <f>LEFT(N784,SEARCH("/",N784)-1)</f>
        <v>music</v>
      </c>
      <c r="Q784" t="str">
        <f>RIGHT(N784,LEN(N784)-SEARCH("/",N784))</f>
        <v>rock</v>
      </c>
      <c r="R784">
        <f>YEAR(O784)</f>
        <v>2012</v>
      </c>
    </row>
    <row r="785" spans="1:18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>(((J785/60)/60)/24)+DATE(1970,1,1)</f>
        <v>40987.773715277777</v>
      </c>
      <c r="P785" t="str">
        <f>LEFT(N785,SEARCH("/",N785)-1)</f>
        <v>music</v>
      </c>
      <c r="Q785" t="str">
        <f>RIGHT(N785,LEN(N785)-SEARCH("/",N785))</f>
        <v>rock</v>
      </c>
      <c r="R785">
        <f>YEAR(O785)</f>
        <v>2012</v>
      </c>
    </row>
    <row r="786" spans="1:18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>(((J786/60)/60)/24)+DATE(1970,1,1)</f>
        <v>41675.149525462963</v>
      </c>
      <c r="P786" t="str">
        <f>LEFT(N786,SEARCH("/",N786)-1)</f>
        <v>music</v>
      </c>
      <c r="Q786" t="str">
        <f>RIGHT(N786,LEN(N786)-SEARCH("/",N786))</f>
        <v>rock</v>
      </c>
      <c r="R786">
        <f>YEAR(O786)</f>
        <v>2014</v>
      </c>
    </row>
    <row r="787" spans="1:18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>(((J787/60)/60)/24)+DATE(1970,1,1)</f>
        <v>41303.593923611108</v>
      </c>
      <c r="P787" t="str">
        <f>LEFT(N787,SEARCH("/",N787)-1)</f>
        <v>music</v>
      </c>
      <c r="Q787" t="str">
        <f>RIGHT(N787,LEN(N787)-SEARCH("/",N787))</f>
        <v>rock</v>
      </c>
      <c r="R787">
        <f>YEAR(O787)</f>
        <v>2013</v>
      </c>
    </row>
    <row r="788" spans="1:18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>(((J788/60)/60)/24)+DATE(1970,1,1)</f>
        <v>40983.055949074071</v>
      </c>
      <c r="P788" t="str">
        <f>LEFT(N788,SEARCH("/",N788)-1)</f>
        <v>music</v>
      </c>
      <c r="Q788" t="str">
        <f>RIGHT(N788,LEN(N788)-SEARCH("/",N788))</f>
        <v>rock</v>
      </c>
      <c r="R788">
        <f>YEAR(O788)</f>
        <v>2012</v>
      </c>
    </row>
    <row r="789" spans="1:18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>(((J789/60)/60)/24)+DATE(1970,1,1)</f>
        <v>41549.627615740741</v>
      </c>
      <c r="P789" t="str">
        <f>LEFT(N789,SEARCH("/",N789)-1)</f>
        <v>music</v>
      </c>
      <c r="Q789" t="str">
        <f>RIGHT(N789,LEN(N789)-SEARCH("/",N789))</f>
        <v>rock</v>
      </c>
      <c r="R789">
        <f>YEAR(O789)</f>
        <v>2013</v>
      </c>
    </row>
    <row r="790" spans="1:18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>(((J790/60)/60)/24)+DATE(1970,1,1)</f>
        <v>41059.006805555553</v>
      </c>
      <c r="P790" t="str">
        <f>LEFT(N790,SEARCH("/",N790)-1)</f>
        <v>music</v>
      </c>
      <c r="Q790" t="str">
        <f>RIGHT(N790,LEN(N790)-SEARCH("/",N790))</f>
        <v>rock</v>
      </c>
      <c r="R790">
        <f>YEAR(O790)</f>
        <v>2012</v>
      </c>
    </row>
    <row r="791" spans="1:18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>(((J791/60)/60)/24)+DATE(1970,1,1)</f>
        <v>41277.186111111114</v>
      </c>
      <c r="P791" t="str">
        <f>LEFT(N791,SEARCH("/",N791)-1)</f>
        <v>music</v>
      </c>
      <c r="Q791" t="str">
        <f>RIGHT(N791,LEN(N791)-SEARCH("/",N791))</f>
        <v>rock</v>
      </c>
      <c r="R791">
        <f>YEAR(O791)</f>
        <v>2013</v>
      </c>
    </row>
    <row r="792" spans="1:18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>(((J792/60)/60)/24)+DATE(1970,1,1)</f>
        <v>41276.047905092593</v>
      </c>
      <c r="P792" t="str">
        <f>LEFT(N792,SEARCH("/",N792)-1)</f>
        <v>music</v>
      </c>
      <c r="Q792" t="str">
        <f>RIGHT(N792,LEN(N792)-SEARCH("/",N792))</f>
        <v>rock</v>
      </c>
      <c r="R792">
        <f>YEAR(O792)</f>
        <v>2013</v>
      </c>
    </row>
    <row r="793" spans="1:18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>(((J793/60)/60)/24)+DATE(1970,1,1)</f>
        <v>41557.780624999999</v>
      </c>
      <c r="P793" t="str">
        <f>LEFT(N793,SEARCH("/",N793)-1)</f>
        <v>music</v>
      </c>
      <c r="Q793" t="str">
        <f>RIGHT(N793,LEN(N793)-SEARCH("/",N793))</f>
        <v>rock</v>
      </c>
      <c r="R793">
        <f>YEAR(O793)</f>
        <v>2013</v>
      </c>
    </row>
    <row r="794" spans="1:18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>(((J794/60)/60)/24)+DATE(1970,1,1)</f>
        <v>41555.873645833337</v>
      </c>
      <c r="P794" t="str">
        <f>LEFT(N794,SEARCH("/",N794)-1)</f>
        <v>music</v>
      </c>
      <c r="Q794" t="str">
        <f>RIGHT(N794,LEN(N794)-SEARCH("/",N794))</f>
        <v>rock</v>
      </c>
      <c r="R794">
        <f>YEAR(O794)</f>
        <v>2013</v>
      </c>
    </row>
    <row r="795" spans="1:18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>(((J795/60)/60)/24)+DATE(1970,1,1)</f>
        <v>41442.741249999999</v>
      </c>
      <c r="P795" t="str">
        <f>LEFT(N795,SEARCH("/",N795)-1)</f>
        <v>music</v>
      </c>
      <c r="Q795" t="str">
        <f>RIGHT(N795,LEN(N795)-SEARCH("/",N795))</f>
        <v>rock</v>
      </c>
      <c r="R795">
        <f>YEAR(O795)</f>
        <v>2013</v>
      </c>
    </row>
    <row r="796" spans="1:18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>(((J796/60)/60)/24)+DATE(1970,1,1)</f>
        <v>40736.115011574075</v>
      </c>
      <c r="P796" t="str">
        <f>LEFT(N796,SEARCH("/",N796)-1)</f>
        <v>music</v>
      </c>
      <c r="Q796" t="str">
        <f>RIGHT(N796,LEN(N796)-SEARCH("/",N796))</f>
        <v>rock</v>
      </c>
      <c r="R796">
        <f>YEAR(O796)</f>
        <v>2011</v>
      </c>
    </row>
    <row r="797" spans="1:18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>(((J797/60)/60)/24)+DATE(1970,1,1)</f>
        <v>40963.613032407404</v>
      </c>
      <c r="P797" t="str">
        <f>LEFT(N797,SEARCH("/",N797)-1)</f>
        <v>music</v>
      </c>
      <c r="Q797" t="str">
        <f>RIGHT(N797,LEN(N797)-SEARCH("/",N797))</f>
        <v>rock</v>
      </c>
      <c r="R797">
        <f>YEAR(O797)</f>
        <v>2012</v>
      </c>
    </row>
    <row r="798" spans="1:18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>(((J798/60)/60)/24)+DATE(1970,1,1)</f>
        <v>41502.882928240739</v>
      </c>
      <c r="P798" t="str">
        <f>LEFT(N798,SEARCH("/",N798)-1)</f>
        <v>music</v>
      </c>
      <c r="Q798" t="str">
        <f>RIGHT(N798,LEN(N798)-SEARCH("/",N798))</f>
        <v>rock</v>
      </c>
      <c r="R798">
        <f>YEAR(O798)</f>
        <v>2013</v>
      </c>
    </row>
    <row r="799" spans="1:18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>(((J799/60)/60)/24)+DATE(1970,1,1)</f>
        <v>40996.994074074071</v>
      </c>
      <c r="P799" t="str">
        <f>LEFT(N799,SEARCH("/",N799)-1)</f>
        <v>music</v>
      </c>
      <c r="Q799" t="str">
        <f>RIGHT(N799,LEN(N799)-SEARCH("/",N799))</f>
        <v>rock</v>
      </c>
      <c r="R799">
        <f>YEAR(O799)</f>
        <v>2012</v>
      </c>
    </row>
    <row r="800" spans="1:18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>(((J800/60)/60)/24)+DATE(1970,1,1)</f>
        <v>41882.590127314819</v>
      </c>
      <c r="P800" t="str">
        <f>LEFT(N800,SEARCH("/",N800)-1)</f>
        <v>music</v>
      </c>
      <c r="Q800" t="str">
        <f>RIGHT(N800,LEN(N800)-SEARCH("/",N800))</f>
        <v>rock</v>
      </c>
      <c r="R800">
        <f>YEAR(O800)</f>
        <v>2014</v>
      </c>
    </row>
    <row r="801" spans="1:18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>(((J801/60)/60)/24)+DATE(1970,1,1)</f>
        <v>40996.667199074072</v>
      </c>
      <c r="P801" t="str">
        <f>LEFT(N801,SEARCH("/",N801)-1)</f>
        <v>music</v>
      </c>
      <c r="Q801" t="str">
        <f>RIGHT(N801,LEN(N801)-SEARCH("/",N801))</f>
        <v>rock</v>
      </c>
      <c r="R801">
        <f>YEAR(O801)</f>
        <v>2012</v>
      </c>
    </row>
    <row r="802" spans="1:18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>(((J802/60)/60)/24)+DATE(1970,1,1)</f>
        <v>41863.433495370373</v>
      </c>
      <c r="P802" t="str">
        <f>LEFT(N802,SEARCH("/",N802)-1)</f>
        <v>music</v>
      </c>
      <c r="Q802" t="str">
        <f>RIGHT(N802,LEN(N802)-SEARCH("/",N802))</f>
        <v>rock</v>
      </c>
      <c r="R802">
        <f>YEAR(O802)</f>
        <v>2014</v>
      </c>
    </row>
    <row r="803" spans="1:18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>(((J803/60)/60)/24)+DATE(1970,1,1)</f>
        <v>40695.795370370368</v>
      </c>
      <c r="P803" t="str">
        <f>LEFT(N803,SEARCH("/",N803)-1)</f>
        <v>music</v>
      </c>
      <c r="Q803" t="str">
        <f>RIGHT(N803,LEN(N803)-SEARCH("/",N803))</f>
        <v>rock</v>
      </c>
      <c r="R803">
        <f>YEAR(O803)</f>
        <v>2011</v>
      </c>
    </row>
    <row r="804" spans="1:18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>(((J804/60)/60)/24)+DATE(1970,1,1)</f>
        <v>41123.022268518522</v>
      </c>
      <c r="P804" t="str">
        <f>LEFT(N804,SEARCH("/",N804)-1)</f>
        <v>music</v>
      </c>
      <c r="Q804" t="str">
        <f>RIGHT(N804,LEN(N804)-SEARCH("/",N804))</f>
        <v>rock</v>
      </c>
      <c r="R804">
        <f>YEAR(O804)</f>
        <v>2012</v>
      </c>
    </row>
    <row r="805" spans="1:18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>(((J805/60)/60)/24)+DATE(1970,1,1)</f>
        <v>40665.949976851851</v>
      </c>
      <c r="P805" t="str">
        <f>LEFT(N805,SEARCH("/",N805)-1)</f>
        <v>music</v>
      </c>
      <c r="Q805" t="str">
        <f>RIGHT(N805,LEN(N805)-SEARCH("/",N805))</f>
        <v>rock</v>
      </c>
      <c r="R805">
        <f>YEAR(O805)</f>
        <v>2011</v>
      </c>
    </row>
    <row r="806" spans="1:18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>(((J806/60)/60)/24)+DATE(1970,1,1)</f>
        <v>40730.105625000004</v>
      </c>
      <c r="P806" t="str">
        <f>LEFT(N806,SEARCH("/",N806)-1)</f>
        <v>music</v>
      </c>
      <c r="Q806" t="str">
        <f>RIGHT(N806,LEN(N806)-SEARCH("/",N806))</f>
        <v>rock</v>
      </c>
      <c r="R806">
        <f>YEAR(O806)</f>
        <v>2011</v>
      </c>
    </row>
    <row r="807" spans="1:18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>(((J807/60)/60)/24)+DATE(1970,1,1)</f>
        <v>40690.823055555556</v>
      </c>
      <c r="P807" t="str">
        <f>LEFT(N807,SEARCH("/",N807)-1)</f>
        <v>music</v>
      </c>
      <c r="Q807" t="str">
        <f>RIGHT(N807,LEN(N807)-SEARCH("/",N807))</f>
        <v>rock</v>
      </c>
      <c r="R807">
        <f>YEAR(O807)</f>
        <v>2011</v>
      </c>
    </row>
    <row r="808" spans="1:18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>(((J808/60)/60)/24)+DATE(1970,1,1)</f>
        <v>40763.691423611112</v>
      </c>
      <c r="P808" t="str">
        <f>LEFT(N808,SEARCH("/",N808)-1)</f>
        <v>music</v>
      </c>
      <c r="Q808" t="str">
        <f>RIGHT(N808,LEN(N808)-SEARCH("/",N808))</f>
        <v>rock</v>
      </c>
      <c r="R808">
        <f>YEAR(O808)</f>
        <v>2011</v>
      </c>
    </row>
    <row r="809" spans="1:18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>(((J809/60)/60)/24)+DATE(1970,1,1)</f>
        <v>42759.628599537042</v>
      </c>
      <c r="P809" t="str">
        <f>LEFT(N809,SEARCH("/",N809)-1)</f>
        <v>music</v>
      </c>
      <c r="Q809" t="str">
        <f>RIGHT(N809,LEN(N809)-SEARCH("/",N809))</f>
        <v>rock</v>
      </c>
      <c r="R809">
        <f>YEAR(O809)</f>
        <v>2017</v>
      </c>
    </row>
    <row r="810" spans="1:18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>(((J810/60)/60)/24)+DATE(1970,1,1)</f>
        <v>41962.100532407407</v>
      </c>
      <c r="P810" t="str">
        <f>LEFT(N810,SEARCH("/",N810)-1)</f>
        <v>music</v>
      </c>
      <c r="Q810" t="str">
        <f>RIGHT(N810,LEN(N810)-SEARCH("/",N810))</f>
        <v>rock</v>
      </c>
      <c r="R810">
        <f>YEAR(O810)</f>
        <v>2014</v>
      </c>
    </row>
    <row r="811" spans="1:18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>(((J811/60)/60)/24)+DATE(1970,1,1)</f>
        <v>41628.833680555559</v>
      </c>
      <c r="P811" t="str">
        <f>LEFT(N811,SEARCH("/",N811)-1)</f>
        <v>music</v>
      </c>
      <c r="Q811" t="str">
        <f>RIGHT(N811,LEN(N811)-SEARCH("/",N811))</f>
        <v>rock</v>
      </c>
      <c r="R811">
        <f>YEAR(O811)</f>
        <v>2013</v>
      </c>
    </row>
    <row r="812" spans="1:18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>(((J812/60)/60)/24)+DATE(1970,1,1)</f>
        <v>41123.056273148148</v>
      </c>
      <c r="P812" t="str">
        <f>LEFT(N812,SEARCH("/",N812)-1)</f>
        <v>music</v>
      </c>
      <c r="Q812" t="str">
        <f>RIGHT(N812,LEN(N812)-SEARCH("/",N812))</f>
        <v>rock</v>
      </c>
      <c r="R812">
        <f>YEAR(O812)</f>
        <v>2012</v>
      </c>
    </row>
    <row r="813" spans="1:18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>(((J813/60)/60)/24)+DATE(1970,1,1)</f>
        <v>41443.643541666665</v>
      </c>
      <c r="P813" t="str">
        <f>LEFT(N813,SEARCH("/",N813)-1)</f>
        <v>music</v>
      </c>
      <c r="Q813" t="str">
        <f>RIGHT(N813,LEN(N813)-SEARCH("/",N813))</f>
        <v>rock</v>
      </c>
      <c r="R813">
        <f>YEAR(O813)</f>
        <v>2013</v>
      </c>
    </row>
    <row r="814" spans="1:18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>(((J814/60)/60)/24)+DATE(1970,1,1)</f>
        <v>41282.017962962964</v>
      </c>
      <c r="P814" t="str">
        <f>LEFT(N814,SEARCH("/",N814)-1)</f>
        <v>music</v>
      </c>
      <c r="Q814" t="str">
        <f>RIGHT(N814,LEN(N814)-SEARCH("/",N814))</f>
        <v>rock</v>
      </c>
      <c r="R814">
        <f>YEAR(O814)</f>
        <v>2013</v>
      </c>
    </row>
    <row r="815" spans="1:18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>(((J815/60)/60)/24)+DATE(1970,1,1)</f>
        <v>41080.960243055553</v>
      </c>
      <c r="P815" t="str">
        <f>LEFT(N815,SEARCH("/",N815)-1)</f>
        <v>music</v>
      </c>
      <c r="Q815" t="str">
        <f>RIGHT(N815,LEN(N815)-SEARCH("/",N815))</f>
        <v>rock</v>
      </c>
      <c r="R815">
        <f>YEAR(O815)</f>
        <v>2012</v>
      </c>
    </row>
    <row r="816" spans="1:18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>(((J816/60)/60)/24)+DATE(1970,1,1)</f>
        <v>40679.743067129632</v>
      </c>
      <c r="P816" t="str">
        <f>LEFT(N816,SEARCH("/",N816)-1)</f>
        <v>music</v>
      </c>
      <c r="Q816" t="str">
        <f>RIGHT(N816,LEN(N816)-SEARCH("/",N816))</f>
        <v>rock</v>
      </c>
      <c r="R816">
        <f>YEAR(O816)</f>
        <v>2011</v>
      </c>
    </row>
    <row r="817" spans="1:18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>(((J817/60)/60)/24)+DATE(1970,1,1)</f>
        <v>41914.917858796296</v>
      </c>
      <c r="P817" t="str">
        <f>LEFT(N817,SEARCH("/",N817)-1)</f>
        <v>music</v>
      </c>
      <c r="Q817" t="str">
        <f>RIGHT(N817,LEN(N817)-SEARCH("/",N817))</f>
        <v>rock</v>
      </c>
      <c r="R817">
        <f>YEAR(O817)</f>
        <v>2014</v>
      </c>
    </row>
    <row r="818" spans="1:18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>(((J818/60)/60)/24)+DATE(1970,1,1)</f>
        <v>41341.870868055557</v>
      </c>
      <c r="P818" t="str">
        <f>LEFT(N818,SEARCH("/",N818)-1)</f>
        <v>music</v>
      </c>
      <c r="Q818" t="str">
        <f>RIGHT(N818,LEN(N818)-SEARCH("/",N818))</f>
        <v>rock</v>
      </c>
      <c r="R818">
        <f>YEAR(O818)</f>
        <v>2013</v>
      </c>
    </row>
    <row r="819" spans="1:18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>(((J819/60)/60)/24)+DATE(1970,1,1)</f>
        <v>40925.599664351852</v>
      </c>
      <c r="P819" t="str">
        <f>LEFT(N819,SEARCH("/",N819)-1)</f>
        <v>music</v>
      </c>
      <c r="Q819" t="str">
        <f>RIGHT(N819,LEN(N819)-SEARCH("/",N819))</f>
        <v>rock</v>
      </c>
      <c r="R819">
        <f>YEAR(O819)</f>
        <v>2012</v>
      </c>
    </row>
    <row r="820" spans="1:18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>(((J820/60)/60)/24)+DATE(1970,1,1)</f>
        <v>41120.882881944446</v>
      </c>
      <c r="P820" t="str">
        <f>LEFT(N820,SEARCH("/",N820)-1)</f>
        <v>music</v>
      </c>
      <c r="Q820" t="str">
        <f>RIGHT(N820,LEN(N820)-SEARCH("/",N820))</f>
        <v>rock</v>
      </c>
      <c r="R820">
        <f>YEAR(O820)</f>
        <v>2012</v>
      </c>
    </row>
    <row r="821" spans="1:18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>(((J821/60)/60)/24)+DATE(1970,1,1)</f>
        <v>41619.998310185183</v>
      </c>
      <c r="P821" t="str">
        <f>LEFT(N821,SEARCH("/",N821)-1)</f>
        <v>music</v>
      </c>
      <c r="Q821" t="str">
        <f>RIGHT(N821,LEN(N821)-SEARCH("/",N821))</f>
        <v>rock</v>
      </c>
      <c r="R821">
        <f>YEAR(O821)</f>
        <v>2013</v>
      </c>
    </row>
    <row r="822" spans="1:18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>(((J822/60)/60)/24)+DATE(1970,1,1)</f>
        <v>41768.841921296298</v>
      </c>
      <c r="P822" t="str">
        <f>LEFT(N822,SEARCH("/",N822)-1)</f>
        <v>music</v>
      </c>
      <c r="Q822" t="str">
        <f>RIGHT(N822,LEN(N822)-SEARCH("/",N822))</f>
        <v>rock</v>
      </c>
      <c r="R822">
        <f>YEAR(O822)</f>
        <v>2014</v>
      </c>
    </row>
    <row r="823" spans="1:18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>(((J823/60)/60)/24)+DATE(1970,1,1)</f>
        <v>42093.922048611115</v>
      </c>
      <c r="P823" t="str">
        <f>LEFT(N823,SEARCH("/",N823)-1)</f>
        <v>music</v>
      </c>
      <c r="Q823" t="str">
        <f>RIGHT(N823,LEN(N823)-SEARCH("/",N823))</f>
        <v>rock</v>
      </c>
      <c r="R823">
        <f>YEAR(O823)</f>
        <v>2015</v>
      </c>
    </row>
    <row r="824" spans="1:18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>(((J824/60)/60)/24)+DATE(1970,1,1)</f>
        <v>41157.947337962964</v>
      </c>
      <c r="P824" t="str">
        <f>LEFT(N824,SEARCH("/",N824)-1)</f>
        <v>music</v>
      </c>
      <c r="Q824" t="str">
        <f>RIGHT(N824,LEN(N824)-SEARCH("/",N824))</f>
        <v>rock</v>
      </c>
      <c r="R824">
        <f>YEAR(O824)</f>
        <v>2012</v>
      </c>
    </row>
    <row r="825" spans="1:18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>(((J825/60)/60)/24)+DATE(1970,1,1)</f>
        <v>42055.972824074073</v>
      </c>
      <c r="P825" t="str">
        <f>LEFT(N825,SEARCH("/",N825)-1)</f>
        <v>music</v>
      </c>
      <c r="Q825" t="str">
        <f>RIGHT(N825,LEN(N825)-SEARCH("/",N825))</f>
        <v>rock</v>
      </c>
      <c r="R825">
        <f>YEAR(O825)</f>
        <v>2015</v>
      </c>
    </row>
    <row r="826" spans="1:18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>(((J826/60)/60)/24)+DATE(1970,1,1)</f>
        <v>40250.242106481484</v>
      </c>
      <c r="P826" t="str">
        <f>LEFT(N826,SEARCH("/",N826)-1)</f>
        <v>music</v>
      </c>
      <c r="Q826" t="str">
        <f>RIGHT(N826,LEN(N826)-SEARCH("/",N826))</f>
        <v>rock</v>
      </c>
      <c r="R826">
        <f>YEAR(O826)</f>
        <v>2010</v>
      </c>
    </row>
    <row r="827" spans="1:18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>(((J827/60)/60)/24)+DATE(1970,1,1)</f>
        <v>41186.306527777779</v>
      </c>
      <c r="P827" t="str">
        <f>LEFT(N827,SEARCH("/",N827)-1)</f>
        <v>music</v>
      </c>
      <c r="Q827" t="str">
        <f>RIGHT(N827,LEN(N827)-SEARCH("/",N827))</f>
        <v>rock</v>
      </c>
      <c r="R827">
        <f>YEAR(O827)</f>
        <v>2012</v>
      </c>
    </row>
    <row r="828" spans="1:18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>(((J828/60)/60)/24)+DATE(1970,1,1)</f>
        <v>40973.038541666669</v>
      </c>
      <c r="P828" t="str">
        <f>LEFT(N828,SEARCH("/",N828)-1)</f>
        <v>music</v>
      </c>
      <c r="Q828" t="str">
        <f>RIGHT(N828,LEN(N828)-SEARCH("/",N828))</f>
        <v>rock</v>
      </c>
      <c r="R828">
        <f>YEAR(O828)</f>
        <v>2012</v>
      </c>
    </row>
    <row r="829" spans="1:18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>(((J829/60)/60)/24)+DATE(1970,1,1)</f>
        <v>40927.473460648151</v>
      </c>
      <c r="P829" t="str">
        <f>LEFT(N829,SEARCH("/",N829)-1)</f>
        <v>music</v>
      </c>
      <c r="Q829" t="str">
        <f>RIGHT(N829,LEN(N829)-SEARCH("/",N829))</f>
        <v>rock</v>
      </c>
      <c r="R829">
        <f>YEAR(O829)</f>
        <v>2012</v>
      </c>
    </row>
    <row r="830" spans="1:18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>(((J830/60)/60)/24)+DATE(1970,1,1)</f>
        <v>41073.050717592596</v>
      </c>
      <c r="P830" t="str">
        <f>LEFT(N830,SEARCH("/",N830)-1)</f>
        <v>music</v>
      </c>
      <c r="Q830" t="str">
        <f>RIGHT(N830,LEN(N830)-SEARCH("/",N830))</f>
        <v>rock</v>
      </c>
      <c r="R830">
        <f>YEAR(O830)</f>
        <v>2012</v>
      </c>
    </row>
    <row r="831" spans="1:18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>(((J831/60)/60)/24)+DATE(1970,1,1)</f>
        <v>42504.801388888889</v>
      </c>
      <c r="P831" t="str">
        <f>LEFT(N831,SEARCH("/",N831)-1)</f>
        <v>music</v>
      </c>
      <c r="Q831" t="str">
        <f>RIGHT(N831,LEN(N831)-SEARCH("/",N831))</f>
        <v>rock</v>
      </c>
      <c r="R831">
        <f>YEAR(O831)</f>
        <v>2016</v>
      </c>
    </row>
    <row r="832" spans="1:18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>(((J832/60)/60)/24)+DATE(1970,1,1)</f>
        <v>41325.525752314818</v>
      </c>
      <c r="P832" t="str">
        <f>LEFT(N832,SEARCH("/",N832)-1)</f>
        <v>music</v>
      </c>
      <c r="Q832" t="str">
        <f>RIGHT(N832,LEN(N832)-SEARCH("/",N832))</f>
        <v>rock</v>
      </c>
      <c r="R832">
        <f>YEAR(O832)</f>
        <v>2013</v>
      </c>
    </row>
    <row r="833" spans="1:18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>(((J833/60)/60)/24)+DATE(1970,1,1)</f>
        <v>40996.646921296298</v>
      </c>
      <c r="P833" t="str">
        <f>LEFT(N833,SEARCH("/",N833)-1)</f>
        <v>music</v>
      </c>
      <c r="Q833" t="str">
        <f>RIGHT(N833,LEN(N833)-SEARCH("/",N833))</f>
        <v>rock</v>
      </c>
      <c r="R833">
        <f>YEAR(O833)</f>
        <v>2012</v>
      </c>
    </row>
    <row r="834" spans="1:18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>(((J834/60)/60)/24)+DATE(1970,1,1)</f>
        <v>40869.675173611111</v>
      </c>
      <c r="P834" t="str">
        <f>LEFT(N834,SEARCH("/",N834)-1)</f>
        <v>music</v>
      </c>
      <c r="Q834" t="str">
        <f>RIGHT(N834,LEN(N834)-SEARCH("/",N834))</f>
        <v>rock</v>
      </c>
      <c r="R834">
        <f>YEAR(O834)</f>
        <v>2011</v>
      </c>
    </row>
    <row r="835" spans="1:18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>(((J835/60)/60)/24)+DATE(1970,1,1)</f>
        <v>41718.878182870372</v>
      </c>
      <c r="P835" t="str">
        <f>LEFT(N835,SEARCH("/",N835)-1)</f>
        <v>music</v>
      </c>
      <c r="Q835" t="str">
        <f>RIGHT(N835,LEN(N835)-SEARCH("/",N835))</f>
        <v>rock</v>
      </c>
      <c r="R835">
        <f>YEAR(O835)</f>
        <v>2014</v>
      </c>
    </row>
    <row r="836" spans="1:18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>(((J836/60)/60)/24)+DATE(1970,1,1)</f>
        <v>41422.822824074072</v>
      </c>
      <c r="P836" t="str">
        <f>LEFT(N836,SEARCH("/",N836)-1)</f>
        <v>music</v>
      </c>
      <c r="Q836" t="str">
        <f>RIGHT(N836,LEN(N836)-SEARCH("/",N836))</f>
        <v>rock</v>
      </c>
      <c r="R836">
        <f>YEAR(O836)</f>
        <v>2013</v>
      </c>
    </row>
    <row r="837" spans="1:18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>(((J837/60)/60)/24)+DATE(1970,1,1)</f>
        <v>41005.45784722222</v>
      </c>
      <c r="P837" t="str">
        <f>LEFT(N837,SEARCH("/",N837)-1)</f>
        <v>music</v>
      </c>
      <c r="Q837" t="str">
        <f>RIGHT(N837,LEN(N837)-SEARCH("/",N837))</f>
        <v>rock</v>
      </c>
      <c r="R837">
        <f>YEAR(O837)</f>
        <v>2012</v>
      </c>
    </row>
    <row r="838" spans="1:18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>(((J838/60)/60)/24)+DATE(1970,1,1)</f>
        <v>41524.056921296295</v>
      </c>
      <c r="P838" t="str">
        <f>LEFT(N838,SEARCH("/",N838)-1)</f>
        <v>music</v>
      </c>
      <c r="Q838" t="str">
        <f>RIGHT(N838,LEN(N838)-SEARCH("/",N838))</f>
        <v>rock</v>
      </c>
      <c r="R838">
        <f>YEAR(O838)</f>
        <v>2013</v>
      </c>
    </row>
    <row r="839" spans="1:18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>(((J839/60)/60)/24)+DATE(1970,1,1)</f>
        <v>41730.998402777775</v>
      </c>
      <c r="P839" t="str">
        <f>LEFT(N839,SEARCH("/",N839)-1)</f>
        <v>music</v>
      </c>
      <c r="Q839" t="str">
        <f>RIGHT(N839,LEN(N839)-SEARCH("/",N839))</f>
        <v>rock</v>
      </c>
      <c r="R839">
        <f>YEAR(O839)</f>
        <v>2014</v>
      </c>
    </row>
    <row r="840" spans="1:18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>(((J840/60)/60)/24)+DATE(1970,1,1)</f>
        <v>40895.897974537038</v>
      </c>
      <c r="P840" t="str">
        <f>LEFT(N840,SEARCH("/",N840)-1)</f>
        <v>music</v>
      </c>
      <c r="Q840" t="str">
        <f>RIGHT(N840,LEN(N840)-SEARCH("/",N840))</f>
        <v>rock</v>
      </c>
      <c r="R840">
        <f>YEAR(O840)</f>
        <v>2011</v>
      </c>
    </row>
    <row r="841" spans="1:18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>(((J841/60)/60)/24)+DATE(1970,1,1)</f>
        <v>41144.763379629629</v>
      </c>
      <c r="P841" t="str">
        <f>LEFT(N841,SEARCH("/",N841)-1)</f>
        <v>music</v>
      </c>
      <c r="Q841" t="str">
        <f>RIGHT(N841,LEN(N841)-SEARCH("/",N841))</f>
        <v>rock</v>
      </c>
      <c r="R841">
        <f>YEAR(O841)</f>
        <v>2012</v>
      </c>
    </row>
    <row r="842" spans="1:18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>(((J842/60)/60)/24)+DATE(1970,1,1)</f>
        <v>42607.226701388892</v>
      </c>
      <c r="P842" t="str">
        <f>LEFT(N842,SEARCH("/",N842)-1)</f>
        <v>music</v>
      </c>
      <c r="Q842" t="str">
        <f>RIGHT(N842,LEN(N842)-SEARCH("/",N842))</f>
        <v>metal</v>
      </c>
      <c r="R842">
        <f>YEAR(O842)</f>
        <v>2016</v>
      </c>
    </row>
    <row r="843" spans="1:18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>(((J843/60)/60)/24)+DATE(1970,1,1)</f>
        <v>41923.838692129626</v>
      </c>
      <c r="P843" t="str">
        <f>LEFT(N843,SEARCH("/",N843)-1)</f>
        <v>music</v>
      </c>
      <c r="Q843" t="str">
        <f>RIGHT(N843,LEN(N843)-SEARCH("/",N843))</f>
        <v>metal</v>
      </c>
      <c r="R843">
        <f>YEAR(O843)</f>
        <v>2014</v>
      </c>
    </row>
    <row r="844" spans="1:18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>(((J844/60)/60)/24)+DATE(1970,1,1)</f>
        <v>41526.592395833337</v>
      </c>
      <c r="P844" t="str">
        <f>LEFT(N844,SEARCH("/",N844)-1)</f>
        <v>music</v>
      </c>
      <c r="Q844" t="str">
        <f>RIGHT(N844,LEN(N844)-SEARCH("/",N844))</f>
        <v>metal</v>
      </c>
      <c r="R844">
        <f>YEAR(O844)</f>
        <v>2013</v>
      </c>
    </row>
    <row r="845" spans="1:18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(((J845/60)/60)/24)+DATE(1970,1,1)</f>
        <v>42695.257870370369</v>
      </c>
      <c r="P845" t="str">
        <f>LEFT(N845,SEARCH("/",N845)-1)</f>
        <v>music</v>
      </c>
      <c r="Q845" t="str">
        <f>RIGHT(N845,LEN(N845)-SEARCH("/",N845))</f>
        <v>metal</v>
      </c>
      <c r="R845">
        <f>YEAR(O845)</f>
        <v>2016</v>
      </c>
    </row>
    <row r="846" spans="1:18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>(((J846/60)/60)/24)+DATE(1970,1,1)</f>
        <v>41905.684629629628</v>
      </c>
      <c r="P846" t="str">
        <f>LEFT(N846,SEARCH("/",N846)-1)</f>
        <v>music</v>
      </c>
      <c r="Q846" t="str">
        <f>RIGHT(N846,LEN(N846)-SEARCH("/",N846))</f>
        <v>metal</v>
      </c>
      <c r="R846">
        <f>YEAR(O846)</f>
        <v>2014</v>
      </c>
    </row>
    <row r="847" spans="1:18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>(((J847/60)/60)/24)+DATE(1970,1,1)</f>
        <v>42578.205972222218</v>
      </c>
      <c r="P847" t="str">
        <f>LEFT(N847,SEARCH("/",N847)-1)</f>
        <v>music</v>
      </c>
      <c r="Q847" t="str">
        <f>RIGHT(N847,LEN(N847)-SEARCH("/",N847))</f>
        <v>metal</v>
      </c>
      <c r="R847">
        <f>YEAR(O847)</f>
        <v>2016</v>
      </c>
    </row>
    <row r="848" spans="1:18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>(((J848/60)/60)/24)+DATE(1970,1,1)</f>
        <v>41694.391840277778</v>
      </c>
      <c r="P848" t="str">
        <f>LEFT(N848,SEARCH("/",N848)-1)</f>
        <v>music</v>
      </c>
      <c r="Q848" t="str">
        <f>RIGHT(N848,LEN(N848)-SEARCH("/",N848))</f>
        <v>metal</v>
      </c>
      <c r="R848">
        <f>YEAR(O848)</f>
        <v>2014</v>
      </c>
    </row>
    <row r="849" spans="1:18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>(((J849/60)/60)/24)+DATE(1970,1,1)</f>
        <v>42165.79833333334</v>
      </c>
      <c r="P849" t="str">
        <f>LEFT(N849,SEARCH("/",N849)-1)</f>
        <v>music</v>
      </c>
      <c r="Q849" t="str">
        <f>RIGHT(N849,LEN(N849)-SEARCH("/",N849))</f>
        <v>metal</v>
      </c>
      <c r="R849">
        <f>YEAR(O849)</f>
        <v>2015</v>
      </c>
    </row>
    <row r="850" spans="1:18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>(((J850/60)/60)/24)+DATE(1970,1,1)</f>
        <v>42078.792048611111</v>
      </c>
      <c r="P850" t="str">
        <f>LEFT(N850,SEARCH("/",N850)-1)</f>
        <v>music</v>
      </c>
      <c r="Q850" t="str">
        <f>RIGHT(N850,LEN(N850)-SEARCH("/",N850))</f>
        <v>metal</v>
      </c>
      <c r="R850">
        <f>YEAR(O850)</f>
        <v>2015</v>
      </c>
    </row>
    <row r="851" spans="1:18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>(((J851/60)/60)/24)+DATE(1970,1,1)</f>
        <v>42051.148888888885</v>
      </c>
      <c r="P851" t="str">
        <f>LEFT(N851,SEARCH("/",N851)-1)</f>
        <v>music</v>
      </c>
      <c r="Q851" t="str">
        <f>RIGHT(N851,LEN(N851)-SEARCH("/",N851))</f>
        <v>metal</v>
      </c>
      <c r="R851">
        <f>YEAR(O851)</f>
        <v>2015</v>
      </c>
    </row>
    <row r="852" spans="1:18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>(((J852/60)/60)/24)+DATE(1970,1,1)</f>
        <v>42452.827743055561</v>
      </c>
      <c r="P852" t="str">
        <f>LEFT(N852,SEARCH("/",N852)-1)</f>
        <v>music</v>
      </c>
      <c r="Q852" t="str">
        <f>RIGHT(N852,LEN(N852)-SEARCH("/",N852))</f>
        <v>metal</v>
      </c>
      <c r="R852">
        <f>YEAR(O852)</f>
        <v>2016</v>
      </c>
    </row>
    <row r="853" spans="1:18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>(((J853/60)/60)/24)+DATE(1970,1,1)</f>
        <v>42522.880243055552</v>
      </c>
      <c r="P853" t="str">
        <f>LEFT(N853,SEARCH("/",N853)-1)</f>
        <v>music</v>
      </c>
      <c r="Q853" t="str">
        <f>RIGHT(N853,LEN(N853)-SEARCH("/",N853))</f>
        <v>metal</v>
      </c>
      <c r="R853">
        <f>YEAR(O853)</f>
        <v>2016</v>
      </c>
    </row>
    <row r="854" spans="1:18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>(((J854/60)/60)/24)+DATE(1970,1,1)</f>
        <v>42656.805497685185</v>
      </c>
      <c r="P854" t="str">
        <f>LEFT(N854,SEARCH("/",N854)-1)</f>
        <v>music</v>
      </c>
      <c r="Q854" t="str">
        <f>RIGHT(N854,LEN(N854)-SEARCH("/",N854))</f>
        <v>metal</v>
      </c>
      <c r="R854">
        <f>YEAR(O854)</f>
        <v>2016</v>
      </c>
    </row>
    <row r="855" spans="1:18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>(((J855/60)/60)/24)+DATE(1970,1,1)</f>
        <v>42021.832280092596</v>
      </c>
      <c r="P855" t="str">
        <f>LEFT(N855,SEARCH("/",N855)-1)</f>
        <v>music</v>
      </c>
      <c r="Q855" t="str">
        <f>RIGHT(N855,LEN(N855)-SEARCH("/",N855))</f>
        <v>metal</v>
      </c>
      <c r="R855">
        <f>YEAR(O855)</f>
        <v>2015</v>
      </c>
    </row>
    <row r="856" spans="1:18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>(((J856/60)/60)/24)+DATE(1970,1,1)</f>
        <v>42702.212337962963</v>
      </c>
      <c r="P856" t="str">
        <f>LEFT(N856,SEARCH("/",N856)-1)</f>
        <v>music</v>
      </c>
      <c r="Q856" t="str">
        <f>RIGHT(N856,LEN(N856)-SEARCH("/",N856))</f>
        <v>metal</v>
      </c>
      <c r="R856">
        <f>YEAR(O856)</f>
        <v>2016</v>
      </c>
    </row>
    <row r="857" spans="1:18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>(((J857/60)/60)/24)+DATE(1970,1,1)</f>
        <v>42545.125196759262</v>
      </c>
      <c r="P857" t="str">
        <f>LEFT(N857,SEARCH("/",N857)-1)</f>
        <v>music</v>
      </c>
      <c r="Q857" t="str">
        <f>RIGHT(N857,LEN(N857)-SEARCH("/",N857))</f>
        <v>metal</v>
      </c>
      <c r="R857">
        <f>YEAR(O857)</f>
        <v>2016</v>
      </c>
    </row>
    <row r="858" spans="1:18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>(((J858/60)/60)/24)+DATE(1970,1,1)</f>
        <v>42609.311990740738</v>
      </c>
      <c r="P858" t="str">
        <f>LEFT(N858,SEARCH("/",N858)-1)</f>
        <v>music</v>
      </c>
      <c r="Q858" t="str">
        <f>RIGHT(N858,LEN(N858)-SEARCH("/",N858))</f>
        <v>metal</v>
      </c>
      <c r="R858">
        <f>YEAR(O858)</f>
        <v>2016</v>
      </c>
    </row>
    <row r="859" spans="1:18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>(((J859/60)/60)/24)+DATE(1970,1,1)</f>
        <v>42291.581377314811</v>
      </c>
      <c r="P859" t="str">
        <f>LEFT(N859,SEARCH("/",N859)-1)</f>
        <v>music</v>
      </c>
      <c r="Q859" t="str">
        <f>RIGHT(N859,LEN(N859)-SEARCH("/",N859))</f>
        <v>metal</v>
      </c>
      <c r="R859">
        <f>YEAR(O859)</f>
        <v>2015</v>
      </c>
    </row>
    <row r="860" spans="1:18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>(((J860/60)/60)/24)+DATE(1970,1,1)</f>
        <v>42079.745578703703</v>
      </c>
      <c r="P860" t="str">
        <f>LEFT(N860,SEARCH("/",N860)-1)</f>
        <v>music</v>
      </c>
      <c r="Q860" t="str">
        <f>RIGHT(N860,LEN(N860)-SEARCH("/",N860))</f>
        <v>metal</v>
      </c>
      <c r="R860">
        <f>YEAR(O860)</f>
        <v>2015</v>
      </c>
    </row>
    <row r="861" spans="1:18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>(((J861/60)/60)/24)+DATE(1970,1,1)</f>
        <v>42128.820231481484</v>
      </c>
      <c r="P861" t="str">
        <f>LEFT(N861,SEARCH("/",N861)-1)</f>
        <v>music</v>
      </c>
      <c r="Q861" t="str">
        <f>RIGHT(N861,LEN(N861)-SEARCH("/",N861))</f>
        <v>metal</v>
      </c>
      <c r="R861">
        <f>YEAR(O861)</f>
        <v>2015</v>
      </c>
    </row>
    <row r="862" spans="1:18" ht="43.5" x14ac:dyDescent="0.35">
      <c r="A862">
        <v>913</v>
      </c>
      <c r="B862" s="3" t="s">
        <v>914</v>
      </c>
      <c r="C862" s="3" t="s">
        <v>5023</v>
      </c>
      <c r="D862" s="6">
        <v>30000</v>
      </c>
      <c r="E862" s="8">
        <v>1982</v>
      </c>
      <c r="F862" t="s">
        <v>8220</v>
      </c>
      <c r="G862" t="s">
        <v>8223</v>
      </c>
      <c r="H862" t="s">
        <v>8245</v>
      </c>
      <c r="I862">
        <v>1336188019</v>
      </c>
      <c r="J862">
        <v>1333596019</v>
      </c>
      <c r="K862" t="b">
        <v>0</v>
      </c>
      <c r="L862">
        <v>24</v>
      </c>
      <c r="M862" t="b">
        <v>0</v>
      </c>
      <c r="N862" t="s">
        <v>8276</v>
      </c>
      <c r="O862" s="9">
        <f>(((J862/60)/60)/24)+DATE(1970,1,1)</f>
        <v>41004.139108796298</v>
      </c>
      <c r="P862" t="str">
        <f>LEFT(N862,SEARCH("/",N862)-1)</f>
        <v>music</v>
      </c>
      <c r="Q862" t="str">
        <f>RIGHT(N862,LEN(N862)-SEARCH("/",N862))</f>
        <v>jazz</v>
      </c>
      <c r="R862">
        <f>YEAR(O862)</f>
        <v>2012</v>
      </c>
    </row>
    <row r="863" spans="1:18" ht="29" x14ac:dyDescent="0.35">
      <c r="A863">
        <v>969</v>
      </c>
      <c r="B863" s="3" t="s">
        <v>970</v>
      </c>
      <c r="C863" s="3" t="s">
        <v>5079</v>
      </c>
      <c r="D863" s="6">
        <v>30000</v>
      </c>
      <c r="E863" s="8">
        <v>14000</v>
      </c>
      <c r="F863" t="s">
        <v>8220</v>
      </c>
      <c r="G863" t="s">
        <v>8237</v>
      </c>
      <c r="H863" t="s">
        <v>8255</v>
      </c>
      <c r="I863">
        <v>1486624607</v>
      </c>
      <c r="J863">
        <v>1483773407</v>
      </c>
      <c r="K863" t="b">
        <v>0</v>
      </c>
      <c r="L863">
        <v>11</v>
      </c>
      <c r="M863" t="b">
        <v>0</v>
      </c>
      <c r="N863" t="s">
        <v>8271</v>
      </c>
      <c r="O863" s="9">
        <f>(((J863/60)/60)/24)+DATE(1970,1,1)</f>
        <v>42742.30332175926</v>
      </c>
      <c r="P863" t="str">
        <f>LEFT(N863,SEARCH("/",N863)-1)</f>
        <v>technology</v>
      </c>
      <c r="Q863" t="str">
        <f>RIGHT(N863,LEN(N863)-SEARCH("/",N863))</f>
        <v>wearables</v>
      </c>
      <c r="R863">
        <f>YEAR(O863)</f>
        <v>2017</v>
      </c>
    </row>
    <row r="864" spans="1:18" ht="43.5" x14ac:dyDescent="0.35">
      <c r="A864">
        <v>985</v>
      </c>
      <c r="B864" s="3" t="s">
        <v>986</v>
      </c>
      <c r="C864" s="3" t="s">
        <v>5095</v>
      </c>
      <c r="D864" s="6">
        <v>30000</v>
      </c>
      <c r="E864" s="8">
        <v>1888</v>
      </c>
      <c r="F864" t="s">
        <v>8220</v>
      </c>
      <c r="G864" t="s">
        <v>8235</v>
      </c>
      <c r="H864" t="s">
        <v>8248</v>
      </c>
      <c r="I864">
        <v>1451602800</v>
      </c>
      <c r="J864">
        <v>1449011610</v>
      </c>
      <c r="K864" t="b">
        <v>0</v>
      </c>
      <c r="L864">
        <v>23</v>
      </c>
      <c r="M864" t="b">
        <v>0</v>
      </c>
      <c r="N864" t="s">
        <v>8271</v>
      </c>
      <c r="O864" s="9">
        <f>(((J864/60)/60)/24)+DATE(1970,1,1)</f>
        <v>42339.967708333337</v>
      </c>
      <c r="P864" t="str">
        <f>LEFT(N864,SEARCH("/",N864)-1)</f>
        <v>technology</v>
      </c>
      <c r="Q864" t="str">
        <f>RIGHT(N864,LEN(N864)-SEARCH("/",N864))</f>
        <v>wearables</v>
      </c>
      <c r="R864">
        <f>YEAR(O864)</f>
        <v>2015</v>
      </c>
    </row>
    <row r="865" spans="1:18" ht="58" x14ac:dyDescent="0.35">
      <c r="A865">
        <v>1068</v>
      </c>
      <c r="B865" s="3" t="s">
        <v>1069</v>
      </c>
      <c r="C865" s="3" t="s">
        <v>5178</v>
      </c>
      <c r="D865" s="6">
        <v>30000</v>
      </c>
      <c r="E865" s="8">
        <v>45</v>
      </c>
      <c r="F865" t="s">
        <v>8220</v>
      </c>
      <c r="G865" t="s">
        <v>8223</v>
      </c>
      <c r="H865" t="s">
        <v>8245</v>
      </c>
      <c r="I865">
        <v>1460274864</v>
      </c>
      <c r="J865">
        <v>1457686464</v>
      </c>
      <c r="K865" t="b">
        <v>0</v>
      </c>
      <c r="L865">
        <v>4</v>
      </c>
      <c r="M865" t="b">
        <v>0</v>
      </c>
      <c r="N865" t="s">
        <v>8280</v>
      </c>
      <c r="O865" s="9">
        <f>(((J865/60)/60)/24)+DATE(1970,1,1)</f>
        <v>42440.371111111104</v>
      </c>
      <c r="P865" t="str">
        <f>LEFT(N865,SEARCH("/",N865)-1)</f>
        <v>games</v>
      </c>
      <c r="Q865" t="str">
        <f>RIGHT(N865,LEN(N865)-SEARCH("/",N865))</f>
        <v>video games</v>
      </c>
      <c r="R865">
        <f>YEAR(O865)</f>
        <v>2016</v>
      </c>
    </row>
    <row r="866" spans="1:18" ht="43.5" x14ac:dyDescent="0.35">
      <c r="A866">
        <v>1085</v>
      </c>
      <c r="B866" s="3" t="s">
        <v>1086</v>
      </c>
      <c r="C866" s="3" t="s">
        <v>5195</v>
      </c>
      <c r="D866" s="6">
        <v>30000</v>
      </c>
      <c r="E866" s="8">
        <v>1026</v>
      </c>
      <c r="F866" t="s">
        <v>8220</v>
      </c>
      <c r="G866" t="s">
        <v>8228</v>
      </c>
      <c r="H866" t="s">
        <v>8250</v>
      </c>
      <c r="I866">
        <v>1457967975</v>
      </c>
      <c r="J866">
        <v>1455379575</v>
      </c>
      <c r="K866" t="b">
        <v>0</v>
      </c>
      <c r="L866">
        <v>9</v>
      </c>
      <c r="M866" t="b">
        <v>0</v>
      </c>
      <c r="N866" t="s">
        <v>8280</v>
      </c>
      <c r="O866" s="9">
        <f>(((J866/60)/60)/24)+DATE(1970,1,1)</f>
        <v>42413.671006944445</v>
      </c>
      <c r="P866" t="str">
        <f>LEFT(N866,SEARCH("/",N866)-1)</f>
        <v>games</v>
      </c>
      <c r="Q866" t="str">
        <f>RIGHT(N866,LEN(N866)-SEARCH("/",N866))</f>
        <v>video games</v>
      </c>
      <c r="R866">
        <f>YEAR(O866)</f>
        <v>2016</v>
      </c>
    </row>
    <row r="867" spans="1:18" ht="43.5" x14ac:dyDescent="0.35">
      <c r="A867">
        <v>1160</v>
      </c>
      <c r="B867" s="3" t="s">
        <v>1161</v>
      </c>
      <c r="C867" s="3" t="s">
        <v>5270</v>
      </c>
      <c r="D867" s="6">
        <v>30000</v>
      </c>
      <c r="E867" s="8">
        <v>1155</v>
      </c>
      <c r="F867" t="s">
        <v>8220</v>
      </c>
      <c r="G867" t="s">
        <v>8223</v>
      </c>
      <c r="H867" t="s">
        <v>8245</v>
      </c>
      <c r="I867">
        <v>1427510586</v>
      </c>
      <c r="J867">
        <v>1424922186</v>
      </c>
      <c r="K867" t="b">
        <v>0</v>
      </c>
      <c r="L867">
        <v>19</v>
      </c>
      <c r="M867" t="b">
        <v>0</v>
      </c>
      <c r="N867" t="s">
        <v>8282</v>
      </c>
      <c r="O867" s="9">
        <f>(((J867/60)/60)/24)+DATE(1970,1,1)</f>
        <v>42061.154930555553</v>
      </c>
      <c r="P867" t="str">
        <f>LEFT(N867,SEARCH("/",N867)-1)</f>
        <v>food</v>
      </c>
      <c r="Q867" t="str">
        <f>RIGHT(N867,LEN(N867)-SEARCH("/",N867))</f>
        <v>food trucks</v>
      </c>
      <c r="R867">
        <f>YEAR(O867)</f>
        <v>2015</v>
      </c>
    </row>
    <row r="868" spans="1:18" ht="43.5" x14ac:dyDescent="0.35">
      <c r="A868">
        <v>1423</v>
      </c>
      <c r="B868" s="3" t="s">
        <v>1424</v>
      </c>
      <c r="C868" s="3" t="s">
        <v>5533</v>
      </c>
      <c r="D868" s="6">
        <v>30000</v>
      </c>
      <c r="E868" s="8">
        <v>100</v>
      </c>
      <c r="F868" t="s">
        <v>8220</v>
      </c>
      <c r="G868" t="s">
        <v>8225</v>
      </c>
      <c r="H868" t="s">
        <v>8247</v>
      </c>
      <c r="I868">
        <v>1451637531</v>
      </c>
      <c r="J868">
        <v>1449045531</v>
      </c>
      <c r="K868" t="b">
        <v>0</v>
      </c>
      <c r="L868">
        <v>1</v>
      </c>
      <c r="M868" t="b">
        <v>0</v>
      </c>
      <c r="N868" t="s">
        <v>8285</v>
      </c>
      <c r="O868" s="9">
        <f>(((J868/60)/60)/24)+DATE(1970,1,1)</f>
        <v>42340.360312500001</v>
      </c>
      <c r="P868" t="str">
        <f>LEFT(N868,SEARCH("/",N868)-1)</f>
        <v>publishing</v>
      </c>
      <c r="Q868" t="str">
        <f>RIGHT(N868,LEN(N868)-SEARCH("/",N868))</f>
        <v>translations</v>
      </c>
      <c r="R868">
        <f>YEAR(O868)</f>
        <v>2015</v>
      </c>
    </row>
    <row r="869" spans="1:18" ht="43.5" x14ac:dyDescent="0.35">
      <c r="A869">
        <v>1773</v>
      </c>
      <c r="B869" s="3" t="s">
        <v>1774</v>
      </c>
      <c r="C869" s="3" t="s">
        <v>5883</v>
      </c>
      <c r="D869" s="6">
        <v>30000</v>
      </c>
      <c r="E869" s="8">
        <v>1877</v>
      </c>
      <c r="F869" t="s">
        <v>8220</v>
      </c>
      <c r="G869" t="s">
        <v>8223</v>
      </c>
      <c r="H869" t="s">
        <v>8245</v>
      </c>
      <c r="I869">
        <v>1421691298</v>
      </c>
      <c r="J869">
        <v>1417803298</v>
      </c>
      <c r="K869" t="b">
        <v>1</v>
      </c>
      <c r="L869">
        <v>19</v>
      </c>
      <c r="M869" t="b">
        <v>0</v>
      </c>
      <c r="N869" t="s">
        <v>8283</v>
      </c>
      <c r="O869" s="9">
        <f>(((J869/60)/60)/24)+DATE(1970,1,1)</f>
        <v>41978.760393518518</v>
      </c>
      <c r="P869" t="str">
        <f>LEFT(N869,SEARCH("/",N869)-1)</f>
        <v>photography</v>
      </c>
      <c r="Q869" t="str">
        <f>RIGHT(N869,LEN(N869)-SEARCH("/",N869))</f>
        <v>photobooks</v>
      </c>
      <c r="R869">
        <f>YEAR(O869)</f>
        <v>2014</v>
      </c>
    </row>
    <row r="870" spans="1:18" ht="43.5" x14ac:dyDescent="0.35">
      <c r="A870">
        <v>1780</v>
      </c>
      <c r="B870" s="3" t="s">
        <v>1781</v>
      </c>
      <c r="C870" s="3" t="s">
        <v>5890</v>
      </c>
      <c r="D870" s="6">
        <v>30000</v>
      </c>
      <c r="E870" s="8">
        <v>11923</v>
      </c>
      <c r="F870" t="s">
        <v>8220</v>
      </c>
      <c r="G870" t="s">
        <v>8223</v>
      </c>
      <c r="H870" t="s">
        <v>8245</v>
      </c>
      <c r="I870">
        <v>1467469510</v>
      </c>
      <c r="J870">
        <v>1462285510</v>
      </c>
      <c r="K870" t="b">
        <v>1</v>
      </c>
      <c r="L870">
        <v>152</v>
      </c>
      <c r="M870" t="b">
        <v>0</v>
      </c>
      <c r="N870" t="s">
        <v>8283</v>
      </c>
      <c r="O870" s="9">
        <f>(((J870/60)/60)/24)+DATE(1970,1,1)</f>
        <v>42493.600810185191</v>
      </c>
      <c r="P870" t="str">
        <f>LEFT(N870,SEARCH("/",N870)-1)</f>
        <v>photography</v>
      </c>
      <c r="Q870" t="str">
        <f>RIGHT(N870,LEN(N870)-SEARCH("/",N870))</f>
        <v>photobooks</v>
      </c>
      <c r="R870">
        <f>YEAR(O870)</f>
        <v>2016</v>
      </c>
    </row>
    <row r="871" spans="1:18" ht="43.5" x14ac:dyDescent="0.35">
      <c r="A871">
        <v>1907</v>
      </c>
      <c r="B871" s="3" t="s">
        <v>1908</v>
      </c>
      <c r="C871" s="3" t="s">
        <v>6017</v>
      </c>
      <c r="D871" s="6">
        <v>30000</v>
      </c>
      <c r="E871" s="8">
        <v>85</v>
      </c>
      <c r="F871" t="s">
        <v>8220</v>
      </c>
      <c r="G871" t="s">
        <v>8223</v>
      </c>
      <c r="H871" t="s">
        <v>8245</v>
      </c>
      <c r="I871">
        <v>1400853925</v>
      </c>
      <c r="J871">
        <v>1399557925</v>
      </c>
      <c r="K871" t="b">
        <v>0</v>
      </c>
      <c r="L871">
        <v>4</v>
      </c>
      <c r="M871" t="b">
        <v>0</v>
      </c>
      <c r="N871" t="s">
        <v>8292</v>
      </c>
      <c r="O871" s="9">
        <f>(((J871/60)/60)/24)+DATE(1970,1,1)</f>
        <v>41767.587094907409</v>
      </c>
      <c r="P871" t="str">
        <f>LEFT(N871,SEARCH("/",N871)-1)</f>
        <v>technology</v>
      </c>
      <c r="Q871" t="str">
        <f>RIGHT(N871,LEN(N871)-SEARCH("/",N871))</f>
        <v>gadgets</v>
      </c>
      <c r="R871">
        <f>YEAR(O871)</f>
        <v>2014</v>
      </c>
    </row>
    <row r="872" spans="1:18" ht="58" x14ac:dyDescent="0.35">
      <c r="A872">
        <v>2139</v>
      </c>
      <c r="B872" s="3" t="s">
        <v>2140</v>
      </c>
      <c r="C872" s="3" t="s">
        <v>6249</v>
      </c>
      <c r="D872" s="6">
        <v>30000</v>
      </c>
      <c r="E872" s="8">
        <v>1626</v>
      </c>
      <c r="F872" t="s">
        <v>8220</v>
      </c>
      <c r="G872" t="s">
        <v>8223</v>
      </c>
      <c r="H872" t="s">
        <v>8245</v>
      </c>
      <c r="I872">
        <v>1478196008</v>
      </c>
      <c r="J872">
        <v>1475604008</v>
      </c>
      <c r="K872" t="b">
        <v>0</v>
      </c>
      <c r="L872">
        <v>56</v>
      </c>
      <c r="M872" t="b">
        <v>0</v>
      </c>
      <c r="N872" t="s">
        <v>8280</v>
      </c>
      <c r="O872" s="9">
        <f>(((J872/60)/60)/24)+DATE(1970,1,1)</f>
        <v>42647.750092592592</v>
      </c>
      <c r="P872" t="str">
        <f>LEFT(N872,SEARCH("/",N872)-1)</f>
        <v>games</v>
      </c>
      <c r="Q872" t="str">
        <f>RIGHT(N872,LEN(N872)-SEARCH("/",N872))</f>
        <v>video games</v>
      </c>
      <c r="R872">
        <f>YEAR(O872)</f>
        <v>2016</v>
      </c>
    </row>
    <row r="873" spans="1:18" ht="43.5" x14ac:dyDescent="0.35">
      <c r="A873">
        <v>2152</v>
      </c>
      <c r="B873" s="3" t="s">
        <v>2153</v>
      </c>
      <c r="C873" s="3" t="s">
        <v>6262</v>
      </c>
      <c r="D873" s="6">
        <v>30000</v>
      </c>
      <c r="E873" s="8">
        <v>50</v>
      </c>
      <c r="F873" t="s">
        <v>8220</v>
      </c>
      <c r="G873" t="s">
        <v>8223</v>
      </c>
      <c r="H873" t="s">
        <v>8245</v>
      </c>
      <c r="I873">
        <v>1394909909</v>
      </c>
      <c r="J873">
        <v>1392321509</v>
      </c>
      <c r="K873" t="b">
        <v>0</v>
      </c>
      <c r="L873">
        <v>4</v>
      </c>
      <c r="M873" t="b">
        <v>0</v>
      </c>
      <c r="N873" t="s">
        <v>8280</v>
      </c>
      <c r="O873" s="9">
        <f>(((J873/60)/60)/24)+DATE(1970,1,1)</f>
        <v>41683.832280092596</v>
      </c>
      <c r="P873" t="str">
        <f>LEFT(N873,SEARCH("/",N873)-1)</f>
        <v>games</v>
      </c>
      <c r="Q873" t="str">
        <f>RIGHT(N873,LEN(N873)-SEARCH("/",N873))</f>
        <v>video games</v>
      </c>
      <c r="R873">
        <f>YEAR(O873)</f>
        <v>2014</v>
      </c>
    </row>
    <row r="874" spans="1:18" ht="43.5" x14ac:dyDescent="0.35">
      <c r="A874">
        <v>2585</v>
      </c>
      <c r="B874" s="3" t="s">
        <v>2585</v>
      </c>
      <c r="C874" s="3" t="s">
        <v>6695</v>
      </c>
      <c r="D874" s="6">
        <v>30000</v>
      </c>
      <c r="E874" s="8">
        <v>50</v>
      </c>
      <c r="F874" t="s">
        <v>8220</v>
      </c>
      <c r="G874" t="s">
        <v>8223</v>
      </c>
      <c r="H874" t="s">
        <v>8245</v>
      </c>
      <c r="I874">
        <v>1404601632</v>
      </c>
      <c r="J874">
        <v>1402009632</v>
      </c>
      <c r="K874" t="b">
        <v>0</v>
      </c>
      <c r="L874">
        <v>1</v>
      </c>
      <c r="M874" t="b">
        <v>0</v>
      </c>
      <c r="N874" t="s">
        <v>8282</v>
      </c>
      <c r="O874" s="9">
        <f>(((J874/60)/60)/24)+DATE(1970,1,1)</f>
        <v>41795.963333333333</v>
      </c>
      <c r="P874" t="str">
        <f>LEFT(N874,SEARCH("/",N874)-1)</f>
        <v>food</v>
      </c>
      <c r="Q874" t="str">
        <f>RIGHT(N874,LEN(N874)-SEARCH("/",N874))</f>
        <v>food trucks</v>
      </c>
      <c r="R874">
        <f>YEAR(O874)</f>
        <v>2014</v>
      </c>
    </row>
    <row r="875" spans="1:18" ht="58" x14ac:dyDescent="0.35">
      <c r="A875">
        <v>2592</v>
      </c>
      <c r="B875" s="3" t="s">
        <v>2592</v>
      </c>
      <c r="C875" s="3" t="s">
        <v>6702</v>
      </c>
      <c r="D875" s="6">
        <v>30000</v>
      </c>
      <c r="E875" s="8">
        <v>50</v>
      </c>
      <c r="F875" t="s">
        <v>8220</v>
      </c>
      <c r="G875" t="s">
        <v>8223</v>
      </c>
      <c r="H875" t="s">
        <v>8245</v>
      </c>
      <c r="I875">
        <v>1412536421</v>
      </c>
      <c r="J875">
        <v>1409944421</v>
      </c>
      <c r="K875" t="b">
        <v>0</v>
      </c>
      <c r="L875">
        <v>1</v>
      </c>
      <c r="M875" t="b">
        <v>0</v>
      </c>
      <c r="N875" t="s">
        <v>8282</v>
      </c>
      <c r="O875" s="9">
        <f>(((J875/60)/60)/24)+DATE(1970,1,1)</f>
        <v>41887.801168981481</v>
      </c>
      <c r="P875" t="str">
        <f>LEFT(N875,SEARCH("/",N875)-1)</f>
        <v>food</v>
      </c>
      <c r="Q875" t="str">
        <f>RIGHT(N875,LEN(N875)-SEARCH("/",N875))</f>
        <v>food trucks</v>
      </c>
      <c r="R875">
        <f>YEAR(O875)</f>
        <v>2014</v>
      </c>
    </row>
    <row r="876" spans="1:18" ht="43.5" x14ac:dyDescent="0.35">
      <c r="A876">
        <v>2686</v>
      </c>
      <c r="B876" s="3" t="s">
        <v>2686</v>
      </c>
      <c r="C876" s="3" t="s">
        <v>6796</v>
      </c>
      <c r="D876" s="6">
        <v>30000</v>
      </c>
      <c r="E876" s="8">
        <v>0</v>
      </c>
      <c r="F876" t="s">
        <v>8220</v>
      </c>
      <c r="G876" t="s">
        <v>8223</v>
      </c>
      <c r="H876" t="s">
        <v>8245</v>
      </c>
      <c r="I876">
        <v>1412119423</v>
      </c>
      <c r="J876">
        <v>1410391423</v>
      </c>
      <c r="K876" t="b">
        <v>0</v>
      </c>
      <c r="L876">
        <v>0</v>
      </c>
      <c r="M876" t="b">
        <v>0</v>
      </c>
      <c r="N876" t="s">
        <v>8282</v>
      </c>
      <c r="O876" s="9">
        <f>(((J876/60)/60)/24)+DATE(1970,1,1)</f>
        <v>41892.974803240737</v>
      </c>
      <c r="P876" t="str">
        <f>LEFT(N876,SEARCH("/",N876)-1)</f>
        <v>food</v>
      </c>
      <c r="Q876" t="str">
        <f>RIGHT(N876,LEN(N876)-SEARCH("/",N876))</f>
        <v>food trucks</v>
      </c>
      <c r="R876">
        <f>YEAR(O876)</f>
        <v>2014</v>
      </c>
    </row>
    <row r="877" spans="1:18" ht="58" x14ac:dyDescent="0.35">
      <c r="A877">
        <v>2694</v>
      </c>
      <c r="B877" s="3" t="s">
        <v>2694</v>
      </c>
      <c r="C877" s="3" t="s">
        <v>6804</v>
      </c>
      <c r="D877" s="6">
        <v>30000</v>
      </c>
      <c r="E877" s="8">
        <v>1</v>
      </c>
      <c r="F877" t="s">
        <v>8220</v>
      </c>
      <c r="G877" t="s">
        <v>8223</v>
      </c>
      <c r="H877" t="s">
        <v>8245</v>
      </c>
      <c r="I877">
        <v>1411701739</v>
      </c>
      <c r="J877">
        <v>1409109739</v>
      </c>
      <c r="K877" t="b">
        <v>0</v>
      </c>
      <c r="L877">
        <v>1</v>
      </c>
      <c r="M877" t="b">
        <v>0</v>
      </c>
      <c r="N877" t="s">
        <v>8282</v>
      </c>
      <c r="O877" s="9">
        <f>(((J877/60)/60)/24)+DATE(1970,1,1)</f>
        <v>41878.140497685185</v>
      </c>
      <c r="P877" t="str">
        <f>LEFT(N877,SEARCH("/",N877)-1)</f>
        <v>food</v>
      </c>
      <c r="Q877" t="str">
        <f>RIGHT(N877,LEN(N877)-SEARCH("/",N877))</f>
        <v>food trucks</v>
      </c>
      <c r="R877">
        <f>YEAR(O877)</f>
        <v>2014</v>
      </c>
    </row>
    <row r="878" spans="1:18" ht="43.5" x14ac:dyDescent="0.35">
      <c r="A878">
        <v>2888</v>
      </c>
      <c r="B878" s="3" t="s">
        <v>2888</v>
      </c>
      <c r="C878" s="3" t="s">
        <v>6998</v>
      </c>
      <c r="D878" s="6">
        <v>30000</v>
      </c>
      <c r="E878" s="8">
        <v>0</v>
      </c>
      <c r="F878" t="s">
        <v>8220</v>
      </c>
      <c r="G878" t="s">
        <v>8223</v>
      </c>
      <c r="H878" t="s">
        <v>8245</v>
      </c>
      <c r="I878">
        <v>1413608340</v>
      </c>
      <c r="J878">
        <v>1412945440</v>
      </c>
      <c r="K878" t="b">
        <v>0</v>
      </c>
      <c r="L878">
        <v>0</v>
      </c>
      <c r="M878" t="b">
        <v>0</v>
      </c>
      <c r="N878" t="s">
        <v>8269</v>
      </c>
      <c r="O878" s="9">
        <f>(((J878/60)/60)/24)+DATE(1970,1,1)</f>
        <v>41922.535185185188</v>
      </c>
      <c r="P878" t="str">
        <f>LEFT(N878,SEARCH("/",N878)-1)</f>
        <v>theater</v>
      </c>
      <c r="Q878" t="str">
        <f>RIGHT(N878,LEN(N878)-SEARCH("/",N878))</f>
        <v>plays</v>
      </c>
      <c r="R878">
        <f>YEAR(O878)</f>
        <v>2014</v>
      </c>
    </row>
    <row r="879" spans="1:18" ht="43.5" x14ac:dyDescent="0.35">
      <c r="A879">
        <v>2910</v>
      </c>
      <c r="B879" s="3" t="s">
        <v>2910</v>
      </c>
      <c r="C879" s="3" t="s">
        <v>7020</v>
      </c>
      <c r="D879" s="6">
        <v>30000</v>
      </c>
      <c r="E879" s="8">
        <v>1</v>
      </c>
      <c r="F879" t="s">
        <v>8220</v>
      </c>
      <c r="G879" t="s">
        <v>8224</v>
      </c>
      <c r="H879" t="s">
        <v>8246</v>
      </c>
      <c r="I879">
        <v>1434139887</v>
      </c>
      <c r="J879">
        <v>1428955887</v>
      </c>
      <c r="K879" t="b">
        <v>0</v>
      </c>
      <c r="L879">
        <v>1</v>
      </c>
      <c r="M879" t="b">
        <v>0</v>
      </c>
      <c r="N879" t="s">
        <v>8269</v>
      </c>
      <c r="O879" s="9">
        <f>(((J879/60)/60)/24)+DATE(1970,1,1)</f>
        <v>42107.841284722221</v>
      </c>
      <c r="P879" t="str">
        <f>LEFT(N879,SEARCH("/",N879)-1)</f>
        <v>theater</v>
      </c>
      <c r="Q879" t="str">
        <f>RIGHT(N879,LEN(N879)-SEARCH("/",N879))</f>
        <v>plays</v>
      </c>
      <c r="R879">
        <f>YEAR(O879)</f>
        <v>2015</v>
      </c>
    </row>
    <row r="880" spans="1:18" ht="58" x14ac:dyDescent="0.35">
      <c r="A880">
        <v>3198</v>
      </c>
      <c r="B880" s="3" t="s">
        <v>3198</v>
      </c>
      <c r="C880" s="3" t="s">
        <v>7308</v>
      </c>
      <c r="D880" s="6">
        <v>30000</v>
      </c>
      <c r="E880" s="8">
        <v>110</v>
      </c>
      <c r="F880" t="s">
        <v>8220</v>
      </c>
      <c r="G880" t="s">
        <v>8231</v>
      </c>
      <c r="H880" t="s">
        <v>8252</v>
      </c>
      <c r="I880">
        <v>1424081477</v>
      </c>
      <c r="J880">
        <v>1420798277</v>
      </c>
      <c r="K880" t="b">
        <v>0</v>
      </c>
      <c r="L880">
        <v>3</v>
      </c>
      <c r="M880" t="b">
        <v>0</v>
      </c>
      <c r="N880" t="s">
        <v>8303</v>
      </c>
      <c r="O880" s="9">
        <f>(((J880/60)/60)/24)+DATE(1970,1,1)</f>
        <v>42013.424502314811</v>
      </c>
      <c r="P880" t="str">
        <f>LEFT(N880,SEARCH("/",N880)-1)</f>
        <v>theater</v>
      </c>
      <c r="Q880" t="str">
        <f>RIGHT(N880,LEN(N880)-SEARCH("/",N880))</f>
        <v>musical</v>
      </c>
      <c r="R880">
        <f>YEAR(O880)</f>
        <v>2015</v>
      </c>
    </row>
    <row r="881" spans="1:18" ht="58" x14ac:dyDescent="0.35">
      <c r="A881">
        <v>3849</v>
      </c>
      <c r="B881" s="3" t="s">
        <v>3846</v>
      </c>
      <c r="C881" s="3" t="s">
        <v>7958</v>
      </c>
      <c r="D881" s="6">
        <v>30000</v>
      </c>
      <c r="E881" s="8">
        <v>2113</v>
      </c>
      <c r="F881" t="s">
        <v>8220</v>
      </c>
      <c r="G881" t="s">
        <v>8235</v>
      </c>
      <c r="H881" t="s">
        <v>8248</v>
      </c>
      <c r="I881">
        <v>1434047084</v>
      </c>
      <c r="J881">
        <v>1431455084</v>
      </c>
      <c r="K881" t="b">
        <v>1</v>
      </c>
      <c r="L881">
        <v>28</v>
      </c>
      <c r="M881" t="b">
        <v>0</v>
      </c>
      <c r="N881" t="s">
        <v>8269</v>
      </c>
      <c r="O881" s="9">
        <f>(((J881/60)/60)/24)+DATE(1970,1,1)</f>
        <v>42136.767175925925</v>
      </c>
      <c r="P881" t="str">
        <f>LEFT(N881,SEARCH("/",N881)-1)</f>
        <v>theater</v>
      </c>
      <c r="Q881" t="str">
        <f>RIGHT(N881,LEN(N881)-SEARCH("/",N881))</f>
        <v>plays</v>
      </c>
      <c r="R881">
        <f>YEAR(O881)</f>
        <v>2015</v>
      </c>
    </row>
    <row r="882" spans="1:18" ht="43.5" x14ac:dyDescent="0.35">
      <c r="A882">
        <v>3948</v>
      </c>
      <c r="B882" s="3" t="s">
        <v>3945</v>
      </c>
      <c r="C882" s="3" t="s">
        <v>8056</v>
      </c>
      <c r="D882" s="6">
        <v>30000</v>
      </c>
      <c r="E882" s="8">
        <v>0</v>
      </c>
      <c r="F882" t="s">
        <v>8220</v>
      </c>
      <c r="G882" t="s">
        <v>8225</v>
      </c>
      <c r="H882" t="s">
        <v>8247</v>
      </c>
      <c r="I882">
        <v>1410076123</v>
      </c>
      <c r="J882">
        <v>1404892123</v>
      </c>
      <c r="K882" t="b">
        <v>0</v>
      </c>
      <c r="L882">
        <v>0</v>
      </c>
      <c r="M882" t="b">
        <v>0</v>
      </c>
      <c r="N882" t="s">
        <v>8269</v>
      </c>
      <c r="O882" s="9">
        <f>(((J882/60)/60)/24)+DATE(1970,1,1)</f>
        <v>41829.325497685182</v>
      </c>
      <c r="P882" t="str">
        <f>LEFT(N882,SEARCH("/",N882)-1)</f>
        <v>theater</v>
      </c>
      <c r="Q882" t="str">
        <f>RIGHT(N882,LEN(N882)-SEARCH("/",N882))</f>
        <v>plays</v>
      </c>
      <c r="R882">
        <f>YEAR(O882)</f>
        <v>2014</v>
      </c>
    </row>
    <row r="883" spans="1:18" ht="43.5" x14ac:dyDescent="0.35">
      <c r="A883">
        <v>3981</v>
      </c>
      <c r="B883" s="3" t="s">
        <v>3358</v>
      </c>
      <c r="C883" s="3" t="s">
        <v>7469</v>
      </c>
      <c r="D883" s="6">
        <v>30000</v>
      </c>
      <c r="E883" s="8">
        <v>1225</v>
      </c>
      <c r="F883" t="s">
        <v>8220</v>
      </c>
      <c r="G883" t="s">
        <v>8223</v>
      </c>
      <c r="H883" t="s">
        <v>8245</v>
      </c>
      <c r="I883">
        <v>1468729149</v>
      </c>
      <c r="J883">
        <v>1463545149</v>
      </c>
      <c r="K883" t="b">
        <v>0</v>
      </c>
      <c r="L883">
        <v>7</v>
      </c>
      <c r="M883" t="b">
        <v>0</v>
      </c>
      <c r="N883" t="s">
        <v>8269</v>
      </c>
      <c r="O883" s="9">
        <f>(((J883/60)/60)/24)+DATE(1970,1,1)</f>
        <v>42508.179965277777</v>
      </c>
      <c r="P883" t="str">
        <f>LEFT(N883,SEARCH("/",N883)-1)</f>
        <v>theater</v>
      </c>
      <c r="Q883" t="str">
        <f>RIGHT(N883,LEN(N883)-SEARCH("/",N883))</f>
        <v>plays</v>
      </c>
      <c r="R883">
        <f>YEAR(O883)</f>
        <v>2016</v>
      </c>
    </row>
    <row r="884" spans="1:18" ht="43.5" x14ac:dyDescent="0.35">
      <c r="A884">
        <v>4006</v>
      </c>
      <c r="B884" s="3" t="s">
        <v>4002</v>
      </c>
      <c r="C884" s="3" t="s">
        <v>8111</v>
      </c>
      <c r="D884" s="6">
        <v>30000</v>
      </c>
      <c r="E884" s="8">
        <v>2</v>
      </c>
      <c r="F884" t="s">
        <v>8220</v>
      </c>
      <c r="G884" t="s">
        <v>8223</v>
      </c>
      <c r="H884" t="s">
        <v>8245</v>
      </c>
      <c r="I884">
        <v>1455647587</v>
      </c>
      <c r="J884">
        <v>1453487587</v>
      </c>
      <c r="K884" t="b">
        <v>0</v>
      </c>
      <c r="L884">
        <v>1</v>
      </c>
      <c r="M884" t="b">
        <v>0</v>
      </c>
      <c r="N884" t="s">
        <v>8269</v>
      </c>
      <c r="O884" s="9">
        <f>(((J884/60)/60)/24)+DATE(1970,1,1)</f>
        <v>42391.772997685184</v>
      </c>
      <c r="P884" t="str">
        <f>LEFT(N884,SEARCH("/",N884)-1)</f>
        <v>theater</v>
      </c>
      <c r="Q884" t="str">
        <f>RIGHT(N884,LEN(N884)-SEARCH("/",N884))</f>
        <v>plays</v>
      </c>
      <c r="R884">
        <f>YEAR(O884)</f>
        <v>2016</v>
      </c>
    </row>
    <row r="885" spans="1:18" ht="43.5" x14ac:dyDescent="0.35">
      <c r="A885">
        <v>4095</v>
      </c>
      <c r="B885" s="3" t="s">
        <v>4091</v>
      </c>
      <c r="C885" s="3" t="s">
        <v>8198</v>
      </c>
      <c r="D885" s="6">
        <v>30000</v>
      </c>
      <c r="E885" s="8">
        <v>800</v>
      </c>
      <c r="F885" t="s">
        <v>8220</v>
      </c>
      <c r="G885" t="s">
        <v>8237</v>
      </c>
      <c r="H885" t="s">
        <v>8255</v>
      </c>
      <c r="I885">
        <v>1482108350</v>
      </c>
      <c r="J885">
        <v>1479516350</v>
      </c>
      <c r="K885" t="b">
        <v>0</v>
      </c>
      <c r="L885">
        <v>1</v>
      </c>
      <c r="M885" t="b">
        <v>0</v>
      </c>
      <c r="N885" t="s">
        <v>8269</v>
      </c>
      <c r="O885" s="9">
        <f>(((J885/60)/60)/24)+DATE(1970,1,1)</f>
        <v>42693.031828703708</v>
      </c>
      <c r="P885" t="str">
        <f>LEFT(N885,SEARCH("/",N885)-1)</f>
        <v>theater</v>
      </c>
      <c r="Q885" t="str">
        <f>RIGHT(N885,LEN(N885)-SEARCH("/",N885))</f>
        <v>plays</v>
      </c>
      <c r="R885">
        <f>YEAR(O885)</f>
        <v>2016</v>
      </c>
    </row>
    <row r="886" spans="1:18" ht="43.5" x14ac:dyDescent="0.35">
      <c r="A886">
        <v>226</v>
      </c>
      <c r="B886" s="3" t="s">
        <v>228</v>
      </c>
      <c r="C886" s="3" t="s">
        <v>4336</v>
      </c>
      <c r="D886" s="6">
        <v>29000</v>
      </c>
      <c r="E886" s="8">
        <v>250</v>
      </c>
      <c r="F886" t="s">
        <v>8220</v>
      </c>
      <c r="G886" t="s">
        <v>8224</v>
      </c>
      <c r="H886" t="s">
        <v>8246</v>
      </c>
      <c r="I886">
        <v>1433064540</v>
      </c>
      <c r="J886">
        <v>1428854344</v>
      </c>
      <c r="K886" t="b">
        <v>0</v>
      </c>
      <c r="L886">
        <v>2</v>
      </c>
      <c r="M886" t="b">
        <v>0</v>
      </c>
      <c r="N886" t="s">
        <v>8266</v>
      </c>
      <c r="O886" s="9">
        <f>(((J886/60)/60)/24)+DATE(1970,1,1)</f>
        <v>42106.666018518517</v>
      </c>
      <c r="P886" t="str">
        <f>LEFT(N886,SEARCH("/",N886)-1)</f>
        <v>film &amp; video</v>
      </c>
      <c r="Q886" t="str">
        <f>RIGHT(N886,LEN(N886)-SEARCH("/",N886))</f>
        <v>drama</v>
      </c>
      <c r="R886">
        <f>YEAR(O886)</f>
        <v>2015</v>
      </c>
    </row>
    <row r="887" spans="1:18" ht="43.5" x14ac:dyDescent="0.35">
      <c r="A887">
        <v>678</v>
      </c>
      <c r="B887" s="3" t="s">
        <v>679</v>
      </c>
      <c r="C887" s="3" t="s">
        <v>4788</v>
      </c>
      <c r="D887" s="6">
        <v>29000</v>
      </c>
      <c r="E887" s="8">
        <v>1108</v>
      </c>
      <c r="F887" t="s">
        <v>8220</v>
      </c>
      <c r="G887" t="s">
        <v>8223</v>
      </c>
      <c r="H887" t="s">
        <v>8245</v>
      </c>
      <c r="I887">
        <v>1463821338</v>
      </c>
      <c r="J887">
        <v>1461229338</v>
      </c>
      <c r="K887" t="b">
        <v>0</v>
      </c>
      <c r="L887">
        <v>17</v>
      </c>
      <c r="M887" t="b">
        <v>0</v>
      </c>
      <c r="N887" t="s">
        <v>8271</v>
      </c>
      <c r="O887" s="9">
        <f>(((J887/60)/60)/24)+DATE(1970,1,1)</f>
        <v>42481.376597222217</v>
      </c>
      <c r="P887" t="str">
        <f>LEFT(N887,SEARCH("/",N887)-1)</f>
        <v>technology</v>
      </c>
      <c r="Q887" t="str">
        <f>RIGHT(N887,LEN(N887)-SEARCH("/",N887))</f>
        <v>wearables</v>
      </c>
      <c r="R887">
        <f>YEAR(O887)</f>
        <v>2016</v>
      </c>
    </row>
    <row r="888" spans="1:18" ht="43.5" x14ac:dyDescent="0.35">
      <c r="A888">
        <v>227</v>
      </c>
      <c r="B888" s="3" t="s">
        <v>229</v>
      </c>
      <c r="C888" s="3" t="s">
        <v>4337</v>
      </c>
      <c r="D888" s="6">
        <v>28000</v>
      </c>
      <c r="E888" s="8">
        <v>0</v>
      </c>
      <c r="F888" t="s">
        <v>8220</v>
      </c>
      <c r="G888" t="s">
        <v>8223</v>
      </c>
      <c r="H888" t="s">
        <v>8245</v>
      </c>
      <c r="I888">
        <v>1436477241</v>
      </c>
      <c r="J888">
        <v>1433885241</v>
      </c>
      <c r="K888" t="b">
        <v>0</v>
      </c>
      <c r="L888">
        <v>0</v>
      </c>
      <c r="M888" t="b">
        <v>0</v>
      </c>
      <c r="N888" t="s">
        <v>8266</v>
      </c>
      <c r="O888" s="9">
        <f>(((J888/60)/60)/24)+DATE(1970,1,1)</f>
        <v>42164.893993055557</v>
      </c>
      <c r="P888" t="str">
        <f>LEFT(N888,SEARCH("/",N888)-1)</f>
        <v>film &amp; video</v>
      </c>
      <c r="Q888" t="str">
        <f>RIGHT(N888,LEN(N888)-SEARCH("/",N888))</f>
        <v>drama</v>
      </c>
      <c r="R888">
        <f>YEAR(O888)</f>
        <v>2015</v>
      </c>
    </row>
    <row r="889" spans="1:18" ht="43.5" x14ac:dyDescent="0.35">
      <c r="A889">
        <v>1795</v>
      </c>
      <c r="B889" s="3" t="s">
        <v>1796</v>
      </c>
      <c r="C889" s="3" t="s">
        <v>5905</v>
      </c>
      <c r="D889" s="6">
        <v>28000</v>
      </c>
      <c r="E889" s="8">
        <v>10846</v>
      </c>
      <c r="F889" t="s">
        <v>8220</v>
      </c>
      <c r="G889" t="s">
        <v>8235</v>
      </c>
      <c r="H889" t="s">
        <v>8248</v>
      </c>
      <c r="I889">
        <v>1476460800</v>
      </c>
      <c r="J889">
        <v>1473922541</v>
      </c>
      <c r="K889" t="b">
        <v>1</v>
      </c>
      <c r="L889">
        <v>81</v>
      </c>
      <c r="M889" t="b">
        <v>0</v>
      </c>
      <c r="N889" t="s">
        <v>8283</v>
      </c>
      <c r="O889" s="9">
        <f>(((J889/60)/60)/24)+DATE(1970,1,1)</f>
        <v>42628.288668981477</v>
      </c>
      <c r="P889" t="str">
        <f>LEFT(N889,SEARCH("/",N889)-1)</f>
        <v>photography</v>
      </c>
      <c r="Q889" t="str">
        <f>RIGHT(N889,LEN(N889)-SEARCH("/",N889))</f>
        <v>photobooks</v>
      </c>
      <c r="R889">
        <f>YEAR(O889)</f>
        <v>2016</v>
      </c>
    </row>
    <row r="890" spans="1:18" ht="43.5" x14ac:dyDescent="0.35">
      <c r="A890">
        <v>1808</v>
      </c>
      <c r="B890" s="3" t="s">
        <v>1809</v>
      </c>
      <c r="C890" s="3" t="s">
        <v>5918</v>
      </c>
      <c r="D890" s="6">
        <v>28000</v>
      </c>
      <c r="E890" s="8">
        <v>11594</v>
      </c>
      <c r="F890" t="s">
        <v>8220</v>
      </c>
      <c r="G890" t="s">
        <v>8223</v>
      </c>
      <c r="H890" t="s">
        <v>8245</v>
      </c>
      <c r="I890">
        <v>1486830030</v>
      </c>
      <c r="J890">
        <v>1483806030</v>
      </c>
      <c r="K890" t="b">
        <v>1</v>
      </c>
      <c r="L890">
        <v>96</v>
      </c>
      <c r="M890" t="b">
        <v>0</v>
      </c>
      <c r="N890" t="s">
        <v>8283</v>
      </c>
      <c r="O890" s="9">
        <f>(((J890/60)/60)/24)+DATE(1970,1,1)</f>
        <v>42742.680902777778</v>
      </c>
      <c r="P890" t="str">
        <f>LEFT(N890,SEARCH("/",N890)-1)</f>
        <v>photography</v>
      </c>
      <c r="Q890" t="str">
        <f>RIGHT(N890,LEN(N890)-SEARCH("/",N890))</f>
        <v>photobooks</v>
      </c>
      <c r="R890">
        <f>YEAR(O890)</f>
        <v>2017</v>
      </c>
    </row>
    <row r="891" spans="1:18" ht="29" x14ac:dyDescent="0.35">
      <c r="A891">
        <v>2127</v>
      </c>
      <c r="B891" s="3" t="s">
        <v>2128</v>
      </c>
      <c r="C891" s="3" t="s">
        <v>6237</v>
      </c>
      <c r="D891" s="6">
        <v>28000</v>
      </c>
      <c r="E891" s="8">
        <v>8076</v>
      </c>
      <c r="F891" t="s">
        <v>8220</v>
      </c>
      <c r="G891" t="s">
        <v>8224</v>
      </c>
      <c r="H891" t="s">
        <v>8246</v>
      </c>
      <c r="I891">
        <v>1426158463</v>
      </c>
      <c r="J891">
        <v>1423570063</v>
      </c>
      <c r="K891" t="b">
        <v>0</v>
      </c>
      <c r="L891">
        <v>236</v>
      </c>
      <c r="M891" t="b">
        <v>0</v>
      </c>
      <c r="N891" t="s">
        <v>8280</v>
      </c>
      <c r="O891" s="9">
        <f>(((J891/60)/60)/24)+DATE(1970,1,1)</f>
        <v>42045.50535879629</v>
      </c>
      <c r="P891" t="str">
        <f>LEFT(N891,SEARCH("/",N891)-1)</f>
        <v>games</v>
      </c>
      <c r="Q891" t="str">
        <f>RIGHT(N891,LEN(N891)-SEARCH("/",N891))</f>
        <v>video games</v>
      </c>
      <c r="R891">
        <f>YEAR(O891)</f>
        <v>2015</v>
      </c>
    </row>
    <row r="892" spans="1:18" ht="43.5" x14ac:dyDescent="0.35">
      <c r="A892">
        <v>2401</v>
      </c>
      <c r="B892" s="3" t="s">
        <v>2402</v>
      </c>
      <c r="C892" s="3" t="s">
        <v>6511</v>
      </c>
      <c r="D892" s="6">
        <v>28000</v>
      </c>
      <c r="E892" s="8">
        <v>201</v>
      </c>
      <c r="F892" t="s">
        <v>8220</v>
      </c>
      <c r="G892" t="s">
        <v>8223</v>
      </c>
      <c r="H892" t="s">
        <v>8245</v>
      </c>
      <c r="I892">
        <v>1457207096</v>
      </c>
      <c r="J892">
        <v>1452023096</v>
      </c>
      <c r="K892" t="b">
        <v>0</v>
      </c>
      <c r="L892">
        <v>9</v>
      </c>
      <c r="M892" t="b">
        <v>0</v>
      </c>
      <c r="N892" t="s">
        <v>8282</v>
      </c>
      <c r="O892" s="9">
        <f>(((J892/60)/60)/24)+DATE(1970,1,1)</f>
        <v>42374.822870370372</v>
      </c>
      <c r="P892" t="str">
        <f>LEFT(N892,SEARCH("/",N892)-1)</f>
        <v>food</v>
      </c>
      <c r="Q892" t="str">
        <f>RIGHT(N892,LEN(N892)-SEARCH("/",N892))</f>
        <v>food trucks</v>
      </c>
      <c r="R892">
        <f>YEAR(O892)</f>
        <v>2016</v>
      </c>
    </row>
    <row r="893" spans="1:18" ht="43.5" x14ac:dyDescent="0.35">
      <c r="A893">
        <v>3957</v>
      </c>
      <c r="B893" s="3" t="s">
        <v>3954</v>
      </c>
      <c r="C893" s="3" t="s">
        <v>8064</v>
      </c>
      <c r="D893" s="6">
        <v>28000</v>
      </c>
      <c r="E893" s="8">
        <v>7</v>
      </c>
      <c r="F893" t="s">
        <v>8220</v>
      </c>
      <c r="G893" t="s">
        <v>8223</v>
      </c>
      <c r="H893" t="s">
        <v>8245</v>
      </c>
      <c r="I893">
        <v>1468020354</v>
      </c>
      <c r="J893">
        <v>1464045954</v>
      </c>
      <c r="K893" t="b">
        <v>0</v>
      </c>
      <c r="L893">
        <v>1</v>
      </c>
      <c r="M893" t="b">
        <v>0</v>
      </c>
      <c r="N893" t="s">
        <v>8269</v>
      </c>
      <c r="O893" s="9">
        <f>(((J893/60)/60)/24)+DATE(1970,1,1)</f>
        <v>42513.976319444439</v>
      </c>
      <c r="P893" t="str">
        <f>LEFT(N893,SEARCH("/",N893)-1)</f>
        <v>theater</v>
      </c>
      <c r="Q893" t="str">
        <f>RIGHT(N893,LEN(N893)-SEARCH("/",N893))</f>
        <v>plays</v>
      </c>
      <c r="R893">
        <f>YEAR(O893)</f>
        <v>2016</v>
      </c>
    </row>
    <row r="894" spans="1:18" ht="58" x14ac:dyDescent="0.35">
      <c r="A894">
        <v>715</v>
      </c>
      <c r="B894" s="3" t="s">
        <v>716</v>
      </c>
      <c r="C894" s="3" t="s">
        <v>4825</v>
      </c>
      <c r="D894" s="6">
        <v>27500</v>
      </c>
      <c r="E894" s="8">
        <v>1389</v>
      </c>
      <c r="F894" t="s">
        <v>8220</v>
      </c>
      <c r="G894" t="s">
        <v>8223</v>
      </c>
      <c r="H894" t="s">
        <v>8245</v>
      </c>
      <c r="I894">
        <v>1446693040</v>
      </c>
      <c r="J894">
        <v>1443233440</v>
      </c>
      <c r="K894" t="b">
        <v>0</v>
      </c>
      <c r="L894">
        <v>12</v>
      </c>
      <c r="M894" t="b">
        <v>0</v>
      </c>
      <c r="N894" t="s">
        <v>8271</v>
      </c>
      <c r="O894" s="9">
        <f>(((J894/60)/60)/24)+DATE(1970,1,1)</f>
        <v>42273.090740740736</v>
      </c>
      <c r="P894" t="str">
        <f>LEFT(N894,SEARCH("/",N894)-1)</f>
        <v>technology</v>
      </c>
      <c r="Q894" t="str">
        <f>RIGHT(N894,LEN(N894)-SEARCH("/",N894))</f>
        <v>wearables</v>
      </c>
      <c r="R894">
        <f>YEAR(O894)</f>
        <v>2015</v>
      </c>
    </row>
    <row r="895" spans="1:18" ht="43.5" x14ac:dyDescent="0.35">
      <c r="A895">
        <v>922</v>
      </c>
      <c r="B895" s="3" t="s">
        <v>923</v>
      </c>
      <c r="C895" s="3" t="s">
        <v>5032</v>
      </c>
      <c r="D895" s="6">
        <v>27000</v>
      </c>
      <c r="E895" s="8">
        <v>5680</v>
      </c>
      <c r="F895" t="s">
        <v>8220</v>
      </c>
      <c r="G895" t="s">
        <v>8223</v>
      </c>
      <c r="H895" t="s">
        <v>8245</v>
      </c>
      <c r="I895">
        <v>1412167393</v>
      </c>
      <c r="J895">
        <v>1409143393</v>
      </c>
      <c r="K895" t="b">
        <v>0</v>
      </c>
      <c r="L895">
        <v>30</v>
      </c>
      <c r="M895" t="b">
        <v>0</v>
      </c>
      <c r="N895" t="s">
        <v>8276</v>
      </c>
      <c r="O895" s="9">
        <f>(((J895/60)/60)/24)+DATE(1970,1,1)</f>
        <v>41878.530011574076</v>
      </c>
      <c r="P895" t="str">
        <f>LEFT(N895,SEARCH("/",N895)-1)</f>
        <v>music</v>
      </c>
      <c r="Q895" t="str">
        <f>RIGHT(N895,LEN(N895)-SEARCH("/",N895))</f>
        <v>jazz</v>
      </c>
      <c r="R895">
        <f>YEAR(O895)</f>
        <v>2014</v>
      </c>
    </row>
    <row r="896" spans="1:18" ht="43.5" x14ac:dyDescent="0.35">
      <c r="A896">
        <v>3109</v>
      </c>
      <c r="B896" s="3" t="s">
        <v>3109</v>
      </c>
      <c r="C896" s="3" t="s">
        <v>7219</v>
      </c>
      <c r="D896" s="6">
        <v>26500</v>
      </c>
      <c r="E896" s="8">
        <v>6633</v>
      </c>
      <c r="F896" t="s">
        <v>8220</v>
      </c>
      <c r="G896" t="s">
        <v>8223</v>
      </c>
      <c r="H896" t="s">
        <v>8245</v>
      </c>
      <c r="I896">
        <v>1409194810</v>
      </c>
      <c r="J896">
        <v>1406170810</v>
      </c>
      <c r="K896" t="b">
        <v>0</v>
      </c>
      <c r="L896">
        <v>114</v>
      </c>
      <c r="M896" t="b">
        <v>0</v>
      </c>
      <c r="N896" t="s">
        <v>8301</v>
      </c>
      <c r="O896" s="9">
        <f>(((J896/60)/60)/24)+DATE(1970,1,1)</f>
        <v>41844.125115740739</v>
      </c>
      <c r="P896" t="str">
        <f>LEFT(N896,SEARCH("/",N896)-1)</f>
        <v>theater</v>
      </c>
      <c r="Q896" t="str">
        <f>RIGHT(N896,LEN(N896)-SEARCH("/",N896))</f>
        <v>spaces</v>
      </c>
      <c r="R896">
        <f>YEAR(O896)</f>
        <v>2014</v>
      </c>
    </row>
    <row r="897" spans="1:18" ht="43.5" x14ac:dyDescent="0.35">
      <c r="A897">
        <v>238</v>
      </c>
      <c r="B897" s="3" t="s">
        <v>240</v>
      </c>
      <c r="C897" s="3" t="s">
        <v>4348</v>
      </c>
      <c r="D897" s="6">
        <v>26000</v>
      </c>
      <c r="E897" s="8">
        <v>0</v>
      </c>
      <c r="F897" t="s">
        <v>8220</v>
      </c>
      <c r="G897" t="s">
        <v>8223</v>
      </c>
      <c r="H897" t="s">
        <v>8245</v>
      </c>
      <c r="I897">
        <v>1483088400</v>
      </c>
      <c r="J897">
        <v>1481324760</v>
      </c>
      <c r="K897" t="b">
        <v>0</v>
      </c>
      <c r="L897">
        <v>0</v>
      </c>
      <c r="M897" t="b">
        <v>0</v>
      </c>
      <c r="N897" t="s">
        <v>8266</v>
      </c>
      <c r="O897" s="9">
        <f>(((J897/60)/60)/24)+DATE(1970,1,1)</f>
        <v>42713.962499999994</v>
      </c>
      <c r="P897" t="str">
        <f>LEFT(N897,SEARCH("/",N897)-1)</f>
        <v>film &amp; video</v>
      </c>
      <c r="Q897" t="str">
        <f>RIGHT(N897,LEN(N897)-SEARCH("/",N897))</f>
        <v>drama</v>
      </c>
      <c r="R897">
        <f>YEAR(O897)</f>
        <v>2016</v>
      </c>
    </row>
    <row r="898" spans="1:18" ht="43.5" x14ac:dyDescent="0.35">
      <c r="A898">
        <v>1079</v>
      </c>
      <c r="B898" s="3" t="s">
        <v>1080</v>
      </c>
      <c r="C898" s="3" t="s">
        <v>5189</v>
      </c>
      <c r="D898" s="6">
        <v>26000</v>
      </c>
      <c r="E898" s="8">
        <v>678</v>
      </c>
      <c r="F898" t="s">
        <v>8220</v>
      </c>
      <c r="G898" t="s">
        <v>8235</v>
      </c>
      <c r="H898" t="s">
        <v>8248</v>
      </c>
      <c r="I898">
        <v>1463232936</v>
      </c>
      <c r="J898">
        <v>1461072936</v>
      </c>
      <c r="K898" t="b">
        <v>0</v>
      </c>
      <c r="L898">
        <v>18</v>
      </c>
      <c r="M898" t="b">
        <v>0</v>
      </c>
      <c r="N898" t="s">
        <v>8280</v>
      </c>
      <c r="O898" s="9">
        <f>(((J898/60)/60)/24)+DATE(1970,1,1)</f>
        <v>42479.566388888896</v>
      </c>
      <c r="P898" t="str">
        <f>LEFT(N898,SEARCH("/",N898)-1)</f>
        <v>games</v>
      </c>
      <c r="Q898" t="str">
        <f>RIGHT(N898,LEN(N898)-SEARCH("/",N898))</f>
        <v>video games</v>
      </c>
      <c r="R898">
        <f>YEAR(O898)</f>
        <v>2016</v>
      </c>
    </row>
    <row r="899" spans="1:18" ht="58" x14ac:dyDescent="0.35">
      <c r="A899">
        <v>1820</v>
      </c>
      <c r="B899" s="3" t="s">
        <v>1821</v>
      </c>
      <c r="C899" s="3" t="s">
        <v>5930</v>
      </c>
      <c r="D899" s="6">
        <v>26000</v>
      </c>
      <c r="E899" s="8">
        <v>1707</v>
      </c>
      <c r="F899" t="s">
        <v>8220</v>
      </c>
      <c r="G899" t="s">
        <v>8223</v>
      </c>
      <c r="H899" t="s">
        <v>8245</v>
      </c>
      <c r="I899">
        <v>1427850090</v>
      </c>
      <c r="J899">
        <v>1425261690</v>
      </c>
      <c r="K899" t="b">
        <v>0</v>
      </c>
      <c r="L899">
        <v>8</v>
      </c>
      <c r="M899" t="b">
        <v>0</v>
      </c>
      <c r="N899" t="s">
        <v>8283</v>
      </c>
      <c r="O899" s="9">
        <f>(((J899/60)/60)/24)+DATE(1970,1,1)</f>
        <v>42065.084375000006</v>
      </c>
      <c r="P899" t="str">
        <f>LEFT(N899,SEARCH("/",N899)-1)</f>
        <v>photography</v>
      </c>
      <c r="Q899" t="str">
        <f>RIGHT(N899,LEN(N899)-SEARCH("/",N899))</f>
        <v>photobooks</v>
      </c>
      <c r="R899">
        <f>YEAR(O899)</f>
        <v>2015</v>
      </c>
    </row>
    <row r="900" spans="1:18" ht="43.5" x14ac:dyDescent="0.35">
      <c r="A900">
        <v>3952</v>
      </c>
      <c r="B900" s="3" t="s">
        <v>3949</v>
      </c>
      <c r="C900" s="3" t="s">
        <v>8059</v>
      </c>
      <c r="D900" s="6">
        <v>26000</v>
      </c>
      <c r="E900" s="8">
        <v>25</v>
      </c>
      <c r="F900" t="s">
        <v>8220</v>
      </c>
      <c r="G900" t="s">
        <v>8223</v>
      </c>
      <c r="H900" t="s">
        <v>8245</v>
      </c>
      <c r="I900">
        <v>1445885890</v>
      </c>
      <c r="J900">
        <v>1440701890</v>
      </c>
      <c r="K900" t="b">
        <v>0</v>
      </c>
      <c r="L900">
        <v>1</v>
      </c>
      <c r="M900" t="b">
        <v>0</v>
      </c>
      <c r="N900" t="s">
        <v>8269</v>
      </c>
      <c r="O900" s="9">
        <f>(((J900/60)/60)/24)+DATE(1970,1,1)</f>
        <v>42243.790393518517</v>
      </c>
      <c r="P900" t="str">
        <f>LEFT(N900,SEARCH("/",N900)-1)</f>
        <v>theater</v>
      </c>
      <c r="Q900" t="str">
        <f>RIGHT(N900,LEN(N900)-SEARCH("/",N900))</f>
        <v>plays</v>
      </c>
      <c r="R900">
        <f>YEAR(O900)</f>
        <v>2015</v>
      </c>
    </row>
    <row r="901" spans="1:18" ht="43.5" x14ac:dyDescent="0.35">
      <c r="A901">
        <v>198</v>
      </c>
      <c r="B901" s="3" t="s">
        <v>200</v>
      </c>
      <c r="C901" s="3" t="s">
        <v>4308</v>
      </c>
      <c r="D901" s="6">
        <v>25000</v>
      </c>
      <c r="E901" s="8">
        <v>279</v>
      </c>
      <c r="F901" t="s">
        <v>8220</v>
      </c>
      <c r="G901" t="s">
        <v>8223</v>
      </c>
      <c r="H901" t="s">
        <v>8245</v>
      </c>
      <c r="I901">
        <v>1412500322</v>
      </c>
      <c r="J901">
        <v>1409908322</v>
      </c>
      <c r="K901" t="b">
        <v>0</v>
      </c>
      <c r="L901">
        <v>6</v>
      </c>
      <c r="M901" t="b">
        <v>0</v>
      </c>
      <c r="N901" t="s">
        <v>8266</v>
      </c>
      <c r="O901" s="9">
        <f>(((J901/60)/60)/24)+DATE(1970,1,1)</f>
        <v>41887.383356481485</v>
      </c>
      <c r="P901" t="str">
        <f>LEFT(N901,SEARCH("/",N901)-1)</f>
        <v>film &amp; video</v>
      </c>
      <c r="Q901" t="str">
        <f>RIGHT(N901,LEN(N901)-SEARCH("/",N901))</f>
        <v>drama</v>
      </c>
      <c r="R901">
        <f>YEAR(O901)</f>
        <v>2014</v>
      </c>
    </row>
    <row r="902" spans="1:18" ht="58" x14ac:dyDescent="0.35">
      <c r="A902">
        <v>209</v>
      </c>
      <c r="B902" s="3" t="s">
        <v>211</v>
      </c>
      <c r="C902" s="3" t="s">
        <v>4319</v>
      </c>
      <c r="D902" s="6">
        <v>25000</v>
      </c>
      <c r="E902" s="8">
        <v>0</v>
      </c>
      <c r="F902" t="s">
        <v>8220</v>
      </c>
      <c r="G902" t="s">
        <v>8223</v>
      </c>
      <c r="H902" t="s">
        <v>8245</v>
      </c>
      <c r="I902">
        <v>1436566135</v>
      </c>
      <c r="J902">
        <v>1433974135</v>
      </c>
      <c r="K902" t="b">
        <v>0</v>
      </c>
      <c r="L902">
        <v>0</v>
      </c>
      <c r="M902" t="b">
        <v>0</v>
      </c>
      <c r="N902" t="s">
        <v>8266</v>
      </c>
      <c r="O902" s="9">
        <f>(((J902/60)/60)/24)+DATE(1970,1,1)</f>
        <v>42165.922858796301</v>
      </c>
      <c r="P902" t="str">
        <f>LEFT(N902,SEARCH("/",N902)-1)</f>
        <v>film &amp; video</v>
      </c>
      <c r="Q902" t="str">
        <f>RIGHT(N902,LEN(N902)-SEARCH("/",N902))</f>
        <v>drama</v>
      </c>
      <c r="R902">
        <f>YEAR(O902)</f>
        <v>2015</v>
      </c>
    </row>
    <row r="903" spans="1:18" ht="43.5" x14ac:dyDescent="0.35">
      <c r="A903">
        <v>553</v>
      </c>
      <c r="B903" s="3" t="s">
        <v>554</v>
      </c>
      <c r="C903" s="3" t="s">
        <v>4663</v>
      </c>
      <c r="D903" s="6">
        <v>25000</v>
      </c>
      <c r="E903" s="8">
        <v>123</v>
      </c>
      <c r="F903" t="s">
        <v>8220</v>
      </c>
      <c r="G903" t="s">
        <v>8223</v>
      </c>
      <c r="H903" t="s">
        <v>8245</v>
      </c>
      <c r="I903">
        <v>1415988991</v>
      </c>
      <c r="J903">
        <v>1413393391</v>
      </c>
      <c r="K903" t="b">
        <v>0</v>
      </c>
      <c r="L903">
        <v>6</v>
      </c>
      <c r="M903" t="b">
        <v>0</v>
      </c>
      <c r="N903" t="s">
        <v>8270</v>
      </c>
      <c r="O903" s="9">
        <f>(((J903/60)/60)/24)+DATE(1970,1,1)</f>
        <v>41927.71980324074</v>
      </c>
      <c r="P903" t="str">
        <f>LEFT(N903,SEARCH("/",N903)-1)</f>
        <v>technology</v>
      </c>
      <c r="Q903" t="str">
        <f>RIGHT(N903,LEN(N903)-SEARCH("/",N903))</f>
        <v>web</v>
      </c>
      <c r="R903">
        <f>YEAR(O903)</f>
        <v>2014</v>
      </c>
    </row>
    <row r="904" spans="1:18" ht="43.5" x14ac:dyDescent="0.35">
      <c r="A904">
        <v>565</v>
      </c>
      <c r="B904" s="3" t="s">
        <v>566</v>
      </c>
      <c r="C904" s="3" t="s">
        <v>4675</v>
      </c>
      <c r="D904" s="6">
        <v>25000</v>
      </c>
      <c r="E904" s="8">
        <v>0</v>
      </c>
      <c r="F904" t="s">
        <v>8220</v>
      </c>
      <c r="G904" t="s">
        <v>8224</v>
      </c>
      <c r="H904" t="s">
        <v>8246</v>
      </c>
      <c r="I904">
        <v>1436554249</v>
      </c>
      <c r="J904">
        <v>1433962249</v>
      </c>
      <c r="K904" t="b">
        <v>0</v>
      </c>
      <c r="L904">
        <v>0</v>
      </c>
      <c r="M904" t="b">
        <v>0</v>
      </c>
      <c r="N904" t="s">
        <v>8270</v>
      </c>
      <c r="O904" s="9">
        <f>(((J904/60)/60)/24)+DATE(1970,1,1)</f>
        <v>42165.785289351858</v>
      </c>
      <c r="P904" t="str">
        <f>LEFT(N904,SEARCH("/",N904)-1)</f>
        <v>technology</v>
      </c>
      <c r="Q904" t="str">
        <f>RIGHT(N904,LEN(N904)-SEARCH("/",N904))</f>
        <v>web</v>
      </c>
      <c r="R904">
        <f>YEAR(O904)</f>
        <v>2015</v>
      </c>
    </row>
    <row r="905" spans="1:18" ht="43.5" x14ac:dyDescent="0.35">
      <c r="A905">
        <v>571</v>
      </c>
      <c r="B905" s="3" t="s">
        <v>572</v>
      </c>
      <c r="C905" s="3" t="s">
        <v>4681</v>
      </c>
      <c r="D905" s="6">
        <v>25000</v>
      </c>
      <c r="E905" s="8">
        <v>106</v>
      </c>
      <c r="F905" t="s">
        <v>8220</v>
      </c>
      <c r="G905" t="s">
        <v>8223</v>
      </c>
      <c r="H905" t="s">
        <v>8245</v>
      </c>
      <c r="I905">
        <v>1437969540</v>
      </c>
      <c r="J905">
        <v>1436297723</v>
      </c>
      <c r="K905" t="b">
        <v>0</v>
      </c>
      <c r="L905">
        <v>2</v>
      </c>
      <c r="M905" t="b">
        <v>0</v>
      </c>
      <c r="N905" t="s">
        <v>8270</v>
      </c>
      <c r="O905" s="9">
        <f>(((J905/60)/60)/24)+DATE(1970,1,1)</f>
        <v>42192.816238425927</v>
      </c>
      <c r="P905" t="str">
        <f>LEFT(N905,SEARCH("/",N905)-1)</f>
        <v>technology</v>
      </c>
      <c r="Q905" t="str">
        <f>RIGHT(N905,LEN(N905)-SEARCH("/",N905))</f>
        <v>web</v>
      </c>
      <c r="R905">
        <f>YEAR(O905)</f>
        <v>2015</v>
      </c>
    </row>
    <row r="906" spans="1:18" ht="29" x14ac:dyDescent="0.35">
      <c r="A906">
        <v>594</v>
      </c>
      <c r="B906" s="3" t="s">
        <v>595</v>
      </c>
      <c r="C906" s="3" t="s">
        <v>4704</v>
      </c>
      <c r="D906" s="6">
        <v>25000</v>
      </c>
      <c r="E906" s="8">
        <v>26</v>
      </c>
      <c r="F906" t="s">
        <v>8220</v>
      </c>
      <c r="G906" t="s">
        <v>8223</v>
      </c>
      <c r="H906" t="s">
        <v>8245</v>
      </c>
      <c r="I906">
        <v>1460832206</v>
      </c>
      <c r="J906">
        <v>1458240206</v>
      </c>
      <c r="K906" t="b">
        <v>0</v>
      </c>
      <c r="L906">
        <v>2</v>
      </c>
      <c r="M906" t="b">
        <v>0</v>
      </c>
      <c r="N906" t="s">
        <v>8270</v>
      </c>
      <c r="O906" s="9">
        <f>(((J906/60)/60)/24)+DATE(1970,1,1)</f>
        <v>42446.780162037037</v>
      </c>
      <c r="P906" t="str">
        <f>LEFT(N906,SEARCH("/",N906)-1)</f>
        <v>technology</v>
      </c>
      <c r="Q906" t="str">
        <f>RIGHT(N906,LEN(N906)-SEARCH("/",N906))</f>
        <v>web</v>
      </c>
      <c r="R906">
        <f>YEAR(O906)</f>
        <v>2016</v>
      </c>
    </row>
    <row r="907" spans="1:18" ht="43.5" x14ac:dyDescent="0.35">
      <c r="A907">
        <v>713</v>
      </c>
      <c r="B907" s="3" t="s">
        <v>714</v>
      </c>
      <c r="C907" s="3" t="s">
        <v>4823</v>
      </c>
      <c r="D907" s="6">
        <v>25000</v>
      </c>
      <c r="E907" s="8">
        <v>199</v>
      </c>
      <c r="F907" t="s">
        <v>8220</v>
      </c>
      <c r="G907" t="s">
        <v>8236</v>
      </c>
      <c r="H907" t="s">
        <v>8248</v>
      </c>
      <c r="I907">
        <v>1465130532</v>
      </c>
      <c r="J907">
        <v>1462538532</v>
      </c>
      <c r="K907" t="b">
        <v>0</v>
      </c>
      <c r="L907">
        <v>1</v>
      </c>
      <c r="M907" t="b">
        <v>0</v>
      </c>
      <c r="N907" t="s">
        <v>8271</v>
      </c>
      <c r="O907" s="9">
        <f>(((J907/60)/60)/24)+DATE(1970,1,1)</f>
        <v>42496.529305555552</v>
      </c>
      <c r="P907" t="str">
        <f>LEFT(N907,SEARCH("/",N907)-1)</f>
        <v>technology</v>
      </c>
      <c r="Q907" t="str">
        <f>RIGHT(N907,LEN(N907)-SEARCH("/",N907))</f>
        <v>wearables</v>
      </c>
      <c r="R907">
        <f>YEAR(O907)</f>
        <v>2016</v>
      </c>
    </row>
    <row r="908" spans="1:18" ht="43.5" x14ac:dyDescent="0.35">
      <c r="A908">
        <v>889</v>
      </c>
      <c r="B908" s="3" t="s">
        <v>890</v>
      </c>
      <c r="C908" s="3" t="s">
        <v>4999</v>
      </c>
      <c r="D908" s="6">
        <v>25000</v>
      </c>
      <c r="E908" s="8">
        <v>2360.3200000000002</v>
      </c>
      <c r="F908" t="s">
        <v>8220</v>
      </c>
      <c r="G908" t="s">
        <v>8223</v>
      </c>
      <c r="H908" t="s">
        <v>8245</v>
      </c>
      <c r="I908">
        <v>1412534943</v>
      </c>
      <c r="J908">
        <v>1409942943</v>
      </c>
      <c r="K908" t="b">
        <v>0</v>
      </c>
      <c r="L908">
        <v>32</v>
      </c>
      <c r="M908" t="b">
        <v>0</v>
      </c>
      <c r="N908" t="s">
        <v>8277</v>
      </c>
      <c r="O908" s="9">
        <f>(((J908/60)/60)/24)+DATE(1970,1,1)</f>
        <v>41887.784062500003</v>
      </c>
      <c r="P908" t="str">
        <f>LEFT(N908,SEARCH("/",N908)-1)</f>
        <v>music</v>
      </c>
      <c r="Q908" t="str">
        <f>RIGHT(N908,LEN(N908)-SEARCH("/",N908))</f>
        <v>indie rock</v>
      </c>
      <c r="R908">
        <f>YEAR(O908)</f>
        <v>2014</v>
      </c>
    </row>
    <row r="909" spans="1:18" ht="43.5" x14ac:dyDescent="0.35">
      <c r="A909">
        <v>965</v>
      </c>
      <c r="B909" s="3" t="s">
        <v>966</v>
      </c>
      <c r="C909" s="3" t="s">
        <v>5075</v>
      </c>
      <c r="D909" s="6">
        <v>25000</v>
      </c>
      <c r="E909" s="8">
        <v>298</v>
      </c>
      <c r="F909" t="s">
        <v>8220</v>
      </c>
      <c r="G909" t="s">
        <v>8223</v>
      </c>
      <c r="H909" t="s">
        <v>8245</v>
      </c>
      <c r="I909">
        <v>1477454340</v>
      </c>
      <c r="J909">
        <v>1474676646</v>
      </c>
      <c r="K909" t="b">
        <v>0</v>
      </c>
      <c r="L909">
        <v>6</v>
      </c>
      <c r="M909" t="b">
        <v>0</v>
      </c>
      <c r="N909" t="s">
        <v>8271</v>
      </c>
      <c r="O909" s="9">
        <f>(((J909/60)/60)/24)+DATE(1970,1,1)</f>
        <v>42637.016736111109</v>
      </c>
      <c r="P909" t="str">
        <f>LEFT(N909,SEARCH("/",N909)-1)</f>
        <v>technology</v>
      </c>
      <c r="Q909" t="str">
        <f>RIGHT(N909,LEN(N909)-SEARCH("/",N909))</f>
        <v>wearables</v>
      </c>
      <c r="R909">
        <f>YEAR(O909)</f>
        <v>2016</v>
      </c>
    </row>
    <row r="910" spans="1:18" ht="43.5" x14ac:dyDescent="0.35">
      <c r="A910">
        <v>990</v>
      </c>
      <c r="B910" s="3" t="s">
        <v>991</v>
      </c>
      <c r="C910" s="3" t="s">
        <v>5100</v>
      </c>
      <c r="D910" s="6">
        <v>25000</v>
      </c>
      <c r="E910" s="8">
        <v>26</v>
      </c>
      <c r="F910" t="s">
        <v>8220</v>
      </c>
      <c r="G910" t="s">
        <v>8223</v>
      </c>
      <c r="H910" t="s">
        <v>8245</v>
      </c>
      <c r="I910">
        <v>1409770164</v>
      </c>
      <c r="J910">
        <v>1407178164</v>
      </c>
      <c r="K910" t="b">
        <v>0</v>
      </c>
      <c r="L910">
        <v>2</v>
      </c>
      <c r="M910" t="b">
        <v>0</v>
      </c>
      <c r="N910" t="s">
        <v>8271</v>
      </c>
      <c r="O910" s="9">
        <f>(((J910/60)/60)/24)+DATE(1970,1,1)</f>
        <v>41855.784305555557</v>
      </c>
      <c r="P910" t="str">
        <f>LEFT(N910,SEARCH("/",N910)-1)</f>
        <v>technology</v>
      </c>
      <c r="Q910" t="str">
        <f>RIGHT(N910,LEN(N910)-SEARCH("/",N910))</f>
        <v>wearables</v>
      </c>
      <c r="R910">
        <f>YEAR(O910)</f>
        <v>2014</v>
      </c>
    </row>
    <row r="911" spans="1:18" ht="43.5" x14ac:dyDescent="0.35">
      <c r="A911">
        <v>1077</v>
      </c>
      <c r="B911" s="3" t="s">
        <v>1078</v>
      </c>
      <c r="C911" s="3" t="s">
        <v>5187</v>
      </c>
      <c r="D911" s="6">
        <v>25000</v>
      </c>
      <c r="E911" s="8">
        <v>7344</v>
      </c>
      <c r="F911" t="s">
        <v>8220</v>
      </c>
      <c r="G911" t="s">
        <v>8223</v>
      </c>
      <c r="H911" t="s">
        <v>8245</v>
      </c>
      <c r="I911">
        <v>1452744011</v>
      </c>
      <c r="J911">
        <v>1450152011</v>
      </c>
      <c r="K911" t="b">
        <v>0</v>
      </c>
      <c r="L911">
        <v>167</v>
      </c>
      <c r="M911" t="b">
        <v>0</v>
      </c>
      <c r="N911" t="s">
        <v>8280</v>
      </c>
      <c r="O911" s="9">
        <f>(((J911/60)/60)/24)+DATE(1970,1,1)</f>
        <v>42353.16679398148</v>
      </c>
      <c r="P911" t="str">
        <f>LEFT(N911,SEARCH("/",N911)-1)</f>
        <v>games</v>
      </c>
      <c r="Q911" t="str">
        <f>RIGHT(N911,LEN(N911)-SEARCH("/",N911))</f>
        <v>video games</v>
      </c>
      <c r="R911">
        <f>YEAR(O911)</f>
        <v>2015</v>
      </c>
    </row>
    <row r="912" spans="1:18" ht="29" x14ac:dyDescent="0.35">
      <c r="A912">
        <v>1098</v>
      </c>
      <c r="B912" s="3" t="s">
        <v>1099</v>
      </c>
      <c r="C912" s="3" t="s">
        <v>5208</v>
      </c>
      <c r="D912" s="6">
        <v>25000</v>
      </c>
      <c r="E912" s="8">
        <v>1803</v>
      </c>
      <c r="F912" t="s">
        <v>8220</v>
      </c>
      <c r="G912" t="s">
        <v>8223</v>
      </c>
      <c r="H912" t="s">
        <v>8245</v>
      </c>
      <c r="I912">
        <v>1397413095</v>
      </c>
      <c r="J912">
        <v>1394821095</v>
      </c>
      <c r="K912" t="b">
        <v>0</v>
      </c>
      <c r="L912">
        <v>22</v>
      </c>
      <c r="M912" t="b">
        <v>0</v>
      </c>
      <c r="N912" t="s">
        <v>8280</v>
      </c>
      <c r="O912" s="9">
        <f>(((J912/60)/60)/24)+DATE(1970,1,1)</f>
        <v>41712.762673611112</v>
      </c>
      <c r="P912" t="str">
        <f>LEFT(N912,SEARCH("/",N912)-1)</f>
        <v>games</v>
      </c>
      <c r="Q912" t="str">
        <f>RIGHT(N912,LEN(N912)-SEARCH("/",N912))</f>
        <v>video games</v>
      </c>
      <c r="R912">
        <f>YEAR(O912)</f>
        <v>2014</v>
      </c>
    </row>
    <row r="913" spans="1:18" ht="58" x14ac:dyDescent="0.35">
      <c r="A913">
        <v>1108</v>
      </c>
      <c r="B913" s="3" t="s">
        <v>1109</v>
      </c>
      <c r="C913" s="3" t="s">
        <v>5218</v>
      </c>
      <c r="D913" s="6">
        <v>25000</v>
      </c>
      <c r="E913" s="8">
        <v>732.5</v>
      </c>
      <c r="F913" t="s">
        <v>8220</v>
      </c>
      <c r="G913" t="s">
        <v>8223</v>
      </c>
      <c r="H913" t="s">
        <v>8245</v>
      </c>
      <c r="I913">
        <v>1334326635</v>
      </c>
      <c r="J913">
        <v>1329146235</v>
      </c>
      <c r="K913" t="b">
        <v>0</v>
      </c>
      <c r="L913">
        <v>21</v>
      </c>
      <c r="M913" t="b">
        <v>0</v>
      </c>
      <c r="N913" t="s">
        <v>8280</v>
      </c>
      <c r="O913" s="9">
        <f>(((J913/60)/60)/24)+DATE(1970,1,1)</f>
        <v>40952.636979166666</v>
      </c>
      <c r="P913" t="str">
        <f>LEFT(N913,SEARCH("/",N913)-1)</f>
        <v>games</v>
      </c>
      <c r="Q913" t="str">
        <f>RIGHT(N913,LEN(N913)-SEARCH("/",N913))</f>
        <v>video games</v>
      </c>
      <c r="R913">
        <f>YEAR(O913)</f>
        <v>2012</v>
      </c>
    </row>
    <row r="914" spans="1:18" ht="43.5" x14ac:dyDescent="0.35">
      <c r="A914">
        <v>1120</v>
      </c>
      <c r="B914" s="3" t="s">
        <v>1121</v>
      </c>
      <c r="C914" s="3" t="s">
        <v>5230</v>
      </c>
      <c r="D914" s="6">
        <v>25000</v>
      </c>
      <c r="E914" s="8">
        <v>0</v>
      </c>
      <c r="F914" t="s">
        <v>8220</v>
      </c>
      <c r="G914" t="s">
        <v>8223</v>
      </c>
      <c r="H914" t="s">
        <v>8245</v>
      </c>
      <c r="I914">
        <v>1319835400</v>
      </c>
      <c r="J914">
        <v>1315947400</v>
      </c>
      <c r="K914" t="b">
        <v>0</v>
      </c>
      <c r="L914">
        <v>0</v>
      </c>
      <c r="M914" t="b">
        <v>0</v>
      </c>
      <c r="N914" t="s">
        <v>8280</v>
      </c>
      <c r="O914" s="9">
        <f>(((J914/60)/60)/24)+DATE(1970,1,1)</f>
        <v>40799.872685185182</v>
      </c>
      <c r="P914" t="str">
        <f>LEFT(N914,SEARCH("/",N914)-1)</f>
        <v>games</v>
      </c>
      <c r="Q914" t="str">
        <f>RIGHT(N914,LEN(N914)-SEARCH("/",N914))</f>
        <v>video games</v>
      </c>
      <c r="R914">
        <f>YEAR(O914)</f>
        <v>2011</v>
      </c>
    </row>
    <row r="915" spans="1:18" ht="43.5" x14ac:dyDescent="0.35">
      <c r="A915">
        <v>1134</v>
      </c>
      <c r="B915" s="3" t="s">
        <v>1135</v>
      </c>
      <c r="C915" s="3" t="s">
        <v>5244</v>
      </c>
      <c r="D915" s="6">
        <v>25000</v>
      </c>
      <c r="E915" s="8">
        <v>1</v>
      </c>
      <c r="F915" t="s">
        <v>8220</v>
      </c>
      <c r="G915" t="s">
        <v>8225</v>
      </c>
      <c r="H915" t="s">
        <v>8247</v>
      </c>
      <c r="I915">
        <v>1417235580</v>
      </c>
      <c r="J915">
        <v>1416034228</v>
      </c>
      <c r="K915" t="b">
        <v>0</v>
      </c>
      <c r="L915">
        <v>1</v>
      </c>
      <c r="M915" t="b">
        <v>0</v>
      </c>
      <c r="N915" t="s">
        <v>8281</v>
      </c>
      <c r="O915" s="9">
        <f>(((J915/60)/60)/24)+DATE(1970,1,1)</f>
        <v>41958.285046296296</v>
      </c>
      <c r="P915" t="str">
        <f>LEFT(N915,SEARCH("/",N915)-1)</f>
        <v>games</v>
      </c>
      <c r="Q915" t="str">
        <f>RIGHT(N915,LEN(N915)-SEARCH("/",N915))</f>
        <v>mobile games</v>
      </c>
      <c r="R915">
        <f>YEAR(O915)</f>
        <v>2014</v>
      </c>
    </row>
    <row r="916" spans="1:18" ht="43.5" x14ac:dyDescent="0.35">
      <c r="A916">
        <v>1137</v>
      </c>
      <c r="B916" s="3" t="s">
        <v>1138</v>
      </c>
      <c r="C916" s="3" t="s">
        <v>5247</v>
      </c>
      <c r="D916" s="6">
        <v>25000</v>
      </c>
      <c r="E916" s="8">
        <v>9875</v>
      </c>
      <c r="F916" t="s">
        <v>8220</v>
      </c>
      <c r="G916" t="s">
        <v>8223</v>
      </c>
      <c r="H916" t="s">
        <v>8245</v>
      </c>
      <c r="I916">
        <v>1461440421</v>
      </c>
      <c r="J916">
        <v>1458848421</v>
      </c>
      <c r="K916" t="b">
        <v>0</v>
      </c>
      <c r="L916">
        <v>39</v>
      </c>
      <c r="M916" t="b">
        <v>0</v>
      </c>
      <c r="N916" t="s">
        <v>8281</v>
      </c>
      <c r="O916" s="9">
        <f>(((J916/60)/60)/24)+DATE(1970,1,1)</f>
        <v>42453.819687499999</v>
      </c>
      <c r="P916" t="str">
        <f>LEFT(N916,SEARCH("/",N916)-1)</f>
        <v>games</v>
      </c>
      <c r="Q916" t="str">
        <f>RIGHT(N916,LEN(N916)-SEARCH("/",N916))</f>
        <v>mobile games</v>
      </c>
      <c r="R916">
        <f>YEAR(O916)</f>
        <v>2016</v>
      </c>
    </row>
    <row r="917" spans="1:18" ht="43.5" x14ac:dyDescent="0.35">
      <c r="A917">
        <v>1147</v>
      </c>
      <c r="B917" s="3" t="s">
        <v>1148</v>
      </c>
      <c r="C917" s="3" t="s">
        <v>5257</v>
      </c>
      <c r="D917" s="6">
        <v>25000</v>
      </c>
      <c r="E917" s="8">
        <v>0</v>
      </c>
      <c r="F917" t="s">
        <v>8220</v>
      </c>
      <c r="G917" t="s">
        <v>8228</v>
      </c>
      <c r="H917" t="s">
        <v>8250</v>
      </c>
      <c r="I917">
        <v>1413760783</v>
      </c>
      <c r="J917">
        <v>1408576783</v>
      </c>
      <c r="K917" t="b">
        <v>0</v>
      </c>
      <c r="L917">
        <v>0</v>
      </c>
      <c r="M917" t="b">
        <v>0</v>
      </c>
      <c r="N917" t="s">
        <v>8282</v>
      </c>
      <c r="O917" s="9">
        <f>(((J917/60)/60)/24)+DATE(1970,1,1)</f>
        <v>41871.972025462965</v>
      </c>
      <c r="P917" t="str">
        <f>LEFT(N917,SEARCH("/",N917)-1)</f>
        <v>food</v>
      </c>
      <c r="Q917" t="str">
        <f>RIGHT(N917,LEN(N917)-SEARCH("/",N917))</f>
        <v>food trucks</v>
      </c>
      <c r="R917">
        <f>YEAR(O917)</f>
        <v>2014</v>
      </c>
    </row>
    <row r="918" spans="1:18" ht="58" x14ac:dyDescent="0.35">
      <c r="A918">
        <v>1151</v>
      </c>
      <c r="B918" s="3" t="s">
        <v>1152</v>
      </c>
      <c r="C918" s="3" t="s">
        <v>5261</v>
      </c>
      <c r="D918" s="6">
        <v>25000</v>
      </c>
      <c r="E918" s="8">
        <v>0</v>
      </c>
      <c r="F918" t="s">
        <v>8220</v>
      </c>
      <c r="G918" t="s">
        <v>8223</v>
      </c>
      <c r="H918" t="s">
        <v>8245</v>
      </c>
      <c r="I918">
        <v>1441592863</v>
      </c>
      <c r="J918">
        <v>1439000863</v>
      </c>
      <c r="K918" t="b">
        <v>0</v>
      </c>
      <c r="L918">
        <v>0</v>
      </c>
      <c r="M918" t="b">
        <v>0</v>
      </c>
      <c r="N918" t="s">
        <v>8282</v>
      </c>
      <c r="O918" s="9">
        <f>(((J918/60)/60)/24)+DATE(1970,1,1)</f>
        <v>42224.102581018517</v>
      </c>
      <c r="P918" t="str">
        <f>LEFT(N918,SEARCH("/",N918)-1)</f>
        <v>food</v>
      </c>
      <c r="Q918" t="str">
        <f>RIGHT(N918,LEN(N918)-SEARCH("/",N918))</f>
        <v>food trucks</v>
      </c>
      <c r="R918">
        <f>YEAR(O918)</f>
        <v>2015</v>
      </c>
    </row>
    <row r="919" spans="1:18" ht="43.5" x14ac:dyDescent="0.35">
      <c r="A919">
        <v>1155</v>
      </c>
      <c r="B919" s="3" t="s">
        <v>1156</v>
      </c>
      <c r="C919" s="3" t="s">
        <v>5265</v>
      </c>
      <c r="D919" s="6">
        <v>25000</v>
      </c>
      <c r="E919" s="8">
        <v>188</v>
      </c>
      <c r="F919" t="s">
        <v>8220</v>
      </c>
      <c r="G919" t="s">
        <v>8223</v>
      </c>
      <c r="H919" t="s">
        <v>8245</v>
      </c>
      <c r="I919">
        <v>1408040408</v>
      </c>
      <c r="J919">
        <v>1405448408</v>
      </c>
      <c r="K919" t="b">
        <v>0</v>
      </c>
      <c r="L919">
        <v>8</v>
      </c>
      <c r="M919" t="b">
        <v>0</v>
      </c>
      <c r="N919" t="s">
        <v>8282</v>
      </c>
      <c r="O919" s="9">
        <f>(((J919/60)/60)/24)+DATE(1970,1,1)</f>
        <v>41835.763981481483</v>
      </c>
      <c r="P919" t="str">
        <f>LEFT(N919,SEARCH("/",N919)-1)</f>
        <v>food</v>
      </c>
      <c r="Q919" t="str">
        <f>RIGHT(N919,LEN(N919)-SEARCH("/",N919))</f>
        <v>food trucks</v>
      </c>
      <c r="R919">
        <f>YEAR(O919)</f>
        <v>2014</v>
      </c>
    </row>
    <row r="920" spans="1:18" ht="43.5" x14ac:dyDescent="0.35">
      <c r="A920">
        <v>1170</v>
      </c>
      <c r="B920" s="3" t="s">
        <v>1171</v>
      </c>
      <c r="C920" s="3" t="s">
        <v>5280</v>
      </c>
      <c r="D920" s="6">
        <v>25000</v>
      </c>
      <c r="E920" s="8">
        <v>100</v>
      </c>
      <c r="F920" t="s">
        <v>8220</v>
      </c>
      <c r="G920" t="s">
        <v>8224</v>
      </c>
      <c r="H920" t="s">
        <v>8246</v>
      </c>
      <c r="I920">
        <v>1433021171</v>
      </c>
      <c r="J920">
        <v>1430429171</v>
      </c>
      <c r="K920" t="b">
        <v>0</v>
      </c>
      <c r="L920">
        <v>2</v>
      </c>
      <c r="M920" t="b">
        <v>0</v>
      </c>
      <c r="N920" t="s">
        <v>8282</v>
      </c>
      <c r="O920" s="9">
        <f>(((J920/60)/60)/24)+DATE(1970,1,1)</f>
        <v>42124.893182870372</v>
      </c>
      <c r="P920" t="str">
        <f>LEFT(N920,SEARCH("/",N920)-1)</f>
        <v>food</v>
      </c>
      <c r="Q920" t="str">
        <f>RIGHT(N920,LEN(N920)-SEARCH("/",N920))</f>
        <v>food trucks</v>
      </c>
      <c r="R920">
        <f>YEAR(O920)</f>
        <v>2015</v>
      </c>
    </row>
    <row r="921" spans="1:18" ht="43.5" x14ac:dyDescent="0.35">
      <c r="A921">
        <v>1171</v>
      </c>
      <c r="B921" s="3" t="s">
        <v>1172</v>
      </c>
      <c r="C921" s="3" t="s">
        <v>5281</v>
      </c>
      <c r="D921" s="6">
        <v>25000</v>
      </c>
      <c r="E921" s="8">
        <v>25</v>
      </c>
      <c r="F921" t="s">
        <v>8220</v>
      </c>
      <c r="G921" t="s">
        <v>8223</v>
      </c>
      <c r="H921" t="s">
        <v>8245</v>
      </c>
      <c r="I921">
        <v>1415909927</v>
      </c>
      <c r="J921">
        <v>1414351127</v>
      </c>
      <c r="K921" t="b">
        <v>0</v>
      </c>
      <c r="L921">
        <v>1</v>
      </c>
      <c r="M921" t="b">
        <v>0</v>
      </c>
      <c r="N921" t="s">
        <v>8282</v>
      </c>
      <c r="O921" s="9">
        <f>(((J921/60)/60)/24)+DATE(1970,1,1)</f>
        <v>41938.804710648146</v>
      </c>
      <c r="P921" t="str">
        <f>LEFT(N921,SEARCH("/",N921)-1)</f>
        <v>food</v>
      </c>
      <c r="Q921" t="str">
        <f>RIGHT(N921,LEN(N921)-SEARCH("/",N921))</f>
        <v>food trucks</v>
      </c>
      <c r="R921">
        <f>YEAR(O921)</f>
        <v>2014</v>
      </c>
    </row>
    <row r="922" spans="1:18" ht="29" x14ac:dyDescent="0.35">
      <c r="A922">
        <v>1405</v>
      </c>
      <c r="B922" s="3" t="s">
        <v>1406</v>
      </c>
      <c r="C922" s="3" t="s">
        <v>5515</v>
      </c>
      <c r="D922" s="6">
        <v>25000</v>
      </c>
      <c r="E922" s="8">
        <v>105</v>
      </c>
      <c r="F922" t="s">
        <v>8220</v>
      </c>
      <c r="G922" t="s">
        <v>8223</v>
      </c>
      <c r="H922" t="s">
        <v>8245</v>
      </c>
      <c r="I922">
        <v>1417195201</v>
      </c>
      <c r="J922">
        <v>1414599601</v>
      </c>
      <c r="K922" t="b">
        <v>1</v>
      </c>
      <c r="L922">
        <v>17</v>
      </c>
      <c r="M922" t="b">
        <v>0</v>
      </c>
      <c r="N922" t="s">
        <v>8285</v>
      </c>
      <c r="O922" s="9">
        <f>(((J922/60)/60)/24)+DATE(1970,1,1)</f>
        <v>41941.680567129632</v>
      </c>
      <c r="P922" t="str">
        <f>LEFT(N922,SEARCH("/",N922)-1)</f>
        <v>publishing</v>
      </c>
      <c r="Q922" t="str">
        <f>RIGHT(N922,LEN(N922)-SEARCH("/",N922))</f>
        <v>translations</v>
      </c>
      <c r="R922">
        <f>YEAR(O922)</f>
        <v>2014</v>
      </c>
    </row>
    <row r="923" spans="1:18" ht="43.5" x14ac:dyDescent="0.35">
      <c r="A923">
        <v>1422</v>
      </c>
      <c r="B923" s="3" t="s">
        <v>1423</v>
      </c>
      <c r="C923" s="3" t="s">
        <v>5532</v>
      </c>
      <c r="D923" s="6">
        <v>25000</v>
      </c>
      <c r="E923" s="8">
        <v>26</v>
      </c>
      <c r="F923" t="s">
        <v>8220</v>
      </c>
      <c r="G923" t="s">
        <v>8227</v>
      </c>
      <c r="H923" t="s">
        <v>8249</v>
      </c>
      <c r="I923">
        <v>1474436704</v>
      </c>
      <c r="J923">
        <v>1471844704</v>
      </c>
      <c r="K923" t="b">
        <v>0</v>
      </c>
      <c r="L923">
        <v>2</v>
      </c>
      <c r="M923" t="b">
        <v>0</v>
      </c>
      <c r="N923" t="s">
        <v>8285</v>
      </c>
      <c r="O923" s="9">
        <f>(((J923/60)/60)/24)+DATE(1970,1,1)</f>
        <v>42604.239629629628</v>
      </c>
      <c r="P923" t="str">
        <f>LEFT(N923,SEARCH("/",N923)-1)</f>
        <v>publishing</v>
      </c>
      <c r="Q923" t="str">
        <f>RIGHT(N923,LEN(N923)-SEARCH("/",N923))</f>
        <v>translations</v>
      </c>
      <c r="R923">
        <f>YEAR(O923)</f>
        <v>2016</v>
      </c>
    </row>
    <row r="924" spans="1:18" ht="43.5" x14ac:dyDescent="0.35">
      <c r="A924">
        <v>1714</v>
      </c>
      <c r="B924" s="3" t="s">
        <v>1715</v>
      </c>
      <c r="C924" s="3" t="s">
        <v>5824</v>
      </c>
      <c r="D924" s="6">
        <v>25000</v>
      </c>
      <c r="E924" s="8">
        <v>1967</v>
      </c>
      <c r="F924" t="s">
        <v>8220</v>
      </c>
      <c r="G924" t="s">
        <v>8223</v>
      </c>
      <c r="H924" t="s">
        <v>8245</v>
      </c>
      <c r="I924">
        <v>1430517761</v>
      </c>
      <c r="J924">
        <v>1427925761</v>
      </c>
      <c r="K924" t="b">
        <v>0</v>
      </c>
      <c r="L924">
        <v>17</v>
      </c>
      <c r="M924" t="b">
        <v>0</v>
      </c>
      <c r="N924" t="s">
        <v>8291</v>
      </c>
      <c r="O924" s="9">
        <f>(((J924/60)/60)/24)+DATE(1970,1,1)</f>
        <v>42095.918530092589</v>
      </c>
      <c r="P924" t="str">
        <f>LEFT(N924,SEARCH("/",N924)-1)</f>
        <v>music</v>
      </c>
      <c r="Q924" t="str">
        <f>RIGHT(N924,LEN(N924)-SEARCH("/",N924))</f>
        <v>faith</v>
      </c>
      <c r="R924">
        <f>YEAR(O924)</f>
        <v>2015</v>
      </c>
    </row>
    <row r="925" spans="1:18" ht="29" x14ac:dyDescent="0.35">
      <c r="A925">
        <v>1792</v>
      </c>
      <c r="B925" s="3" t="s">
        <v>1793</v>
      </c>
      <c r="C925" s="3" t="s">
        <v>5902</v>
      </c>
      <c r="D925" s="6">
        <v>25000</v>
      </c>
      <c r="E925" s="8">
        <v>15281</v>
      </c>
      <c r="F925" t="s">
        <v>8220</v>
      </c>
      <c r="G925" t="s">
        <v>8223</v>
      </c>
      <c r="H925" t="s">
        <v>8245</v>
      </c>
      <c r="I925">
        <v>1439189940</v>
      </c>
      <c r="J925">
        <v>1435970682</v>
      </c>
      <c r="K925" t="b">
        <v>1</v>
      </c>
      <c r="L925">
        <v>139</v>
      </c>
      <c r="M925" t="b">
        <v>0</v>
      </c>
      <c r="N925" t="s">
        <v>8283</v>
      </c>
      <c r="O925" s="9">
        <f>(((J925/60)/60)/24)+DATE(1970,1,1)</f>
        <v>42189.031041666662</v>
      </c>
      <c r="P925" t="str">
        <f>LEFT(N925,SEARCH("/",N925)-1)</f>
        <v>photography</v>
      </c>
      <c r="Q925" t="str">
        <f>RIGHT(N925,LEN(N925)-SEARCH("/",N925))</f>
        <v>photobooks</v>
      </c>
      <c r="R925">
        <f>YEAR(O925)</f>
        <v>2015</v>
      </c>
    </row>
    <row r="926" spans="1:18" ht="43.5" x14ac:dyDescent="0.35">
      <c r="A926">
        <v>1816</v>
      </c>
      <c r="B926" s="3" t="s">
        <v>1817</v>
      </c>
      <c r="C926" s="3" t="s">
        <v>5926</v>
      </c>
      <c r="D926" s="6">
        <v>25000</v>
      </c>
      <c r="E926" s="8">
        <v>509</v>
      </c>
      <c r="F926" t="s">
        <v>8220</v>
      </c>
      <c r="G926" t="s">
        <v>8239</v>
      </c>
      <c r="H926" t="s">
        <v>8256</v>
      </c>
      <c r="I926">
        <v>1469473200</v>
      </c>
      <c r="J926">
        <v>1467061303</v>
      </c>
      <c r="K926" t="b">
        <v>0</v>
      </c>
      <c r="L926">
        <v>6</v>
      </c>
      <c r="M926" t="b">
        <v>0</v>
      </c>
      <c r="N926" t="s">
        <v>8283</v>
      </c>
      <c r="O926" s="9">
        <f>(((J926/60)/60)/24)+DATE(1970,1,1)</f>
        <v>42548.876192129625</v>
      </c>
      <c r="P926" t="str">
        <f>LEFT(N926,SEARCH("/",N926)-1)</f>
        <v>photography</v>
      </c>
      <c r="Q926" t="str">
        <f>RIGHT(N926,LEN(N926)-SEARCH("/",N926))</f>
        <v>photobooks</v>
      </c>
      <c r="R926">
        <f>YEAR(O926)</f>
        <v>2016</v>
      </c>
    </row>
    <row r="927" spans="1:18" ht="43.5" x14ac:dyDescent="0.35">
      <c r="A927">
        <v>1866</v>
      </c>
      <c r="B927" s="3" t="s">
        <v>1867</v>
      </c>
      <c r="C927" s="3" t="s">
        <v>5976</v>
      </c>
      <c r="D927" s="6">
        <v>25000</v>
      </c>
      <c r="E927" s="8">
        <v>125</v>
      </c>
      <c r="F927" t="s">
        <v>8220</v>
      </c>
      <c r="G927" t="s">
        <v>8223</v>
      </c>
      <c r="H927" t="s">
        <v>8245</v>
      </c>
      <c r="I927">
        <v>1488340800</v>
      </c>
      <c r="J927">
        <v>1483768497</v>
      </c>
      <c r="K927" t="b">
        <v>0</v>
      </c>
      <c r="L927">
        <v>2</v>
      </c>
      <c r="M927" t="b">
        <v>0</v>
      </c>
      <c r="N927" t="s">
        <v>8281</v>
      </c>
      <c r="O927" s="9">
        <f>(((J927/60)/60)/24)+DATE(1970,1,1)</f>
        <v>42742.246493055558</v>
      </c>
      <c r="P927" t="str">
        <f>LEFT(N927,SEARCH("/",N927)-1)</f>
        <v>games</v>
      </c>
      <c r="Q927" t="str">
        <f>RIGHT(N927,LEN(N927)-SEARCH("/",N927))</f>
        <v>mobile games</v>
      </c>
      <c r="R927">
        <f>YEAR(O927)</f>
        <v>2017</v>
      </c>
    </row>
    <row r="928" spans="1:18" ht="43.5" x14ac:dyDescent="0.35">
      <c r="A928">
        <v>1868</v>
      </c>
      <c r="B928" s="3" t="s">
        <v>1869</v>
      </c>
      <c r="C928" s="3" t="s">
        <v>5978</v>
      </c>
      <c r="D928" s="6">
        <v>25000</v>
      </c>
      <c r="E928" s="8">
        <v>1217</v>
      </c>
      <c r="F928" t="s">
        <v>8220</v>
      </c>
      <c r="G928" t="s">
        <v>8223</v>
      </c>
      <c r="H928" t="s">
        <v>8245</v>
      </c>
      <c r="I928">
        <v>1450166340</v>
      </c>
      <c r="J928">
        <v>1448044925</v>
      </c>
      <c r="K928" t="b">
        <v>0</v>
      </c>
      <c r="L928">
        <v>17</v>
      </c>
      <c r="M928" t="b">
        <v>0</v>
      </c>
      <c r="N928" t="s">
        <v>8281</v>
      </c>
      <c r="O928" s="9">
        <f>(((J928/60)/60)/24)+DATE(1970,1,1)</f>
        <v>42328.779224537036</v>
      </c>
      <c r="P928" t="str">
        <f>LEFT(N928,SEARCH("/",N928)-1)</f>
        <v>games</v>
      </c>
      <c r="Q928" t="str">
        <f>RIGHT(N928,LEN(N928)-SEARCH("/",N928))</f>
        <v>mobile games</v>
      </c>
      <c r="R928">
        <f>YEAR(O928)</f>
        <v>2015</v>
      </c>
    </row>
    <row r="929" spans="1:18" ht="58" x14ac:dyDescent="0.35">
      <c r="A929">
        <v>1905</v>
      </c>
      <c r="B929" s="3" t="s">
        <v>1906</v>
      </c>
      <c r="C929" s="3" t="s">
        <v>6015</v>
      </c>
      <c r="D929" s="6">
        <v>25000</v>
      </c>
      <c r="E929" s="8">
        <v>42</v>
      </c>
      <c r="F929" t="s">
        <v>8220</v>
      </c>
      <c r="G929" t="s">
        <v>8223</v>
      </c>
      <c r="H929" t="s">
        <v>8245</v>
      </c>
      <c r="I929">
        <v>1410127994</v>
      </c>
      <c r="J929">
        <v>1407535994</v>
      </c>
      <c r="K929" t="b">
        <v>0</v>
      </c>
      <c r="L929">
        <v>4</v>
      </c>
      <c r="M929" t="b">
        <v>0</v>
      </c>
      <c r="N929" t="s">
        <v>8292</v>
      </c>
      <c r="O929" s="9">
        <f>(((J929/60)/60)/24)+DATE(1970,1,1)</f>
        <v>41859.925856481481</v>
      </c>
      <c r="P929" t="str">
        <f>LEFT(N929,SEARCH("/",N929)-1)</f>
        <v>technology</v>
      </c>
      <c r="Q929" t="str">
        <f>RIGHT(N929,LEN(N929)-SEARCH("/",N929))</f>
        <v>gadgets</v>
      </c>
      <c r="R929">
        <f>YEAR(O929)</f>
        <v>2014</v>
      </c>
    </row>
    <row r="930" spans="1:18" ht="43.5" x14ac:dyDescent="0.35">
      <c r="A930">
        <v>1908</v>
      </c>
      <c r="B930" s="3" t="s">
        <v>1909</v>
      </c>
      <c r="C930" s="3" t="s">
        <v>6018</v>
      </c>
      <c r="D930" s="6">
        <v>25000</v>
      </c>
      <c r="E930" s="8">
        <v>433</v>
      </c>
      <c r="F930" t="s">
        <v>8220</v>
      </c>
      <c r="G930" t="s">
        <v>8223</v>
      </c>
      <c r="H930" t="s">
        <v>8245</v>
      </c>
      <c r="I930">
        <v>1483048900</v>
      </c>
      <c r="J930">
        <v>1480456900</v>
      </c>
      <c r="K930" t="b">
        <v>0</v>
      </c>
      <c r="L930">
        <v>4</v>
      </c>
      <c r="M930" t="b">
        <v>0</v>
      </c>
      <c r="N930" t="s">
        <v>8292</v>
      </c>
      <c r="O930" s="9">
        <f>(((J930/60)/60)/24)+DATE(1970,1,1)</f>
        <v>42703.917824074073</v>
      </c>
      <c r="P930" t="str">
        <f>LEFT(N930,SEARCH("/",N930)-1)</f>
        <v>technology</v>
      </c>
      <c r="Q930" t="str">
        <f>RIGHT(N930,LEN(N930)-SEARCH("/",N930))</f>
        <v>gadgets</v>
      </c>
      <c r="R930">
        <f>YEAR(O930)</f>
        <v>2016</v>
      </c>
    </row>
    <row r="931" spans="1:18" ht="43.5" x14ac:dyDescent="0.35">
      <c r="A931">
        <v>1918</v>
      </c>
      <c r="B931" s="3" t="s">
        <v>1919</v>
      </c>
      <c r="C931" s="3" t="s">
        <v>6028</v>
      </c>
      <c r="D931" s="6">
        <v>25000</v>
      </c>
      <c r="E931" s="8">
        <v>260</v>
      </c>
      <c r="F931" t="s">
        <v>8220</v>
      </c>
      <c r="G931" t="s">
        <v>8223</v>
      </c>
      <c r="H931" t="s">
        <v>8245</v>
      </c>
      <c r="I931">
        <v>1407869851</v>
      </c>
      <c r="J931">
        <v>1404845851</v>
      </c>
      <c r="K931" t="b">
        <v>0</v>
      </c>
      <c r="L931">
        <v>9</v>
      </c>
      <c r="M931" t="b">
        <v>0</v>
      </c>
      <c r="N931" t="s">
        <v>8292</v>
      </c>
      <c r="O931" s="9">
        <f>(((J931/60)/60)/24)+DATE(1970,1,1)</f>
        <v>41828.789942129632</v>
      </c>
      <c r="P931" t="str">
        <f>LEFT(N931,SEARCH("/",N931)-1)</f>
        <v>technology</v>
      </c>
      <c r="Q931" t="str">
        <f>RIGHT(N931,LEN(N931)-SEARCH("/",N931))</f>
        <v>gadgets</v>
      </c>
      <c r="R931">
        <f>YEAR(O931)</f>
        <v>2014</v>
      </c>
    </row>
    <row r="932" spans="1:18" ht="43.5" x14ac:dyDescent="0.35">
      <c r="A932">
        <v>2409</v>
      </c>
      <c r="B932" s="3" t="s">
        <v>2410</v>
      </c>
      <c r="C932" s="3" t="s">
        <v>6519</v>
      </c>
      <c r="D932" s="6">
        <v>25000</v>
      </c>
      <c r="E932" s="8">
        <v>460</v>
      </c>
      <c r="F932" t="s">
        <v>8220</v>
      </c>
      <c r="G932" t="s">
        <v>8223</v>
      </c>
      <c r="H932" t="s">
        <v>8245</v>
      </c>
      <c r="I932">
        <v>1439931675</v>
      </c>
      <c r="J932">
        <v>1437339675</v>
      </c>
      <c r="K932" t="b">
        <v>0</v>
      </c>
      <c r="L932">
        <v>6</v>
      </c>
      <c r="M932" t="b">
        <v>0</v>
      </c>
      <c r="N932" t="s">
        <v>8282</v>
      </c>
      <c r="O932" s="9">
        <f>(((J932/60)/60)/24)+DATE(1970,1,1)</f>
        <v>42204.875868055555</v>
      </c>
      <c r="P932" t="str">
        <f>LEFT(N932,SEARCH("/",N932)-1)</f>
        <v>food</v>
      </c>
      <c r="Q932" t="str">
        <f>RIGHT(N932,LEN(N932)-SEARCH("/",N932))</f>
        <v>food trucks</v>
      </c>
      <c r="R932">
        <f>YEAR(O932)</f>
        <v>2015</v>
      </c>
    </row>
    <row r="933" spans="1:18" ht="58" x14ac:dyDescent="0.35">
      <c r="A933">
        <v>2411</v>
      </c>
      <c r="B933" s="3" t="s">
        <v>2412</v>
      </c>
      <c r="C933" s="3" t="s">
        <v>6521</v>
      </c>
      <c r="D933" s="6">
        <v>25000</v>
      </c>
      <c r="E933" s="8">
        <v>151</v>
      </c>
      <c r="F933" t="s">
        <v>8220</v>
      </c>
      <c r="G933" t="s">
        <v>8223</v>
      </c>
      <c r="H933" t="s">
        <v>8245</v>
      </c>
      <c r="I933">
        <v>1440524082</v>
      </c>
      <c r="J933">
        <v>1437932082</v>
      </c>
      <c r="K933" t="b">
        <v>0</v>
      </c>
      <c r="L933">
        <v>3</v>
      </c>
      <c r="M933" t="b">
        <v>0</v>
      </c>
      <c r="N933" t="s">
        <v>8282</v>
      </c>
      <c r="O933" s="9">
        <f>(((J933/60)/60)/24)+DATE(1970,1,1)</f>
        <v>42211.732430555552</v>
      </c>
      <c r="P933" t="str">
        <f>LEFT(N933,SEARCH("/",N933)-1)</f>
        <v>food</v>
      </c>
      <c r="Q933" t="str">
        <f>RIGHT(N933,LEN(N933)-SEARCH("/",N933))</f>
        <v>food trucks</v>
      </c>
      <c r="R933">
        <f>YEAR(O933)</f>
        <v>2015</v>
      </c>
    </row>
    <row r="934" spans="1:18" x14ac:dyDescent="0.35">
      <c r="A934">
        <v>2418</v>
      </c>
      <c r="B934" s="3" t="s">
        <v>2419</v>
      </c>
      <c r="C934" s="3" t="s">
        <v>6528</v>
      </c>
      <c r="D934" s="6">
        <v>25000</v>
      </c>
      <c r="E934" s="8">
        <v>5</v>
      </c>
      <c r="F934" t="s">
        <v>8220</v>
      </c>
      <c r="G934" t="s">
        <v>8223</v>
      </c>
      <c r="H934" t="s">
        <v>8245</v>
      </c>
      <c r="I934">
        <v>1427225644</v>
      </c>
      <c r="J934">
        <v>1422045244</v>
      </c>
      <c r="K934" t="b">
        <v>0</v>
      </c>
      <c r="L934">
        <v>5</v>
      </c>
      <c r="M934" t="b">
        <v>0</v>
      </c>
      <c r="N934" t="s">
        <v>8282</v>
      </c>
      <c r="O934" s="9">
        <f>(((J934/60)/60)/24)+DATE(1970,1,1)</f>
        <v>42027.856990740736</v>
      </c>
      <c r="P934" t="str">
        <f>LEFT(N934,SEARCH("/",N934)-1)</f>
        <v>food</v>
      </c>
      <c r="Q934" t="str">
        <f>RIGHT(N934,LEN(N934)-SEARCH("/",N934))</f>
        <v>food trucks</v>
      </c>
      <c r="R934">
        <f>YEAR(O934)</f>
        <v>2015</v>
      </c>
    </row>
    <row r="935" spans="1:18" ht="29" x14ac:dyDescent="0.35">
      <c r="A935">
        <v>2424</v>
      </c>
      <c r="B935" s="3" t="s">
        <v>2425</v>
      </c>
      <c r="C935" s="3" t="s">
        <v>6534</v>
      </c>
      <c r="D935" s="6">
        <v>25000</v>
      </c>
      <c r="E935" s="8">
        <v>310</v>
      </c>
      <c r="F935" t="s">
        <v>8220</v>
      </c>
      <c r="G935" t="s">
        <v>8223</v>
      </c>
      <c r="H935" t="s">
        <v>8245</v>
      </c>
      <c r="I935">
        <v>1414445108</v>
      </c>
      <c r="J935">
        <v>1411853108</v>
      </c>
      <c r="K935" t="b">
        <v>0</v>
      </c>
      <c r="L935">
        <v>9</v>
      </c>
      <c r="M935" t="b">
        <v>0</v>
      </c>
      <c r="N935" t="s">
        <v>8282</v>
      </c>
      <c r="O935" s="9">
        <f>(((J935/60)/60)/24)+DATE(1970,1,1)</f>
        <v>41909.892453703702</v>
      </c>
      <c r="P935" t="str">
        <f>LEFT(N935,SEARCH("/",N935)-1)</f>
        <v>food</v>
      </c>
      <c r="Q935" t="str">
        <f>RIGHT(N935,LEN(N935)-SEARCH("/",N935))</f>
        <v>food trucks</v>
      </c>
      <c r="R935">
        <f>YEAR(O935)</f>
        <v>2014</v>
      </c>
    </row>
    <row r="936" spans="1:18" ht="43.5" x14ac:dyDescent="0.35">
      <c r="A936">
        <v>2671</v>
      </c>
      <c r="B936" s="3" t="s">
        <v>2671</v>
      </c>
      <c r="C936" s="3" t="s">
        <v>6781</v>
      </c>
      <c r="D936" s="6">
        <v>25000</v>
      </c>
      <c r="E936" s="8">
        <v>2836</v>
      </c>
      <c r="F936" t="s">
        <v>8220</v>
      </c>
      <c r="G936" t="s">
        <v>8223</v>
      </c>
      <c r="H936" t="s">
        <v>8245</v>
      </c>
      <c r="I936">
        <v>1419017880</v>
      </c>
      <c r="J936">
        <v>1416419916</v>
      </c>
      <c r="K936" t="b">
        <v>1</v>
      </c>
      <c r="L936">
        <v>84</v>
      </c>
      <c r="M936" t="b">
        <v>0</v>
      </c>
      <c r="N936" t="s">
        <v>8300</v>
      </c>
      <c r="O936" s="9">
        <f>(((J936/60)/60)/24)+DATE(1970,1,1)</f>
        <v>41962.749027777783</v>
      </c>
      <c r="P936" t="str">
        <f>LEFT(N936,SEARCH("/",N936)-1)</f>
        <v>technology</v>
      </c>
      <c r="Q936" t="str">
        <f>RIGHT(N936,LEN(N936)-SEARCH("/",N936))</f>
        <v>makerspaces</v>
      </c>
      <c r="R936">
        <f>YEAR(O936)</f>
        <v>2014</v>
      </c>
    </row>
    <row r="937" spans="1:18" ht="58" x14ac:dyDescent="0.35">
      <c r="A937">
        <v>2675</v>
      </c>
      <c r="B937" s="3" t="s">
        <v>2675</v>
      </c>
      <c r="C937" s="3" t="s">
        <v>6785</v>
      </c>
      <c r="D937" s="6">
        <v>25000</v>
      </c>
      <c r="E937" s="8">
        <v>1897</v>
      </c>
      <c r="F937" t="s">
        <v>8220</v>
      </c>
      <c r="G937" t="s">
        <v>8223</v>
      </c>
      <c r="H937" t="s">
        <v>8245</v>
      </c>
      <c r="I937">
        <v>1415655289</v>
      </c>
      <c r="J937">
        <v>1413059689</v>
      </c>
      <c r="K937" t="b">
        <v>1</v>
      </c>
      <c r="L937">
        <v>29</v>
      </c>
      <c r="M937" t="b">
        <v>0</v>
      </c>
      <c r="N937" t="s">
        <v>8300</v>
      </c>
      <c r="O937" s="9">
        <f>(((J937/60)/60)/24)+DATE(1970,1,1)</f>
        <v>41923.857511574075</v>
      </c>
      <c r="P937" t="str">
        <f>LEFT(N937,SEARCH("/",N937)-1)</f>
        <v>technology</v>
      </c>
      <c r="Q937" t="str">
        <f>RIGHT(N937,LEN(N937)-SEARCH("/",N937))</f>
        <v>makerspaces</v>
      </c>
      <c r="R937">
        <f>YEAR(O937)</f>
        <v>2014</v>
      </c>
    </row>
    <row r="938" spans="1:18" ht="29" x14ac:dyDescent="0.35">
      <c r="A938">
        <v>2914</v>
      </c>
      <c r="B938" s="3" t="s">
        <v>2914</v>
      </c>
      <c r="C938" s="3" t="s">
        <v>7024</v>
      </c>
      <c r="D938" s="6">
        <v>25000</v>
      </c>
      <c r="E938" s="8">
        <v>1</v>
      </c>
      <c r="F938" t="s">
        <v>8220</v>
      </c>
      <c r="G938" t="s">
        <v>8224</v>
      </c>
      <c r="H938" t="s">
        <v>8246</v>
      </c>
      <c r="I938">
        <v>1426365994</v>
      </c>
      <c r="J938">
        <v>1421185594</v>
      </c>
      <c r="K938" t="b">
        <v>0</v>
      </c>
      <c r="L938">
        <v>1</v>
      </c>
      <c r="M938" t="b">
        <v>0</v>
      </c>
      <c r="N938" t="s">
        <v>8269</v>
      </c>
      <c r="O938" s="9">
        <f>(((J938/60)/60)/24)+DATE(1970,1,1)</f>
        <v>42017.907337962963</v>
      </c>
      <c r="P938" t="str">
        <f>LEFT(N938,SEARCH("/",N938)-1)</f>
        <v>theater</v>
      </c>
      <c r="Q938" t="str">
        <f>RIGHT(N938,LEN(N938)-SEARCH("/",N938))</f>
        <v>plays</v>
      </c>
      <c r="R938">
        <f>YEAR(O938)</f>
        <v>2015</v>
      </c>
    </row>
    <row r="939" spans="1:18" ht="43.5" x14ac:dyDescent="0.35">
      <c r="A939">
        <v>2941</v>
      </c>
      <c r="B939" s="3" t="s">
        <v>2941</v>
      </c>
      <c r="C939" s="3" t="s">
        <v>7051</v>
      </c>
      <c r="D939" s="6">
        <v>25000</v>
      </c>
      <c r="E939" s="8">
        <v>1</v>
      </c>
      <c r="F939" t="s">
        <v>8220</v>
      </c>
      <c r="G939" t="s">
        <v>8223</v>
      </c>
      <c r="H939" t="s">
        <v>8245</v>
      </c>
      <c r="I939">
        <v>1425250955</v>
      </c>
      <c r="J939">
        <v>1422658955</v>
      </c>
      <c r="K939" t="b">
        <v>0</v>
      </c>
      <c r="L939">
        <v>1</v>
      </c>
      <c r="M939" t="b">
        <v>0</v>
      </c>
      <c r="N939" t="s">
        <v>8301</v>
      </c>
      <c r="O939" s="9">
        <f>(((J939/60)/60)/24)+DATE(1970,1,1)</f>
        <v>42034.960127314815</v>
      </c>
      <c r="P939" t="str">
        <f>LEFT(N939,SEARCH("/",N939)-1)</f>
        <v>theater</v>
      </c>
      <c r="Q939" t="str">
        <f>RIGHT(N939,LEN(N939)-SEARCH("/",N939))</f>
        <v>spaces</v>
      </c>
      <c r="R939">
        <f>YEAR(O939)</f>
        <v>2015</v>
      </c>
    </row>
    <row r="940" spans="1:18" ht="58" x14ac:dyDescent="0.35">
      <c r="A940">
        <v>2947</v>
      </c>
      <c r="B940" s="3" t="s">
        <v>2947</v>
      </c>
      <c r="C940" s="3" t="s">
        <v>7057</v>
      </c>
      <c r="D940" s="6">
        <v>25000</v>
      </c>
      <c r="E940" s="8">
        <v>1072</v>
      </c>
      <c r="F940" t="s">
        <v>8220</v>
      </c>
      <c r="G940" t="s">
        <v>8223</v>
      </c>
      <c r="H940" t="s">
        <v>8245</v>
      </c>
      <c r="I940">
        <v>1480007460</v>
      </c>
      <c r="J940">
        <v>1475760567</v>
      </c>
      <c r="K940" t="b">
        <v>0</v>
      </c>
      <c r="L940">
        <v>13</v>
      </c>
      <c r="M940" t="b">
        <v>0</v>
      </c>
      <c r="N940" t="s">
        <v>8301</v>
      </c>
      <c r="O940" s="9">
        <f>(((J940/60)/60)/24)+DATE(1970,1,1)</f>
        <v>42649.562118055561</v>
      </c>
      <c r="P940" t="str">
        <f>LEFT(N940,SEARCH("/",N940)-1)</f>
        <v>theater</v>
      </c>
      <c r="Q940" t="str">
        <f>RIGHT(N940,LEN(N940)-SEARCH("/",N940))</f>
        <v>spaces</v>
      </c>
      <c r="R940">
        <f>YEAR(O940)</f>
        <v>2016</v>
      </c>
    </row>
    <row r="941" spans="1:18" ht="58" x14ac:dyDescent="0.35">
      <c r="A941">
        <v>3056</v>
      </c>
      <c r="B941" s="3" t="s">
        <v>3056</v>
      </c>
      <c r="C941" s="3" t="s">
        <v>7166</v>
      </c>
      <c r="D941" s="6">
        <v>25000</v>
      </c>
      <c r="E941" s="8">
        <v>0</v>
      </c>
      <c r="F941" t="s">
        <v>8220</v>
      </c>
      <c r="G941" t="s">
        <v>8223</v>
      </c>
      <c r="H941" t="s">
        <v>8245</v>
      </c>
      <c r="I941">
        <v>1412003784</v>
      </c>
      <c r="J941">
        <v>1406819784</v>
      </c>
      <c r="K941" t="b">
        <v>0</v>
      </c>
      <c r="L941">
        <v>0</v>
      </c>
      <c r="M941" t="b">
        <v>0</v>
      </c>
      <c r="N941" t="s">
        <v>8301</v>
      </c>
      <c r="O941" s="9">
        <f>(((J941/60)/60)/24)+DATE(1970,1,1)</f>
        <v>41851.636388888888</v>
      </c>
      <c r="P941" t="str">
        <f>LEFT(N941,SEARCH("/",N941)-1)</f>
        <v>theater</v>
      </c>
      <c r="Q941" t="str">
        <f>RIGHT(N941,LEN(N941)-SEARCH("/",N941))</f>
        <v>spaces</v>
      </c>
      <c r="R941">
        <f>YEAR(O941)</f>
        <v>2014</v>
      </c>
    </row>
    <row r="942" spans="1:18" ht="43.5" x14ac:dyDescent="0.35">
      <c r="A942">
        <v>3065</v>
      </c>
      <c r="B942" s="3" t="s">
        <v>3065</v>
      </c>
      <c r="C942" s="3" t="s">
        <v>7175</v>
      </c>
      <c r="D942" s="6">
        <v>25000</v>
      </c>
      <c r="E942" s="8">
        <v>10</v>
      </c>
      <c r="F942" t="s">
        <v>8220</v>
      </c>
      <c r="G942" t="s">
        <v>8223</v>
      </c>
      <c r="H942" t="s">
        <v>8245</v>
      </c>
      <c r="I942">
        <v>1406683172</v>
      </c>
      <c r="J942">
        <v>1404523172</v>
      </c>
      <c r="K942" t="b">
        <v>0</v>
      </c>
      <c r="L942">
        <v>2</v>
      </c>
      <c r="M942" t="b">
        <v>0</v>
      </c>
      <c r="N942" t="s">
        <v>8301</v>
      </c>
      <c r="O942" s="9">
        <f>(((J942/60)/60)/24)+DATE(1970,1,1)</f>
        <v>41825.055231481485</v>
      </c>
      <c r="P942" t="str">
        <f>LEFT(N942,SEARCH("/",N942)-1)</f>
        <v>theater</v>
      </c>
      <c r="Q942" t="str">
        <f>RIGHT(N942,LEN(N942)-SEARCH("/",N942))</f>
        <v>spaces</v>
      </c>
      <c r="R942">
        <f>YEAR(O942)</f>
        <v>2014</v>
      </c>
    </row>
    <row r="943" spans="1:18" ht="58" x14ac:dyDescent="0.35">
      <c r="A943">
        <v>3074</v>
      </c>
      <c r="B943" s="3" t="s">
        <v>3074</v>
      </c>
      <c r="C943" s="3" t="s">
        <v>7184</v>
      </c>
      <c r="D943" s="6">
        <v>25000</v>
      </c>
      <c r="E943" s="8">
        <v>22</v>
      </c>
      <c r="F943" t="s">
        <v>8220</v>
      </c>
      <c r="G943" t="s">
        <v>8229</v>
      </c>
      <c r="H943" t="s">
        <v>8248</v>
      </c>
      <c r="I943">
        <v>1457617359</v>
      </c>
      <c r="J943">
        <v>1455025359</v>
      </c>
      <c r="K943" t="b">
        <v>0</v>
      </c>
      <c r="L943">
        <v>3</v>
      </c>
      <c r="M943" t="b">
        <v>0</v>
      </c>
      <c r="N943" t="s">
        <v>8301</v>
      </c>
      <c r="O943" s="9">
        <f>(((J943/60)/60)/24)+DATE(1970,1,1)</f>
        <v>42409.571284722217</v>
      </c>
      <c r="P943" t="str">
        <f>LEFT(N943,SEARCH("/",N943)-1)</f>
        <v>theater</v>
      </c>
      <c r="Q943" t="str">
        <f>RIGHT(N943,LEN(N943)-SEARCH("/",N943))</f>
        <v>spaces</v>
      </c>
      <c r="R943">
        <f>YEAR(O943)</f>
        <v>2016</v>
      </c>
    </row>
    <row r="944" spans="1:18" ht="43.5" x14ac:dyDescent="0.35">
      <c r="A944">
        <v>3085</v>
      </c>
      <c r="B944" s="3" t="s">
        <v>3085</v>
      </c>
      <c r="C944" s="3" t="s">
        <v>7195</v>
      </c>
      <c r="D944" s="6">
        <v>25000</v>
      </c>
      <c r="E944" s="8">
        <v>610</v>
      </c>
      <c r="F944" t="s">
        <v>8220</v>
      </c>
      <c r="G944" t="s">
        <v>8223</v>
      </c>
      <c r="H944" t="s">
        <v>8245</v>
      </c>
      <c r="I944">
        <v>1443561159</v>
      </c>
      <c r="J944">
        <v>1440969159</v>
      </c>
      <c r="K944" t="b">
        <v>0</v>
      </c>
      <c r="L944">
        <v>9</v>
      </c>
      <c r="M944" t="b">
        <v>0</v>
      </c>
      <c r="N944" t="s">
        <v>8301</v>
      </c>
      <c r="O944" s="9">
        <f>(((J944/60)/60)/24)+DATE(1970,1,1)</f>
        <v>42246.883784722217</v>
      </c>
      <c r="P944" t="str">
        <f>LEFT(N944,SEARCH("/",N944)-1)</f>
        <v>theater</v>
      </c>
      <c r="Q944" t="str">
        <f>RIGHT(N944,LEN(N944)-SEARCH("/",N944))</f>
        <v>spaces</v>
      </c>
      <c r="R944">
        <f>YEAR(O944)</f>
        <v>2015</v>
      </c>
    </row>
    <row r="945" spans="1:18" ht="43.5" x14ac:dyDescent="0.35">
      <c r="A945">
        <v>3089</v>
      </c>
      <c r="B945" s="3" t="s">
        <v>3089</v>
      </c>
      <c r="C945" s="3" t="s">
        <v>7199</v>
      </c>
      <c r="D945" s="6">
        <v>25000</v>
      </c>
      <c r="E945" s="8">
        <v>5854</v>
      </c>
      <c r="F945" t="s">
        <v>8220</v>
      </c>
      <c r="G945" t="s">
        <v>8223</v>
      </c>
      <c r="H945" t="s">
        <v>8245</v>
      </c>
      <c r="I945">
        <v>1468029540</v>
      </c>
      <c r="J945">
        <v>1465304483</v>
      </c>
      <c r="K945" t="b">
        <v>0</v>
      </c>
      <c r="L945">
        <v>45</v>
      </c>
      <c r="M945" t="b">
        <v>0</v>
      </c>
      <c r="N945" t="s">
        <v>8301</v>
      </c>
      <c r="O945" s="9">
        <f>(((J945/60)/60)/24)+DATE(1970,1,1)</f>
        <v>42528.542627314819</v>
      </c>
      <c r="P945" t="str">
        <f>LEFT(N945,SEARCH("/",N945)-1)</f>
        <v>theater</v>
      </c>
      <c r="Q945" t="str">
        <f>RIGHT(N945,LEN(N945)-SEARCH("/",N945))</f>
        <v>spaces</v>
      </c>
      <c r="R945">
        <f>YEAR(O945)</f>
        <v>2016</v>
      </c>
    </row>
    <row r="946" spans="1:18" ht="43.5" x14ac:dyDescent="0.35">
      <c r="A946">
        <v>3110</v>
      </c>
      <c r="B946" s="3" t="s">
        <v>3110</v>
      </c>
      <c r="C946" s="3" t="s">
        <v>7220</v>
      </c>
      <c r="D946" s="6">
        <v>25000</v>
      </c>
      <c r="E946" s="8">
        <v>10</v>
      </c>
      <c r="F946" t="s">
        <v>8220</v>
      </c>
      <c r="G946" t="s">
        <v>8223</v>
      </c>
      <c r="H946" t="s">
        <v>8245</v>
      </c>
      <c r="I946">
        <v>1487465119</v>
      </c>
      <c r="J946">
        <v>1484009119</v>
      </c>
      <c r="K946" t="b">
        <v>0</v>
      </c>
      <c r="L946">
        <v>1</v>
      </c>
      <c r="M946" t="b">
        <v>0</v>
      </c>
      <c r="N946" t="s">
        <v>8301</v>
      </c>
      <c r="O946" s="9">
        <f>(((J946/60)/60)/24)+DATE(1970,1,1)</f>
        <v>42745.031469907408</v>
      </c>
      <c r="P946" t="str">
        <f>LEFT(N946,SEARCH("/",N946)-1)</f>
        <v>theater</v>
      </c>
      <c r="Q946" t="str">
        <f>RIGHT(N946,LEN(N946)-SEARCH("/",N946))</f>
        <v>spaces</v>
      </c>
      <c r="R946">
        <f>YEAR(O946)</f>
        <v>2017</v>
      </c>
    </row>
    <row r="947" spans="1:18" ht="43.5" x14ac:dyDescent="0.35">
      <c r="A947">
        <v>3639</v>
      </c>
      <c r="B947" s="3" t="s">
        <v>3637</v>
      </c>
      <c r="C947" s="3" t="s">
        <v>7749</v>
      </c>
      <c r="D947" s="6">
        <v>25000</v>
      </c>
      <c r="E947" s="8">
        <v>1</v>
      </c>
      <c r="F947" t="s">
        <v>8220</v>
      </c>
      <c r="G947" t="s">
        <v>8223</v>
      </c>
      <c r="H947" t="s">
        <v>8245</v>
      </c>
      <c r="I947">
        <v>1475853060</v>
      </c>
      <c r="J947">
        <v>1470672906</v>
      </c>
      <c r="K947" t="b">
        <v>0</v>
      </c>
      <c r="L947">
        <v>1</v>
      </c>
      <c r="M947" t="b">
        <v>0</v>
      </c>
      <c r="N947" t="s">
        <v>8303</v>
      </c>
      <c r="O947" s="9">
        <f>(((J947/60)/60)/24)+DATE(1970,1,1)</f>
        <v>42590.677152777775</v>
      </c>
      <c r="P947" t="str">
        <f>LEFT(N947,SEARCH("/",N947)-1)</f>
        <v>theater</v>
      </c>
      <c r="Q947" t="str">
        <f>RIGHT(N947,LEN(N947)-SEARCH("/",N947))</f>
        <v>musical</v>
      </c>
      <c r="R947">
        <f>YEAR(O947)</f>
        <v>2016</v>
      </c>
    </row>
    <row r="948" spans="1:18" ht="43.5" x14ac:dyDescent="0.35">
      <c r="A948">
        <v>3643</v>
      </c>
      <c r="B948" s="3" t="s">
        <v>3641</v>
      </c>
      <c r="C948" s="3" t="s">
        <v>7753</v>
      </c>
      <c r="D948" s="6">
        <v>25000</v>
      </c>
      <c r="E948" s="8">
        <v>0</v>
      </c>
      <c r="F948" t="s">
        <v>8220</v>
      </c>
      <c r="G948" t="s">
        <v>8223</v>
      </c>
      <c r="H948" t="s">
        <v>8245</v>
      </c>
      <c r="I948">
        <v>1447734439</v>
      </c>
      <c r="J948">
        <v>1444274839</v>
      </c>
      <c r="K948" t="b">
        <v>0</v>
      </c>
      <c r="L948">
        <v>0</v>
      </c>
      <c r="M948" t="b">
        <v>0</v>
      </c>
      <c r="N948" t="s">
        <v>8303</v>
      </c>
      <c r="O948" s="9">
        <f>(((J948/60)/60)/24)+DATE(1970,1,1)</f>
        <v>42285.143969907411</v>
      </c>
      <c r="P948" t="str">
        <f>LEFT(N948,SEARCH("/",N948)-1)</f>
        <v>theater</v>
      </c>
      <c r="Q948" t="str">
        <f>RIGHT(N948,LEN(N948)-SEARCH("/",N948))</f>
        <v>musical</v>
      </c>
      <c r="R948">
        <f>YEAR(O948)</f>
        <v>2015</v>
      </c>
    </row>
    <row r="949" spans="1:18" ht="58" x14ac:dyDescent="0.35">
      <c r="A949">
        <v>3954</v>
      </c>
      <c r="B949" s="3" t="s">
        <v>3951</v>
      </c>
      <c r="C949" s="3" t="s">
        <v>8061</v>
      </c>
      <c r="D949" s="6">
        <v>25000</v>
      </c>
      <c r="E949" s="8">
        <v>0</v>
      </c>
      <c r="F949" t="s">
        <v>8220</v>
      </c>
      <c r="G949" t="s">
        <v>8228</v>
      </c>
      <c r="H949" t="s">
        <v>8250</v>
      </c>
      <c r="I949">
        <v>1405352264</v>
      </c>
      <c r="J949">
        <v>1400168264</v>
      </c>
      <c r="K949" t="b">
        <v>0</v>
      </c>
      <c r="L949">
        <v>0</v>
      </c>
      <c r="M949" t="b">
        <v>0</v>
      </c>
      <c r="N949" t="s">
        <v>8269</v>
      </c>
      <c r="O949" s="9">
        <f>(((J949/60)/60)/24)+DATE(1970,1,1)</f>
        <v>41774.651203703703</v>
      </c>
      <c r="P949" t="str">
        <f>LEFT(N949,SEARCH("/",N949)-1)</f>
        <v>theater</v>
      </c>
      <c r="Q949" t="str">
        <f>RIGHT(N949,LEN(N949)-SEARCH("/",N949))</f>
        <v>plays</v>
      </c>
      <c r="R949">
        <f>YEAR(O949)</f>
        <v>2014</v>
      </c>
    </row>
    <row r="950" spans="1:18" ht="43.5" x14ac:dyDescent="0.35">
      <c r="A950">
        <v>504</v>
      </c>
      <c r="B950" s="3" t="s">
        <v>505</v>
      </c>
      <c r="C950" s="3" t="s">
        <v>4614</v>
      </c>
      <c r="D950" s="6">
        <v>24500</v>
      </c>
      <c r="E950" s="8">
        <v>335</v>
      </c>
      <c r="F950" t="s">
        <v>8220</v>
      </c>
      <c r="G950" t="s">
        <v>8223</v>
      </c>
      <c r="H950" t="s">
        <v>8245</v>
      </c>
      <c r="I950">
        <v>1334097387</v>
      </c>
      <c r="J950">
        <v>1328916987</v>
      </c>
      <c r="K950" t="b">
        <v>0</v>
      </c>
      <c r="L950">
        <v>5</v>
      </c>
      <c r="M950" t="b">
        <v>0</v>
      </c>
      <c r="N950" t="s">
        <v>8268</v>
      </c>
      <c r="O950" s="9">
        <f>(((J950/60)/60)/24)+DATE(1970,1,1)</f>
        <v>40949.98364583333</v>
      </c>
      <c r="P950" t="str">
        <f>LEFT(N950,SEARCH("/",N950)-1)</f>
        <v>film &amp; video</v>
      </c>
      <c r="Q950" t="str">
        <f>RIGHT(N950,LEN(N950)-SEARCH("/",N950))</f>
        <v>animation</v>
      </c>
      <c r="R950">
        <f>YEAR(O950)</f>
        <v>2012</v>
      </c>
    </row>
    <row r="951" spans="1:18" ht="58" x14ac:dyDescent="0.35">
      <c r="A951">
        <v>568</v>
      </c>
      <c r="B951" s="3" t="s">
        <v>569</v>
      </c>
      <c r="C951" s="3" t="s">
        <v>4678</v>
      </c>
      <c r="D951" s="6">
        <v>24500</v>
      </c>
      <c r="E951" s="8">
        <v>245</v>
      </c>
      <c r="F951" t="s">
        <v>8220</v>
      </c>
      <c r="G951" t="s">
        <v>8227</v>
      </c>
      <c r="H951" t="s">
        <v>8249</v>
      </c>
      <c r="I951">
        <v>1452942000</v>
      </c>
      <c r="J951">
        <v>1449785223</v>
      </c>
      <c r="K951" t="b">
        <v>0</v>
      </c>
      <c r="L951">
        <v>5</v>
      </c>
      <c r="M951" t="b">
        <v>0</v>
      </c>
      <c r="N951" t="s">
        <v>8270</v>
      </c>
      <c r="O951" s="9">
        <f>(((J951/60)/60)/24)+DATE(1970,1,1)</f>
        <v>42348.9215625</v>
      </c>
      <c r="P951" t="str">
        <f>LEFT(N951,SEARCH("/",N951)-1)</f>
        <v>technology</v>
      </c>
      <c r="Q951" t="str">
        <f>RIGHT(N951,LEN(N951)-SEARCH("/",N951))</f>
        <v>web</v>
      </c>
      <c r="R951">
        <f>YEAR(O951)</f>
        <v>2015</v>
      </c>
    </row>
    <row r="952" spans="1:18" ht="43.5" x14ac:dyDescent="0.35">
      <c r="A952">
        <v>1770</v>
      </c>
      <c r="B952" s="3" t="s">
        <v>1771</v>
      </c>
      <c r="C952" s="3" t="s">
        <v>5880</v>
      </c>
      <c r="D952" s="6">
        <v>24500</v>
      </c>
      <c r="E952" s="8">
        <v>13846</v>
      </c>
      <c r="F952" t="s">
        <v>8220</v>
      </c>
      <c r="G952" t="s">
        <v>8223</v>
      </c>
      <c r="H952" t="s">
        <v>8245</v>
      </c>
      <c r="I952">
        <v>1413312194</v>
      </c>
      <c r="J952">
        <v>1410288194</v>
      </c>
      <c r="K952" t="b">
        <v>1</v>
      </c>
      <c r="L952">
        <v>92</v>
      </c>
      <c r="M952" t="b">
        <v>0</v>
      </c>
      <c r="N952" t="s">
        <v>8283</v>
      </c>
      <c r="O952" s="9">
        <f>(((J952/60)/60)/24)+DATE(1970,1,1)</f>
        <v>41891.780023148152</v>
      </c>
      <c r="P952" t="str">
        <f>LEFT(N952,SEARCH("/",N952)-1)</f>
        <v>photography</v>
      </c>
      <c r="Q952" t="str">
        <f>RIGHT(N952,LEN(N952)-SEARCH("/",N952))</f>
        <v>photobooks</v>
      </c>
      <c r="R952">
        <f>YEAR(O952)</f>
        <v>2014</v>
      </c>
    </row>
    <row r="953" spans="1:18" ht="43.5" x14ac:dyDescent="0.35">
      <c r="A953">
        <v>1785</v>
      </c>
      <c r="B953" s="3" t="s">
        <v>1786</v>
      </c>
      <c r="C953" s="3" t="s">
        <v>5895</v>
      </c>
      <c r="D953" s="6">
        <v>24000</v>
      </c>
      <c r="E953" s="8">
        <v>4853</v>
      </c>
      <c r="F953" t="s">
        <v>8220</v>
      </c>
      <c r="G953" t="s">
        <v>8223</v>
      </c>
      <c r="H953" t="s">
        <v>8245</v>
      </c>
      <c r="I953">
        <v>1413417600</v>
      </c>
      <c r="J953">
        <v>1410750855</v>
      </c>
      <c r="K953" t="b">
        <v>1</v>
      </c>
      <c r="L953">
        <v>108</v>
      </c>
      <c r="M953" t="b">
        <v>0</v>
      </c>
      <c r="N953" t="s">
        <v>8283</v>
      </c>
      <c r="O953" s="9">
        <f>(((J953/60)/60)/24)+DATE(1970,1,1)</f>
        <v>41897.134895833333</v>
      </c>
      <c r="P953" t="str">
        <f>LEFT(N953,SEARCH("/",N953)-1)</f>
        <v>photography</v>
      </c>
      <c r="Q953" t="str">
        <f>RIGHT(N953,LEN(N953)-SEARCH("/",N953))</f>
        <v>photobooks</v>
      </c>
      <c r="R953">
        <f>YEAR(O953)</f>
        <v>2014</v>
      </c>
    </row>
    <row r="954" spans="1:18" ht="43.5" x14ac:dyDescent="0.35">
      <c r="A954">
        <v>4033</v>
      </c>
      <c r="B954" s="3" t="s">
        <v>4029</v>
      </c>
      <c r="C954" s="3" t="s">
        <v>8138</v>
      </c>
      <c r="D954" s="6">
        <v>23900</v>
      </c>
      <c r="E954" s="8">
        <v>6141.99</v>
      </c>
      <c r="F954" t="s">
        <v>8220</v>
      </c>
      <c r="G954" t="s">
        <v>8224</v>
      </c>
      <c r="H954" t="s">
        <v>8246</v>
      </c>
      <c r="I954">
        <v>1475398800</v>
      </c>
      <c r="J954">
        <v>1472711224</v>
      </c>
      <c r="K954" t="b">
        <v>0</v>
      </c>
      <c r="L954">
        <v>94</v>
      </c>
      <c r="M954" t="b">
        <v>0</v>
      </c>
      <c r="N954" t="s">
        <v>8269</v>
      </c>
      <c r="O954" s="9">
        <f>(((J954/60)/60)/24)+DATE(1970,1,1)</f>
        <v>42614.268796296295</v>
      </c>
      <c r="P954" t="str">
        <f>LEFT(N954,SEARCH("/",N954)-1)</f>
        <v>theater</v>
      </c>
      <c r="Q954" t="str">
        <f>RIGHT(N954,LEN(N954)-SEARCH("/",N954))</f>
        <v>plays</v>
      </c>
      <c r="R954">
        <f>YEAR(O954)</f>
        <v>2016</v>
      </c>
    </row>
    <row r="955" spans="1:18" ht="43.5" x14ac:dyDescent="0.35">
      <c r="A955">
        <v>701</v>
      </c>
      <c r="B955" s="3" t="s">
        <v>702</v>
      </c>
      <c r="C955" s="3" t="s">
        <v>4811</v>
      </c>
      <c r="D955" s="6">
        <v>23000</v>
      </c>
      <c r="E955" s="8">
        <v>6118</v>
      </c>
      <c r="F955" t="s">
        <v>8220</v>
      </c>
      <c r="G955" t="s">
        <v>8224</v>
      </c>
      <c r="H955" t="s">
        <v>8246</v>
      </c>
      <c r="I955">
        <v>1406130880</v>
      </c>
      <c r="J955">
        <v>1403538880</v>
      </c>
      <c r="K955" t="b">
        <v>0</v>
      </c>
      <c r="L955">
        <v>21</v>
      </c>
      <c r="M955" t="b">
        <v>0</v>
      </c>
      <c r="N955" t="s">
        <v>8271</v>
      </c>
      <c r="O955" s="9">
        <f>(((J955/60)/60)/24)+DATE(1970,1,1)</f>
        <v>41813.662962962961</v>
      </c>
      <c r="P955" t="str">
        <f>LEFT(N955,SEARCH("/",N955)-1)</f>
        <v>technology</v>
      </c>
      <c r="Q955" t="str">
        <f>RIGHT(N955,LEN(N955)-SEARCH("/",N955))</f>
        <v>wearables</v>
      </c>
      <c r="R955">
        <f>YEAR(O955)</f>
        <v>2014</v>
      </c>
    </row>
    <row r="956" spans="1:18" ht="43.5" x14ac:dyDescent="0.35">
      <c r="A956">
        <v>2697</v>
      </c>
      <c r="B956" s="3" t="s">
        <v>2697</v>
      </c>
      <c r="C956" s="3" t="s">
        <v>6807</v>
      </c>
      <c r="D956" s="6">
        <v>23000</v>
      </c>
      <c r="E956" s="8">
        <v>6061</v>
      </c>
      <c r="F956" t="s">
        <v>8220</v>
      </c>
      <c r="G956" t="s">
        <v>8223</v>
      </c>
      <c r="H956" t="s">
        <v>8245</v>
      </c>
      <c r="I956">
        <v>1438552800</v>
      </c>
      <c r="J956">
        <v>1435876423</v>
      </c>
      <c r="K956" t="b">
        <v>0</v>
      </c>
      <c r="L956">
        <v>52</v>
      </c>
      <c r="M956" t="b">
        <v>0</v>
      </c>
      <c r="N956" t="s">
        <v>8282</v>
      </c>
      <c r="O956" s="9">
        <f>(((J956/60)/60)/24)+DATE(1970,1,1)</f>
        <v>42187.940081018518</v>
      </c>
      <c r="P956" t="str">
        <f>LEFT(N956,SEARCH("/",N956)-1)</f>
        <v>food</v>
      </c>
      <c r="Q956" t="str">
        <f>RIGHT(N956,LEN(N956)-SEARCH("/",N956))</f>
        <v>food trucks</v>
      </c>
      <c r="R956">
        <f>YEAR(O956)</f>
        <v>2015</v>
      </c>
    </row>
    <row r="957" spans="1:18" ht="43.5" x14ac:dyDescent="0.35">
      <c r="A957">
        <v>1805</v>
      </c>
      <c r="B957" s="3" t="s">
        <v>1806</v>
      </c>
      <c r="C957" s="3" t="s">
        <v>5915</v>
      </c>
      <c r="D957" s="6">
        <v>22500</v>
      </c>
      <c r="E957" s="8">
        <v>8191</v>
      </c>
      <c r="F957" t="s">
        <v>8220</v>
      </c>
      <c r="G957" t="s">
        <v>8235</v>
      </c>
      <c r="H957" t="s">
        <v>8248</v>
      </c>
      <c r="I957">
        <v>1443808800</v>
      </c>
      <c r="J957">
        <v>1441048658</v>
      </c>
      <c r="K957" t="b">
        <v>1</v>
      </c>
      <c r="L957">
        <v>122</v>
      </c>
      <c r="M957" t="b">
        <v>0</v>
      </c>
      <c r="N957" t="s">
        <v>8283</v>
      </c>
      <c r="O957" s="9">
        <f>(((J957/60)/60)/24)+DATE(1970,1,1)</f>
        <v>42247.803912037038</v>
      </c>
      <c r="P957" t="str">
        <f>LEFT(N957,SEARCH("/",N957)-1)</f>
        <v>photography</v>
      </c>
      <c r="Q957" t="str">
        <f>RIGHT(N957,LEN(N957)-SEARCH("/",N957))</f>
        <v>photobooks</v>
      </c>
      <c r="R957">
        <f>YEAR(O957)</f>
        <v>2015</v>
      </c>
    </row>
    <row r="958" spans="1:18" ht="43.5" x14ac:dyDescent="0.35">
      <c r="A958">
        <v>3796</v>
      </c>
      <c r="B958" s="3" t="s">
        <v>3793</v>
      </c>
      <c r="C958" s="3" t="s">
        <v>7906</v>
      </c>
      <c r="D958" s="6">
        <v>22500</v>
      </c>
      <c r="E958" s="8">
        <v>1</v>
      </c>
      <c r="F958" t="s">
        <v>8220</v>
      </c>
      <c r="G958" t="s">
        <v>8223</v>
      </c>
      <c r="H958" t="s">
        <v>8245</v>
      </c>
      <c r="I958">
        <v>1484354556</v>
      </c>
      <c r="J958">
        <v>1479170556</v>
      </c>
      <c r="K958" t="b">
        <v>0</v>
      </c>
      <c r="L958">
        <v>1</v>
      </c>
      <c r="M958" t="b">
        <v>0</v>
      </c>
      <c r="N958" t="s">
        <v>8303</v>
      </c>
      <c r="O958" s="9">
        <f>(((J958/60)/60)/24)+DATE(1970,1,1)</f>
        <v>42689.029583333337</v>
      </c>
      <c r="P958" t="str">
        <f>LEFT(N958,SEARCH("/",N958)-1)</f>
        <v>theater</v>
      </c>
      <c r="Q958" t="str">
        <f>RIGHT(N958,LEN(N958)-SEARCH("/",N958))</f>
        <v>musical</v>
      </c>
      <c r="R958">
        <f>YEAR(O958)</f>
        <v>2016</v>
      </c>
    </row>
    <row r="959" spans="1:18" ht="43.5" x14ac:dyDescent="0.35">
      <c r="A959">
        <v>543</v>
      </c>
      <c r="B959" s="3" t="s">
        <v>544</v>
      </c>
      <c r="C959" s="3" t="s">
        <v>4653</v>
      </c>
      <c r="D959" s="6">
        <v>22000</v>
      </c>
      <c r="E959" s="8">
        <v>70</v>
      </c>
      <c r="F959" t="s">
        <v>8220</v>
      </c>
      <c r="G959" t="s">
        <v>8225</v>
      </c>
      <c r="H959" t="s">
        <v>8247</v>
      </c>
      <c r="I959">
        <v>1414807962</v>
      </c>
      <c r="J959">
        <v>1412215962</v>
      </c>
      <c r="K959" t="b">
        <v>0</v>
      </c>
      <c r="L959">
        <v>2</v>
      </c>
      <c r="M959" t="b">
        <v>0</v>
      </c>
      <c r="N959" t="s">
        <v>8270</v>
      </c>
      <c r="O959" s="9">
        <f>(((J959/60)/60)/24)+DATE(1970,1,1)</f>
        <v>41914.092152777775</v>
      </c>
      <c r="P959" t="str">
        <f>LEFT(N959,SEARCH("/",N959)-1)</f>
        <v>technology</v>
      </c>
      <c r="Q959" t="str">
        <f>RIGHT(N959,LEN(N959)-SEARCH("/",N959))</f>
        <v>web</v>
      </c>
      <c r="R959">
        <f>YEAR(O959)</f>
        <v>2014</v>
      </c>
    </row>
    <row r="960" spans="1:18" ht="29" x14ac:dyDescent="0.35">
      <c r="A960">
        <v>1593</v>
      </c>
      <c r="B960" s="3" t="s">
        <v>1594</v>
      </c>
      <c r="C960" s="3" t="s">
        <v>5703</v>
      </c>
      <c r="D960" s="6">
        <v>22000</v>
      </c>
      <c r="E960" s="8">
        <v>3</v>
      </c>
      <c r="F960" t="s">
        <v>8220</v>
      </c>
      <c r="G960" t="s">
        <v>8223</v>
      </c>
      <c r="H960" t="s">
        <v>8245</v>
      </c>
      <c r="I960">
        <v>1425154655</v>
      </c>
      <c r="J960">
        <v>1422562655</v>
      </c>
      <c r="K960" t="b">
        <v>0</v>
      </c>
      <c r="L960">
        <v>3</v>
      </c>
      <c r="M960" t="b">
        <v>0</v>
      </c>
      <c r="N960" t="s">
        <v>8289</v>
      </c>
      <c r="O960" s="9">
        <f>(((J960/60)/60)/24)+DATE(1970,1,1)</f>
        <v>42033.845543981486</v>
      </c>
      <c r="P960" t="str">
        <f>LEFT(N960,SEARCH("/",N960)-1)</f>
        <v>photography</v>
      </c>
      <c r="Q960" t="str">
        <f>RIGHT(N960,LEN(N960)-SEARCH("/",N960))</f>
        <v>places</v>
      </c>
      <c r="R960">
        <f>YEAR(O960)</f>
        <v>2015</v>
      </c>
    </row>
    <row r="961" spans="1:18" ht="58" x14ac:dyDescent="0.35">
      <c r="A961">
        <v>2407</v>
      </c>
      <c r="B961" s="3" t="s">
        <v>2408</v>
      </c>
      <c r="C961" s="3" t="s">
        <v>6517</v>
      </c>
      <c r="D961" s="6">
        <v>22000</v>
      </c>
      <c r="E961" s="8">
        <v>5557</v>
      </c>
      <c r="F961" t="s">
        <v>8220</v>
      </c>
      <c r="G961" t="s">
        <v>8223</v>
      </c>
      <c r="H961" t="s">
        <v>8245</v>
      </c>
      <c r="I961">
        <v>1428732000</v>
      </c>
      <c r="J961">
        <v>1426772928</v>
      </c>
      <c r="K961" t="b">
        <v>0</v>
      </c>
      <c r="L961">
        <v>33</v>
      </c>
      <c r="M961" t="b">
        <v>0</v>
      </c>
      <c r="N961" t="s">
        <v>8282</v>
      </c>
      <c r="O961" s="9">
        <f>(((J961/60)/60)/24)+DATE(1970,1,1)</f>
        <v>42082.575555555552</v>
      </c>
      <c r="P961" t="str">
        <f>LEFT(N961,SEARCH("/",N961)-1)</f>
        <v>food</v>
      </c>
      <c r="Q961" t="str">
        <f>RIGHT(N961,LEN(N961)-SEARCH("/",N961))</f>
        <v>food trucks</v>
      </c>
      <c r="R961">
        <f>YEAR(O961)</f>
        <v>2015</v>
      </c>
    </row>
    <row r="962" spans="1:18" ht="43.5" x14ac:dyDescent="0.35">
      <c r="A962">
        <v>2516</v>
      </c>
      <c r="B962" s="3" t="s">
        <v>2516</v>
      </c>
      <c r="C962" s="3" t="s">
        <v>6626</v>
      </c>
      <c r="D962" s="6">
        <v>22000</v>
      </c>
      <c r="E962" s="8">
        <v>0</v>
      </c>
      <c r="F962" t="s">
        <v>8220</v>
      </c>
      <c r="G962" t="s">
        <v>8223</v>
      </c>
      <c r="H962" t="s">
        <v>8245</v>
      </c>
      <c r="I962">
        <v>1417279252</v>
      </c>
      <c r="J962">
        <v>1414683652</v>
      </c>
      <c r="K962" t="b">
        <v>0</v>
      </c>
      <c r="L962">
        <v>0</v>
      </c>
      <c r="M962" t="b">
        <v>0</v>
      </c>
      <c r="N962" t="s">
        <v>8297</v>
      </c>
      <c r="O962" s="9">
        <f>(((J962/60)/60)/24)+DATE(1970,1,1)</f>
        <v>41942.653379629628</v>
      </c>
      <c r="P962" t="str">
        <f>LEFT(N962,SEARCH("/",N962)-1)</f>
        <v>food</v>
      </c>
      <c r="Q962" t="str">
        <f>RIGHT(N962,LEN(N962)-SEARCH("/",N962))</f>
        <v>restaurants</v>
      </c>
      <c r="R962">
        <f>YEAR(O962)</f>
        <v>2014</v>
      </c>
    </row>
    <row r="963" spans="1:18" ht="43.5" x14ac:dyDescent="0.35">
      <c r="A963">
        <v>3077</v>
      </c>
      <c r="B963" s="3" t="s">
        <v>3077</v>
      </c>
      <c r="C963" s="3" t="s">
        <v>7187</v>
      </c>
      <c r="D963" s="6">
        <v>22000</v>
      </c>
      <c r="E963" s="8">
        <v>105</v>
      </c>
      <c r="F963" t="s">
        <v>8220</v>
      </c>
      <c r="G963" t="s">
        <v>8228</v>
      </c>
      <c r="H963" t="s">
        <v>8250</v>
      </c>
      <c r="I963">
        <v>1488495478</v>
      </c>
      <c r="J963">
        <v>1485903478</v>
      </c>
      <c r="K963" t="b">
        <v>0</v>
      </c>
      <c r="L963">
        <v>2</v>
      </c>
      <c r="M963" t="b">
        <v>0</v>
      </c>
      <c r="N963" t="s">
        <v>8301</v>
      </c>
      <c r="O963" s="9">
        <f>(((J963/60)/60)/24)+DATE(1970,1,1)</f>
        <v>42766.956921296296</v>
      </c>
      <c r="P963" t="str">
        <f>LEFT(N963,SEARCH("/",N963)-1)</f>
        <v>theater</v>
      </c>
      <c r="Q963" t="str">
        <f>RIGHT(N963,LEN(N963)-SEARCH("/",N963))</f>
        <v>spaces</v>
      </c>
      <c r="R963">
        <f>YEAR(O963)</f>
        <v>2017</v>
      </c>
    </row>
    <row r="964" spans="1:18" ht="43.5" x14ac:dyDescent="0.35">
      <c r="A964">
        <v>3800</v>
      </c>
      <c r="B964" s="3" t="s">
        <v>3797</v>
      </c>
      <c r="C964" s="3" t="s">
        <v>7910</v>
      </c>
      <c r="D964" s="6">
        <v>22000</v>
      </c>
      <c r="E964" s="8">
        <v>881</v>
      </c>
      <c r="F964" t="s">
        <v>8220</v>
      </c>
      <c r="G964" t="s">
        <v>8223</v>
      </c>
      <c r="H964" t="s">
        <v>8245</v>
      </c>
      <c r="I964">
        <v>1420952340</v>
      </c>
      <c r="J964">
        <v>1418146883</v>
      </c>
      <c r="K964" t="b">
        <v>0</v>
      </c>
      <c r="L964">
        <v>16</v>
      </c>
      <c r="M964" t="b">
        <v>0</v>
      </c>
      <c r="N964" t="s">
        <v>8303</v>
      </c>
      <c r="O964" s="9">
        <f>(((J964/60)/60)/24)+DATE(1970,1,1)</f>
        <v>41982.737071759257</v>
      </c>
      <c r="P964" t="str">
        <f>LEFT(N964,SEARCH("/",N964)-1)</f>
        <v>theater</v>
      </c>
      <c r="Q964" t="str">
        <f>RIGHT(N964,LEN(N964)-SEARCH("/",N964))</f>
        <v>musical</v>
      </c>
      <c r="R964">
        <f>YEAR(O964)</f>
        <v>2014</v>
      </c>
    </row>
    <row r="965" spans="1:18" ht="58" x14ac:dyDescent="0.35">
      <c r="A965">
        <v>2776</v>
      </c>
      <c r="B965" s="3" t="s">
        <v>2776</v>
      </c>
      <c r="C965" s="3" t="s">
        <v>6886</v>
      </c>
      <c r="D965" s="6">
        <v>21000</v>
      </c>
      <c r="E965" s="8">
        <v>1655</v>
      </c>
      <c r="F965" t="s">
        <v>8220</v>
      </c>
      <c r="G965" t="s">
        <v>8223</v>
      </c>
      <c r="H965" t="s">
        <v>8245</v>
      </c>
      <c r="I965">
        <v>1434092876</v>
      </c>
      <c r="J965">
        <v>1431414476</v>
      </c>
      <c r="K965" t="b">
        <v>0</v>
      </c>
      <c r="L965">
        <v>36</v>
      </c>
      <c r="M965" t="b">
        <v>0</v>
      </c>
      <c r="N965" t="s">
        <v>8302</v>
      </c>
      <c r="O965" s="9">
        <f>(((J965/60)/60)/24)+DATE(1970,1,1)</f>
        <v>42136.297175925924</v>
      </c>
      <c r="P965" t="str">
        <f>LEFT(N965,SEARCH("/",N965)-1)</f>
        <v>publishing</v>
      </c>
      <c r="Q965" t="str">
        <f>RIGHT(N965,LEN(N965)-SEARCH("/",N965))</f>
        <v>children's books</v>
      </c>
      <c r="R965">
        <f>YEAR(O965)</f>
        <v>2015</v>
      </c>
    </row>
    <row r="966" spans="1:18" ht="58" x14ac:dyDescent="0.35">
      <c r="A966">
        <v>175</v>
      </c>
      <c r="B966" s="3" t="s">
        <v>177</v>
      </c>
      <c r="C966" s="3" t="s">
        <v>4285</v>
      </c>
      <c r="D966" s="6">
        <v>20000</v>
      </c>
      <c r="E966" s="8">
        <v>1297</v>
      </c>
      <c r="F966" t="s">
        <v>8220</v>
      </c>
      <c r="G966" t="s">
        <v>8224</v>
      </c>
      <c r="H966" t="s">
        <v>8246</v>
      </c>
      <c r="I966">
        <v>1409337611</v>
      </c>
      <c r="J966">
        <v>1407177611</v>
      </c>
      <c r="K966" t="b">
        <v>0</v>
      </c>
      <c r="L966">
        <v>26</v>
      </c>
      <c r="M966" t="b">
        <v>0</v>
      </c>
      <c r="N966" t="s">
        <v>8266</v>
      </c>
      <c r="O966" s="9">
        <f>(((J966/60)/60)/24)+DATE(1970,1,1)</f>
        <v>41855.777905092589</v>
      </c>
      <c r="P966" t="str">
        <f>LEFT(N966,SEARCH("/",N966)-1)</f>
        <v>film &amp; video</v>
      </c>
      <c r="Q966" t="str">
        <f>RIGHT(N966,LEN(N966)-SEARCH("/",N966))</f>
        <v>drama</v>
      </c>
      <c r="R966">
        <f>YEAR(O966)</f>
        <v>2014</v>
      </c>
    </row>
    <row r="967" spans="1:18" ht="43.5" x14ac:dyDescent="0.35">
      <c r="A967">
        <v>423</v>
      </c>
      <c r="B967" s="3" t="s">
        <v>424</v>
      </c>
      <c r="C967" s="3" t="s">
        <v>4533</v>
      </c>
      <c r="D967" s="6">
        <v>20000</v>
      </c>
      <c r="E967" s="8">
        <v>153</v>
      </c>
      <c r="F967" t="s">
        <v>8220</v>
      </c>
      <c r="G967" t="s">
        <v>8223</v>
      </c>
      <c r="H967" t="s">
        <v>8245</v>
      </c>
      <c r="I967">
        <v>1370470430</v>
      </c>
      <c r="J967">
        <v>1367878430</v>
      </c>
      <c r="K967" t="b">
        <v>0</v>
      </c>
      <c r="L967">
        <v>13</v>
      </c>
      <c r="M967" t="b">
        <v>0</v>
      </c>
      <c r="N967" t="s">
        <v>8268</v>
      </c>
      <c r="O967" s="9">
        <f>(((J967/60)/60)/24)+DATE(1970,1,1)</f>
        <v>41400.92627314815</v>
      </c>
      <c r="P967" t="str">
        <f>LEFT(N967,SEARCH("/",N967)-1)</f>
        <v>film &amp; video</v>
      </c>
      <c r="Q967" t="str">
        <f>RIGHT(N967,LEN(N967)-SEARCH("/",N967))</f>
        <v>animation</v>
      </c>
      <c r="R967">
        <f>YEAR(O967)</f>
        <v>2013</v>
      </c>
    </row>
    <row r="968" spans="1:18" ht="43.5" x14ac:dyDescent="0.35">
      <c r="A968">
        <v>438</v>
      </c>
      <c r="B968" s="3" t="s">
        <v>439</v>
      </c>
      <c r="C968" s="3" t="s">
        <v>4548</v>
      </c>
      <c r="D968" s="6">
        <v>20000</v>
      </c>
      <c r="E968" s="8">
        <v>1876</v>
      </c>
      <c r="F968" t="s">
        <v>8220</v>
      </c>
      <c r="G968" t="s">
        <v>8223</v>
      </c>
      <c r="H968" t="s">
        <v>8245</v>
      </c>
      <c r="I968">
        <v>1447830958</v>
      </c>
      <c r="J968">
        <v>1445235358</v>
      </c>
      <c r="K968" t="b">
        <v>0</v>
      </c>
      <c r="L968">
        <v>11</v>
      </c>
      <c r="M968" t="b">
        <v>0</v>
      </c>
      <c r="N968" t="s">
        <v>8268</v>
      </c>
      <c r="O968" s="9">
        <f>(((J968/60)/60)/24)+DATE(1970,1,1)</f>
        <v>42296.261087962965</v>
      </c>
      <c r="P968" t="str">
        <f>LEFT(N968,SEARCH("/",N968)-1)</f>
        <v>film &amp; video</v>
      </c>
      <c r="Q968" t="str">
        <f>RIGHT(N968,LEN(N968)-SEARCH("/",N968))</f>
        <v>animation</v>
      </c>
      <c r="R968">
        <f>YEAR(O968)</f>
        <v>2015</v>
      </c>
    </row>
    <row r="969" spans="1:18" ht="43.5" x14ac:dyDescent="0.35">
      <c r="A969">
        <v>451</v>
      </c>
      <c r="B969" s="3" t="s">
        <v>452</v>
      </c>
      <c r="C969" s="3" t="s">
        <v>4561</v>
      </c>
      <c r="D969" s="6">
        <v>20000</v>
      </c>
      <c r="E969" s="8">
        <v>0</v>
      </c>
      <c r="F969" t="s">
        <v>8220</v>
      </c>
      <c r="G969" t="s">
        <v>8223</v>
      </c>
      <c r="H969" t="s">
        <v>8245</v>
      </c>
      <c r="I969">
        <v>1390669791</v>
      </c>
      <c r="J969">
        <v>1388077791</v>
      </c>
      <c r="K969" t="b">
        <v>0</v>
      </c>
      <c r="L969">
        <v>0</v>
      </c>
      <c r="M969" t="b">
        <v>0</v>
      </c>
      <c r="N969" t="s">
        <v>8268</v>
      </c>
      <c r="O969" s="9">
        <f>(((J969/60)/60)/24)+DATE(1970,1,1)</f>
        <v>41634.715173611112</v>
      </c>
      <c r="P969" t="str">
        <f>LEFT(N969,SEARCH("/",N969)-1)</f>
        <v>film &amp; video</v>
      </c>
      <c r="Q969" t="str">
        <f>RIGHT(N969,LEN(N969)-SEARCH("/",N969))</f>
        <v>animation</v>
      </c>
      <c r="R969">
        <f>YEAR(O969)</f>
        <v>2013</v>
      </c>
    </row>
    <row r="970" spans="1:18" ht="43.5" x14ac:dyDescent="0.35">
      <c r="A970">
        <v>457</v>
      </c>
      <c r="B970" s="3" t="s">
        <v>458</v>
      </c>
      <c r="C970" s="3" t="s">
        <v>4567</v>
      </c>
      <c r="D970" s="6">
        <v>20000</v>
      </c>
      <c r="E970" s="8">
        <v>0</v>
      </c>
      <c r="F970" t="s">
        <v>8220</v>
      </c>
      <c r="G970" t="s">
        <v>8228</v>
      </c>
      <c r="H970" t="s">
        <v>8250</v>
      </c>
      <c r="I970">
        <v>1408213512</v>
      </c>
      <c r="J970">
        <v>1405621512</v>
      </c>
      <c r="K970" t="b">
        <v>0</v>
      </c>
      <c r="L970">
        <v>0</v>
      </c>
      <c r="M970" t="b">
        <v>0</v>
      </c>
      <c r="N970" t="s">
        <v>8268</v>
      </c>
      <c r="O970" s="9">
        <f>(((J970/60)/60)/24)+DATE(1970,1,1)</f>
        <v>41837.767500000002</v>
      </c>
      <c r="P970" t="str">
        <f>LEFT(N970,SEARCH("/",N970)-1)</f>
        <v>film &amp; video</v>
      </c>
      <c r="Q970" t="str">
        <f>RIGHT(N970,LEN(N970)-SEARCH("/",N970))</f>
        <v>animation</v>
      </c>
      <c r="R970">
        <f>YEAR(O970)</f>
        <v>2014</v>
      </c>
    </row>
    <row r="971" spans="1:18" ht="58" x14ac:dyDescent="0.35">
      <c r="A971">
        <v>467</v>
      </c>
      <c r="B971" s="3" t="s">
        <v>468</v>
      </c>
      <c r="C971" s="3" t="s">
        <v>4577</v>
      </c>
      <c r="D971" s="6">
        <v>20000</v>
      </c>
      <c r="E971" s="8">
        <v>4315</v>
      </c>
      <c r="F971" t="s">
        <v>8220</v>
      </c>
      <c r="G971" t="s">
        <v>8223</v>
      </c>
      <c r="H971" t="s">
        <v>8245</v>
      </c>
      <c r="I971">
        <v>1348849134</v>
      </c>
      <c r="J971">
        <v>1344961134</v>
      </c>
      <c r="K971" t="b">
        <v>0</v>
      </c>
      <c r="L971">
        <v>39</v>
      </c>
      <c r="M971" t="b">
        <v>0</v>
      </c>
      <c r="N971" t="s">
        <v>8268</v>
      </c>
      <c r="O971" s="9">
        <f>(((J971/60)/60)/24)+DATE(1970,1,1)</f>
        <v>41135.679791666669</v>
      </c>
      <c r="P971" t="str">
        <f>LEFT(N971,SEARCH("/",N971)-1)</f>
        <v>film &amp; video</v>
      </c>
      <c r="Q971" t="str">
        <f>RIGHT(N971,LEN(N971)-SEARCH("/",N971))</f>
        <v>animation</v>
      </c>
      <c r="R971">
        <f>YEAR(O971)</f>
        <v>2012</v>
      </c>
    </row>
    <row r="972" spans="1:18" ht="58" x14ac:dyDescent="0.35">
      <c r="A972">
        <v>494</v>
      </c>
      <c r="B972" s="3" t="s">
        <v>495</v>
      </c>
      <c r="C972" s="3" t="s">
        <v>4604</v>
      </c>
      <c r="D972" s="6">
        <v>20000</v>
      </c>
      <c r="E972" s="8">
        <v>31</v>
      </c>
      <c r="F972" t="s">
        <v>8220</v>
      </c>
      <c r="G972" t="s">
        <v>8223</v>
      </c>
      <c r="H972" t="s">
        <v>8245</v>
      </c>
      <c r="I972">
        <v>1404356400</v>
      </c>
      <c r="J972">
        <v>1402343765</v>
      </c>
      <c r="K972" t="b">
        <v>0</v>
      </c>
      <c r="L972">
        <v>3</v>
      </c>
      <c r="M972" t="b">
        <v>0</v>
      </c>
      <c r="N972" t="s">
        <v>8268</v>
      </c>
      <c r="O972" s="9">
        <f>(((J972/60)/60)/24)+DATE(1970,1,1)</f>
        <v>41799.830613425926</v>
      </c>
      <c r="P972" t="str">
        <f>LEFT(N972,SEARCH("/",N972)-1)</f>
        <v>film &amp; video</v>
      </c>
      <c r="Q972" t="str">
        <f>RIGHT(N972,LEN(N972)-SEARCH("/",N972))</f>
        <v>animation</v>
      </c>
      <c r="R972">
        <f>YEAR(O972)</f>
        <v>2014</v>
      </c>
    </row>
    <row r="973" spans="1:18" ht="58" x14ac:dyDescent="0.35">
      <c r="A973">
        <v>499</v>
      </c>
      <c r="B973" s="3" t="s">
        <v>500</v>
      </c>
      <c r="C973" s="3" t="s">
        <v>4609</v>
      </c>
      <c r="D973" s="6">
        <v>20000</v>
      </c>
      <c r="E973" s="8">
        <v>1910</v>
      </c>
      <c r="F973" t="s">
        <v>8220</v>
      </c>
      <c r="G973" t="s">
        <v>8223</v>
      </c>
      <c r="H973" t="s">
        <v>8245</v>
      </c>
      <c r="I973">
        <v>1255381140</v>
      </c>
      <c r="J973">
        <v>1250630968</v>
      </c>
      <c r="K973" t="b">
        <v>0</v>
      </c>
      <c r="L973">
        <v>26</v>
      </c>
      <c r="M973" t="b">
        <v>0</v>
      </c>
      <c r="N973" t="s">
        <v>8268</v>
      </c>
      <c r="O973" s="9">
        <f>(((J973/60)/60)/24)+DATE(1970,1,1)</f>
        <v>40043.895462962959</v>
      </c>
      <c r="P973" t="str">
        <f>LEFT(N973,SEARCH("/",N973)-1)</f>
        <v>film &amp; video</v>
      </c>
      <c r="Q973" t="str">
        <f>RIGHT(N973,LEN(N973)-SEARCH("/",N973))</f>
        <v>animation</v>
      </c>
      <c r="R973">
        <f>YEAR(O973)</f>
        <v>2009</v>
      </c>
    </row>
    <row r="974" spans="1:18" ht="58" x14ac:dyDescent="0.35">
      <c r="A974">
        <v>502</v>
      </c>
      <c r="B974" s="3" t="s">
        <v>503</v>
      </c>
      <c r="C974" s="3" t="s">
        <v>4612</v>
      </c>
      <c r="D974" s="6">
        <v>20000</v>
      </c>
      <c r="E974" s="8">
        <v>230</v>
      </c>
      <c r="F974" t="s">
        <v>8220</v>
      </c>
      <c r="G974" t="s">
        <v>8223</v>
      </c>
      <c r="H974" t="s">
        <v>8245</v>
      </c>
      <c r="I974">
        <v>1332073025</v>
      </c>
      <c r="J974">
        <v>1329484625</v>
      </c>
      <c r="K974" t="b">
        <v>0</v>
      </c>
      <c r="L974">
        <v>4</v>
      </c>
      <c r="M974" t="b">
        <v>0</v>
      </c>
      <c r="N974" t="s">
        <v>8268</v>
      </c>
      <c r="O974" s="9">
        <f>(((J974/60)/60)/24)+DATE(1970,1,1)</f>
        <v>40956.553530092591</v>
      </c>
      <c r="P974" t="str">
        <f>LEFT(N974,SEARCH("/",N974)-1)</f>
        <v>film &amp; video</v>
      </c>
      <c r="Q974" t="str">
        <f>RIGHT(N974,LEN(N974)-SEARCH("/",N974))</f>
        <v>animation</v>
      </c>
      <c r="R974">
        <f>YEAR(O974)</f>
        <v>2012</v>
      </c>
    </row>
    <row r="975" spans="1:18" ht="43.5" x14ac:dyDescent="0.35">
      <c r="A975">
        <v>507</v>
      </c>
      <c r="B975" s="3" t="s">
        <v>508</v>
      </c>
      <c r="C975" s="3" t="s">
        <v>4617</v>
      </c>
      <c r="D975" s="6">
        <v>20000</v>
      </c>
      <c r="E975" s="8">
        <v>640</v>
      </c>
      <c r="F975" t="s">
        <v>8220</v>
      </c>
      <c r="G975" t="s">
        <v>8223</v>
      </c>
      <c r="H975" t="s">
        <v>8245</v>
      </c>
      <c r="I975">
        <v>1350687657</v>
      </c>
      <c r="J975">
        <v>1346799657</v>
      </c>
      <c r="K975" t="b">
        <v>0</v>
      </c>
      <c r="L975">
        <v>10</v>
      </c>
      <c r="M975" t="b">
        <v>0</v>
      </c>
      <c r="N975" t="s">
        <v>8268</v>
      </c>
      <c r="O975" s="9">
        <f>(((J975/60)/60)/24)+DATE(1970,1,1)</f>
        <v>41156.958993055552</v>
      </c>
      <c r="P975" t="str">
        <f>LEFT(N975,SEARCH("/",N975)-1)</f>
        <v>film &amp; video</v>
      </c>
      <c r="Q975" t="str">
        <f>RIGHT(N975,LEN(N975)-SEARCH("/",N975))</f>
        <v>animation</v>
      </c>
      <c r="R975">
        <f>YEAR(O975)</f>
        <v>2012</v>
      </c>
    </row>
    <row r="976" spans="1:18" ht="43.5" x14ac:dyDescent="0.35">
      <c r="A976">
        <v>596</v>
      </c>
      <c r="B976" s="3" t="s">
        <v>597</v>
      </c>
      <c r="C976" s="3" t="s">
        <v>4706</v>
      </c>
      <c r="D976" s="6">
        <v>20000</v>
      </c>
      <c r="E976" s="8">
        <v>6</v>
      </c>
      <c r="F976" t="s">
        <v>8220</v>
      </c>
      <c r="G976" t="s">
        <v>8223</v>
      </c>
      <c r="H976" t="s">
        <v>8245</v>
      </c>
      <c r="I976">
        <v>1478122292</v>
      </c>
      <c r="J976">
        <v>1475530292</v>
      </c>
      <c r="K976" t="b">
        <v>0</v>
      </c>
      <c r="L976">
        <v>2</v>
      </c>
      <c r="M976" t="b">
        <v>0</v>
      </c>
      <c r="N976" t="s">
        <v>8270</v>
      </c>
      <c r="O976" s="9">
        <f>(((J976/60)/60)/24)+DATE(1970,1,1)</f>
        <v>42646.896898148145</v>
      </c>
      <c r="P976" t="str">
        <f>LEFT(N976,SEARCH("/",N976)-1)</f>
        <v>technology</v>
      </c>
      <c r="Q976" t="str">
        <f>RIGHT(N976,LEN(N976)-SEARCH("/",N976))</f>
        <v>web</v>
      </c>
      <c r="R976">
        <f>YEAR(O976)</f>
        <v>2016</v>
      </c>
    </row>
    <row r="977" spans="1:18" ht="58" x14ac:dyDescent="0.35">
      <c r="A977">
        <v>688</v>
      </c>
      <c r="B977" s="3" t="s">
        <v>689</v>
      </c>
      <c r="C977" s="3" t="s">
        <v>4798</v>
      </c>
      <c r="D977" s="6">
        <v>20000</v>
      </c>
      <c r="E977" s="8">
        <v>14598</v>
      </c>
      <c r="F977" t="s">
        <v>8220</v>
      </c>
      <c r="G977" t="s">
        <v>8223</v>
      </c>
      <c r="H977" t="s">
        <v>8245</v>
      </c>
      <c r="I977">
        <v>1444876253</v>
      </c>
      <c r="J977">
        <v>1442284253</v>
      </c>
      <c r="K977" t="b">
        <v>0</v>
      </c>
      <c r="L977">
        <v>36</v>
      </c>
      <c r="M977" t="b">
        <v>0</v>
      </c>
      <c r="N977" t="s">
        <v>8271</v>
      </c>
      <c r="O977" s="9">
        <f>(((J977/60)/60)/24)+DATE(1970,1,1)</f>
        <v>42262.104780092588</v>
      </c>
      <c r="P977" t="str">
        <f>LEFT(N977,SEARCH("/",N977)-1)</f>
        <v>technology</v>
      </c>
      <c r="Q977" t="str">
        <f>RIGHT(N977,LEN(N977)-SEARCH("/",N977))</f>
        <v>wearables</v>
      </c>
      <c r="R977">
        <f>YEAR(O977)</f>
        <v>2015</v>
      </c>
    </row>
    <row r="978" spans="1:18" ht="29" x14ac:dyDescent="0.35">
      <c r="A978">
        <v>690</v>
      </c>
      <c r="B978" s="3" t="s">
        <v>691</v>
      </c>
      <c r="C978" s="3" t="s">
        <v>4800</v>
      </c>
      <c r="D978" s="6">
        <v>20000</v>
      </c>
      <c r="E978" s="8">
        <v>2468</v>
      </c>
      <c r="F978" t="s">
        <v>8220</v>
      </c>
      <c r="G978" t="s">
        <v>8223</v>
      </c>
      <c r="H978" t="s">
        <v>8245</v>
      </c>
      <c r="I978">
        <v>1473400800</v>
      </c>
      <c r="J978">
        <v>1469718841</v>
      </c>
      <c r="K978" t="b">
        <v>0</v>
      </c>
      <c r="L978">
        <v>34</v>
      </c>
      <c r="M978" t="b">
        <v>0</v>
      </c>
      <c r="N978" t="s">
        <v>8271</v>
      </c>
      <c r="O978" s="9">
        <f>(((J978/60)/60)/24)+DATE(1970,1,1)</f>
        <v>42579.634733796294</v>
      </c>
      <c r="P978" t="str">
        <f>LEFT(N978,SEARCH("/",N978)-1)</f>
        <v>technology</v>
      </c>
      <c r="Q978" t="str">
        <f>RIGHT(N978,LEN(N978)-SEARCH("/",N978))</f>
        <v>wearables</v>
      </c>
      <c r="R978">
        <f>YEAR(O978)</f>
        <v>2016</v>
      </c>
    </row>
    <row r="979" spans="1:18" ht="43.5" x14ac:dyDescent="0.35">
      <c r="A979">
        <v>692</v>
      </c>
      <c r="B979" s="3" t="s">
        <v>693</v>
      </c>
      <c r="C979" s="3" t="s">
        <v>4802</v>
      </c>
      <c r="D979" s="6">
        <v>20000</v>
      </c>
      <c r="E979" s="8">
        <v>1306</v>
      </c>
      <c r="F979" t="s">
        <v>8220</v>
      </c>
      <c r="G979" t="s">
        <v>8224</v>
      </c>
      <c r="H979" t="s">
        <v>8246</v>
      </c>
      <c r="I979">
        <v>1482397263</v>
      </c>
      <c r="J979">
        <v>1479805263</v>
      </c>
      <c r="K979" t="b">
        <v>0</v>
      </c>
      <c r="L979">
        <v>201</v>
      </c>
      <c r="M979" t="b">
        <v>0</v>
      </c>
      <c r="N979" t="s">
        <v>8271</v>
      </c>
      <c r="O979" s="9">
        <f>(((J979/60)/60)/24)+DATE(1970,1,1)</f>
        <v>42696.37572916667</v>
      </c>
      <c r="P979" t="str">
        <f>LEFT(N979,SEARCH("/",N979)-1)</f>
        <v>technology</v>
      </c>
      <c r="Q979" t="str">
        <f>RIGHT(N979,LEN(N979)-SEARCH("/",N979))</f>
        <v>wearables</v>
      </c>
      <c r="R979">
        <f>YEAR(O979)</f>
        <v>2016</v>
      </c>
    </row>
    <row r="980" spans="1:18" ht="43.5" x14ac:dyDescent="0.35">
      <c r="A980">
        <v>870</v>
      </c>
      <c r="B980" s="3" t="s">
        <v>871</v>
      </c>
      <c r="C980" s="3" t="s">
        <v>4980</v>
      </c>
      <c r="D980" s="6">
        <v>20000</v>
      </c>
      <c r="E980" s="8">
        <v>62</v>
      </c>
      <c r="F980" t="s">
        <v>8220</v>
      </c>
      <c r="G980" t="s">
        <v>8224</v>
      </c>
      <c r="H980" t="s">
        <v>8246</v>
      </c>
      <c r="I980">
        <v>1377995523</v>
      </c>
      <c r="J980">
        <v>1375403523</v>
      </c>
      <c r="K980" t="b">
        <v>0</v>
      </c>
      <c r="L980">
        <v>5</v>
      </c>
      <c r="M980" t="b">
        <v>0</v>
      </c>
      <c r="N980" t="s">
        <v>8276</v>
      </c>
      <c r="O980" s="9">
        <f>(((J980/60)/60)/24)+DATE(1970,1,1)</f>
        <v>41488.022256944445</v>
      </c>
      <c r="P980" t="str">
        <f>LEFT(N980,SEARCH("/",N980)-1)</f>
        <v>music</v>
      </c>
      <c r="Q980" t="str">
        <f>RIGHT(N980,LEN(N980)-SEARCH("/",N980))</f>
        <v>jazz</v>
      </c>
      <c r="R980">
        <f>YEAR(O980)</f>
        <v>2013</v>
      </c>
    </row>
    <row r="981" spans="1:18" ht="43.5" x14ac:dyDescent="0.35">
      <c r="A981">
        <v>894</v>
      </c>
      <c r="B981" s="3" t="s">
        <v>895</v>
      </c>
      <c r="C981" s="3" t="s">
        <v>5004</v>
      </c>
      <c r="D981" s="6">
        <v>20000</v>
      </c>
      <c r="E981" s="8">
        <v>7834</v>
      </c>
      <c r="F981" t="s">
        <v>8220</v>
      </c>
      <c r="G981" t="s">
        <v>8223</v>
      </c>
      <c r="H981" t="s">
        <v>8245</v>
      </c>
      <c r="I981">
        <v>1465169610</v>
      </c>
      <c r="J981">
        <v>1462577610</v>
      </c>
      <c r="K981" t="b">
        <v>0</v>
      </c>
      <c r="L981">
        <v>53</v>
      </c>
      <c r="M981" t="b">
        <v>0</v>
      </c>
      <c r="N981" t="s">
        <v>8277</v>
      </c>
      <c r="O981" s="9">
        <f>(((J981/60)/60)/24)+DATE(1970,1,1)</f>
        <v>42496.981597222228</v>
      </c>
      <c r="P981" t="str">
        <f>LEFT(N981,SEARCH("/",N981)-1)</f>
        <v>music</v>
      </c>
      <c r="Q981" t="str">
        <f>RIGHT(N981,LEN(N981)-SEARCH("/",N981))</f>
        <v>indie rock</v>
      </c>
      <c r="R981">
        <f>YEAR(O981)</f>
        <v>2016</v>
      </c>
    </row>
    <row r="982" spans="1:18" x14ac:dyDescent="0.35">
      <c r="A982">
        <v>919</v>
      </c>
      <c r="B982" s="3" t="s">
        <v>920</v>
      </c>
      <c r="C982" s="3" t="s">
        <v>5029</v>
      </c>
      <c r="D982" s="6">
        <v>20000</v>
      </c>
      <c r="E982" s="8">
        <v>100</v>
      </c>
      <c r="F982" t="s">
        <v>8220</v>
      </c>
      <c r="G982" t="s">
        <v>8223</v>
      </c>
      <c r="H982" t="s">
        <v>8245</v>
      </c>
      <c r="I982">
        <v>1355930645</v>
      </c>
      <c r="J982">
        <v>1352906645</v>
      </c>
      <c r="K982" t="b">
        <v>0</v>
      </c>
      <c r="L982">
        <v>1</v>
      </c>
      <c r="M982" t="b">
        <v>0</v>
      </c>
      <c r="N982" t="s">
        <v>8276</v>
      </c>
      <c r="O982" s="9">
        <f>(((J982/60)/60)/24)+DATE(1970,1,1)</f>
        <v>41227.641724537039</v>
      </c>
      <c r="P982" t="str">
        <f>LEFT(N982,SEARCH("/",N982)-1)</f>
        <v>music</v>
      </c>
      <c r="Q982" t="str">
        <f>RIGHT(N982,LEN(N982)-SEARCH("/",N982))</f>
        <v>jazz</v>
      </c>
      <c r="R982">
        <f>YEAR(O982)</f>
        <v>2012</v>
      </c>
    </row>
    <row r="983" spans="1:18" ht="29" x14ac:dyDescent="0.35">
      <c r="A983">
        <v>927</v>
      </c>
      <c r="B983" s="3" t="s">
        <v>928</v>
      </c>
      <c r="C983" s="3" t="s">
        <v>5037</v>
      </c>
      <c r="D983" s="6">
        <v>20000</v>
      </c>
      <c r="E983" s="8">
        <v>0</v>
      </c>
      <c r="F983" t="s">
        <v>8220</v>
      </c>
      <c r="G983" t="s">
        <v>8223</v>
      </c>
      <c r="H983" t="s">
        <v>8245</v>
      </c>
      <c r="I983">
        <v>1337024695</v>
      </c>
      <c r="J983">
        <v>1334432695</v>
      </c>
      <c r="K983" t="b">
        <v>0</v>
      </c>
      <c r="L983">
        <v>0</v>
      </c>
      <c r="M983" t="b">
        <v>0</v>
      </c>
      <c r="N983" t="s">
        <v>8276</v>
      </c>
      <c r="O983" s="9">
        <f>(((J983/60)/60)/24)+DATE(1970,1,1)</f>
        <v>41013.822858796295</v>
      </c>
      <c r="P983" t="str">
        <f>LEFT(N983,SEARCH("/",N983)-1)</f>
        <v>music</v>
      </c>
      <c r="Q983" t="str">
        <f>RIGHT(N983,LEN(N983)-SEARCH("/",N983))</f>
        <v>jazz</v>
      </c>
      <c r="R983">
        <f>YEAR(O983)</f>
        <v>2012</v>
      </c>
    </row>
    <row r="984" spans="1:18" ht="43.5" x14ac:dyDescent="0.35">
      <c r="A984">
        <v>949</v>
      </c>
      <c r="B984" s="3" t="s">
        <v>950</v>
      </c>
      <c r="C984" s="3" t="s">
        <v>5059</v>
      </c>
      <c r="D984" s="6">
        <v>20000</v>
      </c>
      <c r="E984" s="8">
        <v>273</v>
      </c>
      <c r="F984" t="s">
        <v>8220</v>
      </c>
      <c r="G984" t="s">
        <v>8235</v>
      </c>
      <c r="H984" t="s">
        <v>8248</v>
      </c>
      <c r="I984">
        <v>1456016576</v>
      </c>
      <c r="J984">
        <v>1450832576</v>
      </c>
      <c r="K984" t="b">
        <v>0</v>
      </c>
      <c r="L984">
        <v>7</v>
      </c>
      <c r="M984" t="b">
        <v>0</v>
      </c>
      <c r="N984" t="s">
        <v>8271</v>
      </c>
      <c r="O984" s="9">
        <f>(((J984/60)/60)/24)+DATE(1970,1,1)</f>
        <v>42361.043703703705</v>
      </c>
      <c r="P984" t="str">
        <f>LEFT(N984,SEARCH("/",N984)-1)</f>
        <v>technology</v>
      </c>
      <c r="Q984" t="str">
        <f>RIGHT(N984,LEN(N984)-SEARCH("/",N984))</f>
        <v>wearables</v>
      </c>
      <c r="R984">
        <f>YEAR(O984)</f>
        <v>2015</v>
      </c>
    </row>
    <row r="985" spans="1:18" ht="43.5" x14ac:dyDescent="0.35">
      <c r="A985">
        <v>967</v>
      </c>
      <c r="B985" s="3" t="s">
        <v>968</v>
      </c>
      <c r="C985" s="3" t="s">
        <v>5077</v>
      </c>
      <c r="D985" s="6">
        <v>20000</v>
      </c>
      <c r="E985" s="8">
        <v>3562</v>
      </c>
      <c r="F985" t="s">
        <v>8220</v>
      </c>
      <c r="G985" t="s">
        <v>8223</v>
      </c>
      <c r="H985" t="s">
        <v>8245</v>
      </c>
      <c r="I985">
        <v>1461301574</v>
      </c>
      <c r="J985">
        <v>1456121174</v>
      </c>
      <c r="K985" t="b">
        <v>0</v>
      </c>
      <c r="L985">
        <v>81</v>
      </c>
      <c r="M985" t="b">
        <v>0</v>
      </c>
      <c r="N985" t="s">
        <v>8271</v>
      </c>
      <c r="O985" s="9">
        <f>(((J985/60)/60)/24)+DATE(1970,1,1)</f>
        <v>42422.254328703704</v>
      </c>
      <c r="P985" t="str">
        <f>LEFT(N985,SEARCH("/",N985)-1)</f>
        <v>technology</v>
      </c>
      <c r="Q985" t="str">
        <f>RIGHT(N985,LEN(N985)-SEARCH("/",N985))</f>
        <v>wearables</v>
      </c>
      <c r="R985">
        <f>YEAR(O985)</f>
        <v>2016</v>
      </c>
    </row>
    <row r="986" spans="1:18" ht="43.5" x14ac:dyDescent="0.35">
      <c r="A986">
        <v>972</v>
      </c>
      <c r="B986" s="3" t="s">
        <v>973</v>
      </c>
      <c r="C986" s="3" t="s">
        <v>5082</v>
      </c>
      <c r="D986" s="6">
        <v>20000</v>
      </c>
      <c r="E986" s="8">
        <v>6925</v>
      </c>
      <c r="F986" t="s">
        <v>8220</v>
      </c>
      <c r="G986" t="s">
        <v>8223</v>
      </c>
      <c r="H986" t="s">
        <v>8245</v>
      </c>
      <c r="I986">
        <v>1409813940</v>
      </c>
      <c r="J986">
        <v>1407271598</v>
      </c>
      <c r="K986" t="b">
        <v>0</v>
      </c>
      <c r="L986">
        <v>45</v>
      </c>
      <c r="M986" t="b">
        <v>0</v>
      </c>
      <c r="N986" t="s">
        <v>8271</v>
      </c>
      <c r="O986" s="9">
        <f>(((J986/60)/60)/24)+DATE(1970,1,1)</f>
        <v>41856.865717592591</v>
      </c>
      <c r="P986" t="str">
        <f>LEFT(N986,SEARCH("/",N986)-1)</f>
        <v>technology</v>
      </c>
      <c r="Q986" t="str">
        <f>RIGHT(N986,LEN(N986)-SEARCH("/",N986))</f>
        <v>wearables</v>
      </c>
      <c r="R986">
        <f>YEAR(O986)</f>
        <v>2014</v>
      </c>
    </row>
    <row r="987" spans="1:18" ht="58" x14ac:dyDescent="0.35">
      <c r="A987">
        <v>973</v>
      </c>
      <c r="B987" s="3" t="s">
        <v>974</v>
      </c>
      <c r="C987" s="3" t="s">
        <v>5083</v>
      </c>
      <c r="D987" s="6">
        <v>20000</v>
      </c>
      <c r="E987" s="8">
        <v>411</v>
      </c>
      <c r="F987" t="s">
        <v>8220</v>
      </c>
      <c r="G987" t="s">
        <v>8223</v>
      </c>
      <c r="H987" t="s">
        <v>8245</v>
      </c>
      <c r="I987">
        <v>1447032093</v>
      </c>
      <c r="J987">
        <v>1441844493</v>
      </c>
      <c r="K987" t="b">
        <v>0</v>
      </c>
      <c r="L987">
        <v>8</v>
      </c>
      <c r="M987" t="b">
        <v>0</v>
      </c>
      <c r="N987" t="s">
        <v>8271</v>
      </c>
      <c r="O987" s="9">
        <f>(((J987/60)/60)/24)+DATE(1970,1,1)</f>
        <v>42257.014965277776</v>
      </c>
      <c r="P987" t="str">
        <f>LEFT(N987,SEARCH("/",N987)-1)</f>
        <v>technology</v>
      </c>
      <c r="Q987" t="str">
        <f>RIGHT(N987,LEN(N987)-SEARCH("/",N987))</f>
        <v>wearables</v>
      </c>
      <c r="R987">
        <f>YEAR(O987)</f>
        <v>2015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>(((J988/60)/60)/24)+DATE(1970,1,1)</f>
        <v>42324.767361111109</v>
      </c>
      <c r="P988" t="str">
        <f>LEFT(N988,SEARCH("/",N988)-1)</f>
        <v>technology</v>
      </c>
      <c r="Q988" t="str">
        <f>RIGHT(N988,LEN(N988)-SEARCH("/",N988))</f>
        <v>wearables</v>
      </c>
      <c r="R988">
        <f>YEAR(O988)</f>
        <v>2015</v>
      </c>
    </row>
    <row r="989" spans="1:18" ht="43.5" x14ac:dyDescent="0.35">
      <c r="A989">
        <v>1080</v>
      </c>
      <c r="B989" s="3" t="s">
        <v>1081</v>
      </c>
      <c r="C989" s="3" t="s">
        <v>5190</v>
      </c>
      <c r="D989" s="6">
        <v>20000</v>
      </c>
      <c r="E989" s="8">
        <v>1821</v>
      </c>
      <c r="F989" t="s">
        <v>8220</v>
      </c>
      <c r="G989" t="s">
        <v>8223</v>
      </c>
      <c r="H989" t="s">
        <v>8245</v>
      </c>
      <c r="I989">
        <v>1399778333</v>
      </c>
      <c r="J989">
        <v>1397186333</v>
      </c>
      <c r="K989" t="b">
        <v>0</v>
      </c>
      <c r="L989">
        <v>98</v>
      </c>
      <c r="M989" t="b">
        <v>0</v>
      </c>
      <c r="N989" t="s">
        <v>8280</v>
      </c>
      <c r="O989" s="9">
        <f>(((J989/60)/60)/24)+DATE(1970,1,1)</f>
        <v>41740.138113425928</v>
      </c>
      <c r="P989" t="str">
        <f>LEFT(N989,SEARCH("/",N989)-1)</f>
        <v>games</v>
      </c>
      <c r="Q989" t="str">
        <f>RIGHT(N989,LEN(N989)-SEARCH("/",N989))</f>
        <v>video games</v>
      </c>
      <c r="R989">
        <f>YEAR(O989)</f>
        <v>2014</v>
      </c>
    </row>
    <row r="990" spans="1:18" ht="43.5" x14ac:dyDescent="0.35">
      <c r="A990">
        <v>1129</v>
      </c>
      <c r="B990" s="3" t="s">
        <v>1130</v>
      </c>
      <c r="C990" s="3" t="s">
        <v>5239</v>
      </c>
      <c r="D990" s="6">
        <v>20000</v>
      </c>
      <c r="E990" s="8">
        <v>21</v>
      </c>
      <c r="F990" t="s">
        <v>8220</v>
      </c>
      <c r="G990" t="s">
        <v>8223</v>
      </c>
      <c r="H990" t="s">
        <v>8245</v>
      </c>
      <c r="I990">
        <v>1465107693</v>
      </c>
      <c r="J990">
        <v>1462515693</v>
      </c>
      <c r="K990" t="b">
        <v>0</v>
      </c>
      <c r="L990">
        <v>2</v>
      </c>
      <c r="M990" t="b">
        <v>0</v>
      </c>
      <c r="N990" t="s">
        <v>8281</v>
      </c>
      <c r="O990" s="9">
        <f>(((J990/60)/60)/24)+DATE(1970,1,1)</f>
        <v>42496.264965277776</v>
      </c>
      <c r="P990" t="str">
        <f>LEFT(N990,SEARCH("/",N990)-1)</f>
        <v>games</v>
      </c>
      <c r="Q990" t="str">
        <f>RIGHT(N990,LEN(N990)-SEARCH("/",N990))</f>
        <v>mobile games</v>
      </c>
      <c r="R990">
        <f>YEAR(O990)</f>
        <v>2016</v>
      </c>
    </row>
    <row r="991" spans="1:18" ht="43.5" x14ac:dyDescent="0.35">
      <c r="A991">
        <v>1175</v>
      </c>
      <c r="B991" s="3" t="s">
        <v>1176</v>
      </c>
      <c r="C991" s="3" t="s">
        <v>5285</v>
      </c>
      <c r="D991" s="6">
        <v>20000</v>
      </c>
      <c r="E991" s="8">
        <v>585</v>
      </c>
      <c r="F991" t="s">
        <v>8220</v>
      </c>
      <c r="G991" t="s">
        <v>8223</v>
      </c>
      <c r="H991" t="s">
        <v>8245</v>
      </c>
      <c r="I991">
        <v>1436981339</v>
      </c>
      <c r="J991">
        <v>1434389339</v>
      </c>
      <c r="K991" t="b">
        <v>0</v>
      </c>
      <c r="L991">
        <v>9</v>
      </c>
      <c r="M991" t="b">
        <v>0</v>
      </c>
      <c r="N991" t="s">
        <v>8282</v>
      </c>
      <c r="O991" s="9">
        <f>(((J991/60)/60)/24)+DATE(1970,1,1)</f>
        <v>42170.728460648148</v>
      </c>
      <c r="P991" t="str">
        <f>LEFT(N991,SEARCH("/",N991)-1)</f>
        <v>food</v>
      </c>
      <c r="Q991" t="str">
        <f>RIGHT(N991,LEN(N991)-SEARCH("/",N991))</f>
        <v>food trucks</v>
      </c>
      <c r="R991">
        <f>YEAR(O991)</f>
        <v>2015</v>
      </c>
    </row>
    <row r="992" spans="1:18" ht="43.5" x14ac:dyDescent="0.35">
      <c r="A992">
        <v>1438</v>
      </c>
      <c r="B992" s="3" t="s">
        <v>1439</v>
      </c>
      <c r="C992" s="3" t="s">
        <v>5548</v>
      </c>
      <c r="D992" s="6">
        <v>20000</v>
      </c>
      <c r="E992" s="8">
        <v>600</v>
      </c>
      <c r="F992" t="s">
        <v>8220</v>
      </c>
      <c r="G992" t="s">
        <v>8231</v>
      </c>
      <c r="H992" t="s">
        <v>8252</v>
      </c>
      <c r="I992">
        <v>1461765300</v>
      </c>
      <c r="J992">
        <v>1459198499</v>
      </c>
      <c r="K992" t="b">
        <v>0</v>
      </c>
      <c r="L992">
        <v>8</v>
      </c>
      <c r="M992" t="b">
        <v>0</v>
      </c>
      <c r="N992" t="s">
        <v>8285</v>
      </c>
      <c r="O992" s="9">
        <f>(((J992/60)/60)/24)+DATE(1970,1,1)</f>
        <v>42457.871516203704</v>
      </c>
      <c r="P992" t="str">
        <f>LEFT(N992,SEARCH("/",N992)-1)</f>
        <v>publishing</v>
      </c>
      <c r="Q992" t="str">
        <f>RIGHT(N992,LEN(N992)-SEARCH("/",N992))</f>
        <v>translations</v>
      </c>
      <c r="R992">
        <f>YEAR(O992)</f>
        <v>2016</v>
      </c>
    </row>
    <row r="993" spans="1:18" ht="58" x14ac:dyDescent="0.35">
      <c r="A993">
        <v>1486</v>
      </c>
      <c r="B993" s="3" t="s">
        <v>1487</v>
      </c>
      <c r="C993" s="3" t="s">
        <v>5596</v>
      </c>
      <c r="D993" s="6">
        <v>20000</v>
      </c>
      <c r="E993" s="8">
        <v>48</v>
      </c>
      <c r="F993" t="s">
        <v>8220</v>
      </c>
      <c r="G993" t="s">
        <v>8223</v>
      </c>
      <c r="H993" t="s">
        <v>8245</v>
      </c>
      <c r="I993">
        <v>1425009761</v>
      </c>
      <c r="J993">
        <v>1422417761</v>
      </c>
      <c r="K993" t="b">
        <v>0</v>
      </c>
      <c r="L993">
        <v>3</v>
      </c>
      <c r="M993" t="b">
        <v>0</v>
      </c>
      <c r="N993" t="s">
        <v>8273</v>
      </c>
      <c r="O993" s="9">
        <f>(((J993/60)/60)/24)+DATE(1970,1,1)</f>
        <v>42032.168530092589</v>
      </c>
      <c r="P993" t="str">
        <f>LEFT(N993,SEARCH("/",N993)-1)</f>
        <v>publishing</v>
      </c>
      <c r="Q993" t="str">
        <f>RIGHT(N993,LEN(N993)-SEARCH("/",N993))</f>
        <v>fiction</v>
      </c>
      <c r="R993">
        <f>YEAR(O993)</f>
        <v>2015</v>
      </c>
    </row>
    <row r="994" spans="1:18" ht="58" x14ac:dyDescent="0.35">
      <c r="A994">
        <v>1554</v>
      </c>
      <c r="B994" s="3" t="s">
        <v>1555</v>
      </c>
      <c r="C994" s="3" t="s">
        <v>5664</v>
      </c>
      <c r="D994" s="6">
        <v>20000</v>
      </c>
      <c r="E994" s="8">
        <v>0</v>
      </c>
      <c r="F994" t="s">
        <v>8220</v>
      </c>
      <c r="G994" t="s">
        <v>8225</v>
      </c>
      <c r="H994" t="s">
        <v>8247</v>
      </c>
      <c r="I994">
        <v>1438495390</v>
      </c>
      <c r="J994">
        <v>1435903390</v>
      </c>
      <c r="K994" t="b">
        <v>0</v>
      </c>
      <c r="L994">
        <v>0</v>
      </c>
      <c r="M994" t="b">
        <v>0</v>
      </c>
      <c r="N994" t="s">
        <v>8287</v>
      </c>
      <c r="O994" s="9">
        <f>(((J994/60)/60)/24)+DATE(1970,1,1)</f>
        <v>42188.252199074079</v>
      </c>
      <c r="P994" t="str">
        <f>LEFT(N994,SEARCH("/",N994)-1)</f>
        <v>photography</v>
      </c>
      <c r="Q994" t="str">
        <f>RIGHT(N994,LEN(N994)-SEARCH("/",N994))</f>
        <v>nature</v>
      </c>
      <c r="R994">
        <f>YEAR(O994)</f>
        <v>2015</v>
      </c>
    </row>
    <row r="995" spans="1:18" ht="58" x14ac:dyDescent="0.35">
      <c r="A995">
        <v>1583</v>
      </c>
      <c r="B995" s="3" t="s">
        <v>1584</v>
      </c>
      <c r="C995" s="3" t="s">
        <v>5693</v>
      </c>
      <c r="D995" s="6">
        <v>20000</v>
      </c>
      <c r="E995" s="8">
        <v>15</v>
      </c>
      <c r="F995" t="s">
        <v>8220</v>
      </c>
      <c r="G995" t="s">
        <v>8224</v>
      </c>
      <c r="H995" t="s">
        <v>8246</v>
      </c>
      <c r="I995">
        <v>1411681391</v>
      </c>
      <c r="J995">
        <v>1409089391</v>
      </c>
      <c r="K995" t="b">
        <v>0</v>
      </c>
      <c r="L995">
        <v>1</v>
      </c>
      <c r="M995" t="b">
        <v>0</v>
      </c>
      <c r="N995" t="s">
        <v>8289</v>
      </c>
      <c r="O995" s="9">
        <f>(((J995/60)/60)/24)+DATE(1970,1,1)</f>
        <v>41877.904988425929</v>
      </c>
      <c r="P995" t="str">
        <f>LEFT(N995,SEARCH("/",N995)-1)</f>
        <v>photography</v>
      </c>
      <c r="Q995" t="str">
        <f>RIGHT(N995,LEN(N995)-SEARCH("/",N995))</f>
        <v>places</v>
      </c>
      <c r="R995">
        <f>YEAR(O995)</f>
        <v>2014</v>
      </c>
    </row>
    <row r="996" spans="1:18" ht="43.5" x14ac:dyDescent="0.35">
      <c r="A996">
        <v>1806</v>
      </c>
      <c r="B996" s="3" t="s">
        <v>1807</v>
      </c>
      <c r="C996" s="3" t="s">
        <v>5916</v>
      </c>
      <c r="D996" s="6">
        <v>20000</v>
      </c>
      <c r="E996" s="8">
        <v>591</v>
      </c>
      <c r="F996" t="s">
        <v>8220</v>
      </c>
      <c r="G996" t="s">
        <v>8224</v>
      </c>
      <c r="H996" t="s">
        <v>8246</v>
      </c>
      <c r="I996">
        <v>1412090349</v>
      </c>
      <c r="J996">
        <v>1409066349</v>
      </c>
      <c r="K996" t="b">
        <v>1</v>
      </c>
      <c r="L996">
        <v>8</v>
      </c>
      <c r="M996" t="b">
        <v>0</v>
      </c>
      <c r="N996" t="s">
        <v>8283</v>
      </c>
      <c r="O996" s="9">
        <f>(((J996/60)/60)/24)+DATE(1970,1,1)</f>
        <v>41877.638298611113</v>
      </c>
      <c r="P996" t="str">
        <f>LEFT(N996,SEARCH("/",N996)-1)</f>
        <v>photography</v>
      </c>
      <c r="Q996" t="str">
        <f>RIGHT(N996,LEN(N996)-SEARCH("/",N996))</f>
        <v>photobooks</v>
      </c>
      <c r="R996">
        <f>YEAR(O996)</f>
        <v>2014</v>
      </c>
    </row>
    <row r="997" spans="1:18" ht="43.5" x14ac:dyDescent="0.35">
      <c r="A997">
        <v>1867</v>
      </c>
      <c r="B997" s="3" t="s">
        <v>1868</v>
      </c>
      <c r="C997" s="3" t="s">
        <v>5977</v>
      </c>
      <c r="D997" s="6">
        <v>20000</v>
      </c>
      <c r="E997" s="8">
        <v>10</v>
      </c>
      <c r="F997" t="s">
        <v>8220</v>
      </c>
      <c r="G997" t="s">
        <v>8223</v>
      </c>
      <c r="H997" t="s">
        <v>8245</v>
      </c>
      <c r="I997">
        <v>1478383912</v>
      </c>
      <c r="J997">
        <v>1475791912</v>
      </c>
      <c r="K997" t="b">
        <v>0</v>
      </c>
      <c r="L997">
        <v>1</v>
      </c>
      <c r="M997" t="b">
        <v>0</v>
      </c>
      <c r="N997" t="s">
        <v>8281</v>
      </c>
      <c r="O997" s="9">
        <f>(((J997/60)/60)/24)+DATE(1970,1,1)</f>
        <v>42649.924907407403</v>
      </c>
      <c r="P997" t="str">
        <f>LEFT(N997,SEARCH("/",N997)-1)</f>
        <v>games</v>
      </c>
      <c r="Q997" t="str">
        <f>RIGHT(N997,LEN(N997)-SEARCH("/",N997))</f>
        <v>mobile games</v>
      </c>
      <c r="R997">
        <f>YEAR(O997)</f>
        <v>2016</v>
      </c>
    </row>
    <row r="998" spans="1:18" ht="43.5" x14ac:dyDescent="0.35">
      <c r="A998">
        <v>1872</v>
      </c>
      <c r="B998" s="3" t="s">
        <v>1873</v>
      </c>
      <c r="C998" s="3" t="s">
        <v>5982</v>
      </c>
      <c r="D998" s="6">
        <v>20000</v>
      </c>
      <c r="E998" s="8">
        <v>212</v>
      </c>
      <c r="F998" t="s">
        <v>8220</v>
      </c>
      <c r="G998" t="s">
        <v>8223</v>
      </c>
      <c r="H998" t="s">
        <v>8245</v>
      </c>
      <c r="I998">
        <v>1435633602</v>
      </c>
      <c r="J998">
        <v>1433041602</v>
      </c>
      <c r="K998" t="b">
        <v>0</v>
      </c>
      <c r="L998">
        <v>13</v>
      </c>
      <c r="M998" t="b">
        <v>0</v>
      </c>
      <c r="N998" t="s">
        <v>8281</v>
      </c>
      <c r="O998" s="9">
        <f>(((J998/60)/60)/24)+DATE(1970,1,1)</f>
        <v>42155.129652777774</v>
      </c>
      <c r="P998" t="str">
        <f>LEFT(N998,SEARCH("/",N998)-1)</f>
        <v>games</v>
      </c>
      <c r="Q998" t="str">
        <f>RIGHT(N998,LEN(N998)-SEARCH("/",N998))</f>
        <v>mobile games</v>
      </c>
      <c r="R998">
        <f>YEAR(O998)</f>
        <v>2015</v>
      </c>
    </row>
    <row r="999" spans="1:18" ht="29" x14ac:dyDescent="0.35">
      <c r="A999">
        <v>1916</v>
      </c>
      <c r="B999" s="3" t="s">
        <v>1917</v>
      </c>
      <c r="C999" s="3" t="s">
        <v>6026</v>
      </c>
      <c r="D999" s="6">
        <v>20000</v>
      </c>
      <c r="E999" s="8">
        <v>102</v>
      </c>
      <c r="F999" t="s">
        <v>8220</v>
      </c>
      <c r="G999" t="s">
        <v>8223</v>
      </c>
      <c r="H999" t="s">
        <v>8245</v>
      </c>
      <c r="I999">
        <v>1478542375</v>
      </c>
      <c r="J999">
        <v>1476378775</v>
      </c>
      <c r="K999" t="b">
        <v>0</v>
      </c>
      <c r="L999">
        <v>6</v>
      </c>
      <c r="M999" t="b">
        <v>0</v>
      </c>
      <c r="N999" t="s">
        <v>8292</v>
      </c>
      <c r="O999" s="9">
        <f>(((J999/60)/60)/24)+DATE(1970,1,1)</f>
        <v>42656.717303240745</v>
      </c>
      <c r="P999" t="str">
        <f>LEFT(N999,SEARCH("/",N999)-1)</f>
        <v>technology</v>
      </c>
      <c r="Q999" t="str">
        <f>RIGHT(N999,LEN(N999)-SEARCH("/",N999))</f>
        <v>gadgets</v>
      </c>
      <c r="R999">
        <f>YEAR(O999)</f>
        <v>2016</v>
      </c>
    </row>
    <row r="1000" spans="1:18" ht="43.5" x14ac:dyDescent="0.35">
      <c r="A1000">
        <v>2126</v>
      </c>
      <c r="B1000" s="3" t="s">
        <v>2127</v>
      </c>
      <c r="C1000" s="3" t="s">
        <v>6236</v>
      </c>
      <c r="D1000" s="6">
        <v>20000</v>
      </c>
      <c r="E1000" s="8">
        <v>10</v>
      </c>
      <c r="F1000" t="s">
        <v>8220</v>
      </c>
      <c r="G1000" t="s">
        <v>8223</v>
      </c>
      <c r="H1000" t="s">
        <v>8245</v>
      </c>
      <c r="I1000">
        <v>1418080887</v>
      </c>
      <c r="J1000">
        <v>1415488887</v>
      </c>
      <c r="K1000" t="b">
        <v>0</v>
      </c>
      <c r="L1000">
        <v>2</v>
      </c>
      <c r="M1000" t="b">
        <v>0</v>
      </c>
      <c r="N1000" t="s">
        <v>8280</v>
      </c>
      <c r="O1000" s="9">
        <f>(((J1000/60)/60)/24)+DATE(1970,1,1)</f>
        <v>41951.973229166666</v>
      </c>
      <c r="P1000" t="str">
        <f>LEFT(N1000,SEARCH("/",N1000)-1)</f>
        <v>games</v>
      </c>
      <c r="Q1000" t="str">
        <f>RIGHT(N1000,LEN(N1000)-SEARCH("/",N1000))</f>
        <v>video games</v>
      </c>
      <c r="R1000">
        <f>YEAR(O1000)</f>
        <v>2014</v>
      </c>
    </row>
    <row r="1001" spans="1:18" ht="43.5" x14ac:dyDescent="0.35">
      <c r="A1001">
        <v>2416</v>
      </c>
      <c r="B1001" s="3" t="s">
        <v>2417</v>
      </c>
      <c r="C1001" s="3" t="s">
        <v>6526</v>
      </c>
      <c r="D1001" s="6">
        <v>20000</v>
      </c>
      <c r="E1001" s="8">
        <v>5</v>
      </c>
      <c r="F1001" t="s">
        <v>8220</v>
      </c>
      <c r="G1001" t="s">
        <v>8223</v>
      </c>
      <c r="H1001" t="s">
        <v>8245</v>
      </c>
      <c r="I1001">
        <v>1426345200</v>
      </c>
      <c r="J1001">
        <v>1421343743</v>
      </c>
      <c r="K1001" t="b">
        <v>0</v>
      </c>
      <c r="L1001">
        <v>1</v>
      </c>
      <c r="M1001" t="b">
        <v>0</v>
      </c>
      <c r="N1001" t="s">
        <v>8282</v>
      </c>
      <c r="O1001" s="9">
        <f>(((J1001/60)/60)/24)+DATE(1970,1,1)</f>
        <v>42019.737766203703</v>
      </c>
      <c r="P1001" t="str">
        <f>LEFT(N1001,SEARCH("/",N1001)-1)</f>
        <v>food</v>
      </c>
      <c r="Q1001" t="str">
        <f>RIGHT(N1001,LEN(N1001)-SEARCH("/",N1001))</f>
        <v>food trucks</v>
      </c>
      <c r="R1001">
        <f>YEAR(O1001)</f>
        <v>2015</v>
      </c>
    </row>
    <row r="1002" spans="1:18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>(((J1002/60)/60)/24)+DATE(1970,1,1)</f>
        <v>42749.059722222228</v>
      </c>
      <c r="P1002" t="str">
        <f>LEFT(N1002,SEARCH("/",N1002)-1)</f>
        <v>technology</v>
      </c>
      <c r="Q1002" t="str">
        <f>RIGHT(N1002,LEN(N1002)-SEARCH("/",N1002))</f>
        <v>wearables</v>
      </c>
      <c r="R1002">
        <f>YEAR(O1002)</f>
        <v>2017</v>
      </c>
    </row>
    <row r="1003" spans="1:18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>(((J1003/60)/60)/24)+DATE(1970,1,1)</f>
        <v>42720.720057870371</v>
      </c>
      <c r="P1003" t="str">
        <f>LEFT(N1003,SEARCH("/",N1003)-1)</f>
        <v>technology</v>
      </c>
      <c r="Q1003" t="str">
        <f>RIGHT(N1003,LEN(N1003)-SEARCH("/",N1003))</f>
        <v>wearables</v>
      </c>
      <c r="R1003">
        <f>YEAR(O1003)</f>
        <v>2016</v>
      </c>
    </row>
    <row r="1004" spans="1:18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>(((J1004/60)/60)/24)+DATE(1970,1,1)</f>
        <v>42325.684189814812</v>
      </c>
      <c r="P1004" t="str">
        <f>LEFT(N1004,SEARCH("/",N1004)-1)</f>
        <v>technology</v>
      </c>
      <c r="Q1004" t="str">
        <f>RIGHT(N1004,LEN(N1004)-SEARCH("/",N1004))</f>
        <v>wearables</v>
      </c>
      <c r="R1004">
        <f>YEAR(O1004)</f>
        <v>2015</v>
      </c>
    </row>
    <row r="1005" spans="1:18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>(((J1005/60)/60)/24)+DATE(1970,1,1)</f>
        <v>42780.709039351852</v>
      </c>
      <c r="P1005" t="str">
        <f>LEFT(N1005,SEARCH("/",N1005)-1)</f>
        <v>technology</v>
      </c>
      <c r="Q1005" t="str">
        <f>RIGHT(N1005,LEN(N1005)-SEARCH("/",N1005))</f>
        <v>wearables</v>
      </c>
      <c r="R1005">
        <f>YEAR(O1005)</f>
        <v>2017</v>
      </c>
    </row>
    <row r="1006" spans="1:18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>(((J1006/60)/60)/24)+DATE(1970,1,1)</f>
        <v>42388.708645833336</v>
      </c>
      <c r="P1006" t="str">
        <f>LEFT(N1006,SEARCH("/",N1006)-1)</f>
        <v>technology</v>
      </c>
      <c r="Q1006" t="str">
        <f>RIGHT(N1006,LEN(N1006)-SEARCH("/",N1006))</f>
        <v>wearables</v>
      </c>
      <c r="R1006">
        <f>YEAR(O1006)</f>
        <v>2016</v>
      </c>
    </row>
    <row r="1007" spans="1:18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>(((J1007/60)/60)/24)+DATE(1970,1,1)</f>
        <v>42276.624803240738</v>
      </c>
      <c r="P1007" t="str">
        <f>LEFT(N1007,SEARCH("/",N1007)-1)</f>
        <v>technology</v>
      </c>
      <c r="Q1007" t="str">
        <f>RIGHT(N1007,LEN(N1007)-SEARCH("/",N1007))</f>
        <v>wearables</v>
      </c>
      <c r="R1007">
        <f>YEAR(O1007)</f>
        <v>2015</v>
      </c>
    </row>
    <row r="1008" spans="1:18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>(((J1008/60)/60)/24)+DATE(1970,1,1)</f>
        <v>41977.040185185186</v>
      </c>
      <c r="P1008" t="str">
        <f>LEFT(N1008,SEARCH("/",N1008)-1)</f>
        <v>technology</v>
      </c>
      <c r="Q1008" t="str">
        <f>RIGHT(N1008,LEN(N1008)-SEARCH("/",N1008))</f>
        <v>wearables</v>
      </c>
      <c r="R1008">
        <f>YEAR(O1008)</f>
        <v>2014</v>
      </c>
    </row>
    <row r="1009" spans="1:18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>(((J1009/60)/60)/24)+DATE(1970,1,1)</f>
        <v>42676.583599537036</v>
      </c>
      <c r="P1009" t="str">
        <f>LEFT(N1009,SEARCH("/",N1009)-1)</f>
        <v>technology</v>
      </c>
      <c r="Q1009" t="str">
        <f>RIGHT(N1009,LEN(N1009)-SEARCH("/",N1009))</f>
        <v>wearables</v>
      </c>
      <c r="R1009">
        <f>YEAR(O1009)</f>
        <v>2016</v>
      </c>
    </row>
    <row r="1010" spans="1:18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>(((J1010/60)/60)/24)+DATE(1970,1,1)</f>
        <v>42702.809201388889</v>
      </c>
      <c r="P1010" t="str">
        <f>LEFT(N1010,SEARCH("/",N1010)-1)</f>
        <v>technology</v>
      </c>
      <c r="Q1010" t="str">
        <f>RIGHT(N1010,LEN(N1010)-SEARCH("/",N1010))</f>
        <v>wearables</v>
      </c>
      <c r="R1010">
        <f>YEAR(O1010)</f>
        <v>2016</v>
      </c>
    </row>
    <row r="1011" spans="1:18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>(((J1011/60)/60)/24)+DATE(1970,1,1)</f>
        <v>42510.604699074072</v>
      </c>
      <c r="P1011" t="str">
        <f>LEFT(N1011,SEARCH("/",N1011)-1)</f>
        <v>technology</v>
      </c>
      <c r="Q1011" t="str">
        <f>RIGHT(N1011,LEN(N1011)-SEARCH("/",N1011))</f>
        <v>wearables</v>
      </c>
      <c r="R1011">
        <f>YEAR(O1011)</f>
        <v>2016</v>
      </c>
    </row>
    <row r="1012" spans="1:18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>(((J1012/60)/60)/24)+DATE(1970,1,1)</f>
        <v>42561.829421296294</v>
      </c>
      <c r="P1012" t="str">
        <f>LEFT(N1012,SEARCH("/",N1012)-1)</f>
        <v>technology</v>
      </c>
      <c r="Q1012" t="str">
        <f>RIGHT(N1012,LEN(N1012)-SEARCH("/",N1012))</f>
        <v>wearables</v>
      </c>
      <c r="R1012">
        <f>YEAR(O1012)</f>
        <v>2016</v>
      </c>
    </row>
    <row r="1013" spans="1:18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>(((J1013/60)/60)/24)+DATE(1970,1,1)</f>
        <v>41946.898090277777</v>
      </c>
      <c r="P1013" t="str">
        <f>LEFT(N1013,SEARCH("/",N1013)-1)</f>
        <v>technology</v>
      </c>
      <c r="Q1013" t="str">
        <f>RIGHT(N1013,LEN(N1013)-SEARCH("/",N1013))</f>
        <v>wearables</v>
      </c>
      <c r="R1013">
        <f>YEAR(O1013)</f>
        <v>2014</v>
      </c>
    </row>
    <row r="1014" spans="1:18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>(((J1014/60)/60)/24)+DATE(1970,1,1)</f>
        <v>42714.440416666665</v>
      </c>
      <c r="P1014" t="str">
        <f>LEFT(N1014,SEARCH("/",N1014)-1)</f>
        <v>technology</v>
      </c>
      <c r="Q1014" t="str">
        <f>RIGHT(N1014,LEN(N1014)-SEARCH("/",N1014))</f>
        <v>wearables</v>
      </c>
      <c r="R1014">
        <f>YEAR(O1014)</f>
        <v>2016</v>
      </c>
    </row>
    <row r="1015" spans="1:18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>(((J1015/60)/60)/24)+DATE(1970,1,1)</f>
        <v>42339.833981481483</v>
      </c>
      <c r="P1015" t="str">
        <f>LEFT(N1015,SEARCH("/",N1015)-1)</f>
        <v>technology</v>
      </c>
      <c r="Q1015" t="str">
        <f>RIGHT(N1015,LEN(N1015)-SEARCH("/",N1015))</f>
        <v>wearables</v>
      </c>
      <c r="R1015">
        <f>YEAR(O1015)</f>
        <v>2015</v>
      </c>
    </row>
    <row r="1016" spans="1:18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>(((J1016/60)/60)/24)+DATE(1970,1,1)</f>
        <v>41955.002488425926</v>
      </c>
      <c r="P1016" t="str">
        <f>LEFT(N1016,SEARCH("/",N1016)-1)</f>
        <v>technology</v>
      </c>
      <c r="Q1016" t="str">
        <f>RIGHT(N1016,LEN(N1016)-SEARCH("/",N1016))</f>
        <v>wearables</v>
      </c>
      <c r="R1016">
        <f>YEAR(O1016)</f>
        <v>2014</v>
      </c>
    </row>
    <row r="1017" spans="1:18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>(((J1017/60)/60)/24)+DATE(1970,1,1)</f>
        <v>42303.878414351857</v>
      </c>
      <c r="P1017" t="str">
        <f>LEFT(N1017,SEARCH("/",N1017)-1)</f>
        <v>technology</v>
      </c>
      <c r="Q1017" t="str">
        <f>RIGHT(N1017,LEN(N1017)-SEARCH("/",N1017))</f>
        <v>wearables</v>
      </c>
      <c r="R1017">
        <f>YEAR(O1017)</f>
        <v>2015</v>
      </c>
    </row>
    <row r="1018" spans="1:18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>(((J1018/60)/60)/24)+DATE(1970,1,1)</f>
        <v>42422.107129629629</v>
      </c>
      <c r="P1018" t="str">
        <f>LEFT(N1018,SEARCH("/",N1018)-1)</f>
        <v>technology</v>
      </c>
      <c r="Q1018" t="str">
        <f>RIGHT(N1018,LEN(N1018)-SEARCH("/",N1018))</f>
        <v>wearables</v>
      </c>
      <c r="R1018">
        <f>YEAR(O1018)</f>
        <v>2016</v>
      </c>
    </row>
    <row r="1019" spans="1:18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>(((J1019/60)/60)/24)+DATE(1970,1,1)</f>
        <v>42289.675173611111</v>
      </c>
      <c r="P1019" t="str">
        <f>LEFT(N1019,SEARCH("/",N1019)-1)</f>
        <v>technology</v>
      </c>
      <c r="Q1019" t="str">
        <f>RIGHT(N1019,LEN(N1019)-SEARCH("/",N1019))</f>
        <v>wearables</v>
      </c>
      <c r="R1019">
        <f>YEAR(O1019)</f>
        <v>2015</v>
      </c>
    </row>
    <row r="1020" spans="1:18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>(((J1020/60)/60)/24)+DATE(1970,1,1)</f>
        <v>42535.492280092592</v>
      </c>
      <c r="P1020" t="str">
        <f>LEFT(N1020,SEARCH("/",N1020)-1)</f>
        <v>technology</v>
      </c>
      <c r="Q1020" t="str">
        <f>RIGHT(N1020,LEN(N1020)-SEARCH("/",N1020))</f>
        <v>wearables</v>
      </c>
      <c r="R1020">
        <f>YEAR(O1020)</f>
        <v>2016</v>
      </c>
    </row>
    <row r="1021" spans="1:18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>(((J1021/60)/60)/24)+DATE(1970,1,1)</f>
        <v>42009.973946759259</v>
      </c>
      <c r="P1021" t="str">
        <f>LEFT(N1021,SEARCH("/",N1021)-1)</f>
        <v>technology</v>
      </c>
      <c r="Q1021" t="str">
        <f>RIGHT(N1021,LEN(N1021)-SEARCH("/",N1021))</f>
        <v>wearables</v>
      </c>
      <c r="R1021">
        <f>YEAR(O1021)</f>
        <v>2015</v>
      </c>
    </row>
    <row r="1022" spans="1:18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>(((J1022/60)/60)/24)+DATE(1970,1,1)</f>
        <v>42127.069548611107</v>
      </c>
      <c r="P1022" t="str">
        <f>LEFT(N1022,SEARCH("/",N1022)-1)</f>
        <v>music</v>
      </c>
      <c r="Q1022" t="str">
        <f>RIGHT(N1022,LEN(N1022)-SEARCH("/",N1022))</f>
        <v>electronic music</v>
      </c>
      <c r="R1022">
        <f>YEAR(O1022)</f>
        <v>2015</v>
      </c>
    </row>
    <row r="1023" spans="1:18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>(((J1023/60)/60)/24)+DATE(1970,1,1)</f>
        <v>42271.251979166671</v>
      </c>
      <c r="P1023" t="str">
        <f>LEFT(N1023,SEARCH("/",N1023)-1)</f>
        <v>music</v>
      </c>
      <c r="Q1023" t="str">
        <f>RIGHT(N1023,LEN(N1023)-SEARCH("/",N1023))</f>
        <v>electronic music</v>
      </c>
      <c r="R1023">
        <f>YEAR(O1023)</f>
        <v>2015</v>
      </c>
    </row>
    <row r="1024" spans="1:18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>(((J1024/60)/60)/24)+DATE(1970,1,1)</f>
        <v>42111.646724537044</v>
      </c>
      <c r="P1024" t="str">
        <f>LEFT(N1024,SEARCH("/",N1024)-1)</f>
        <v>music</v>
      </c>
      <c r="Q1024" t="str">
        <f>RIGHT(N1024,LEN(N1024)-SEARCH("/",N1024))</f>
        <v>electronic music</v>
      </c>
      <c r="R1024">
        <f>YEAR(O1024)</f>
        <v>2015</v>
      </c>
    </row>
    <row r="1025" spans="1:18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>(((J1025/60)/60)/24)+DATE(1970,1,1)</f>
        <v>42145.919687500005</v>
      </c>
      <c r="P1025" t="str">
        <f>LEFT(N1025,SEARCH("/",N1025)-1)</f>
        <v>music</v>
      </c>
      <c r="Q1025" t="str">
        <f>RIGHT(N1025,LEN(N1025)-SEARCH("/",N1025))</f>
        <v>electronic music</v>
      </c>
      <c r="R1025">
        <f>YEAR(O1025)</f>
        <v>2015</v>
      </c>
    </row>
    <row r="1026" spans="1:18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>(((J1026/60)/60)/24)+DATE(1970,1,1)</f>
        <v>42370.580590277779</v>
      </c>
      <c r="P1026" t="str">
        <f>LEFT(N1026,SEARCH("/",N1026)-1)</f>
        <v>music</v>
      </c>
      <c r="Q1026" t="str">
        <f>RIGHT(N1026,LEN(N1026)-SEARCH("/",N1026))</f>
        <v>electronic music</v>
      </c>
      <c r="R1026">
        <f>YEAR(O1026)</f>
        <v>2016</v>
      </c>
    </row>
    <row r="1027" spans="1:18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>(((J1027/60)/60)/24)+DATE(1970,1,1)</f>
        <v>42049.833761574075</v>
      </c>
      <c r="P1027" t="str">
        <f>LEFT(N1027,SEARCH("/",N1027)-1)</f>
        <v>music</v>
      </c>
      <c r="Q1027" t="str">
        <f>RIGHT(N1027,LEN(N1027)-SEARCH("/",N1027))</f>
        <v>electronic music</v>
      </c>
      <c r="R1027">
        <f>YEAR(O1027)</f>
        <v>2015</v>
      </c>
    </row>
    <row r="1028" spans="1:18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>(((J1028/60)/60)/24)+DATE(1970,1,1)</f>
        <v>42426.407592592594</v>
      </c>
      <c r="P1028" t="str">
        <f>LEFT(N1028,SEARCH("/",N1028)-1)</f>
        <v>music</v>
      </c>
      <c r="Q1028" t="str">
        <f>RIGHT(N1028,LEN(N1028)-SEARCH("/",N1028))</f>
        <v>electronic music</v>
      </c>
      <c r="R1028">
        <f>YEAR(O1028)</f>
        <v>2016</v>
      </c>
    </row>
    <row r="1029" spans="1:18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>(((J1029/60)/60)/24)+DATE(1970,1,1)</f>
        <v>41905.034108796295</v>
      </c>
      <c r="P1029" t="str">
        <f>LEFT(N1029,SEARCH("/",N1029)-1)</f>
        <v>music</v>
      </c>
      <c r="Q1029" t="str">
        <f>RIGHT(N1029,LEN(N1029)-SEARCH("/",N1029))</f>
        <v>electronic music</v>
      </c>
      <c r="R1029">
        <f>YEAR(O1029)</f>
        <v>2014</v>
      </c>
    </row>
    <row r="1030" spans="1:18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>(((J1030/60)/60)/24)+DATE(1970,1,1)</f>
        <v>42755.627372685187</v>
      </c>
      <c r="P1030" t="str">
        <f>LEFT(N1030,SEARCH("/",N1030)-1)</f>
        <v>music</v>
      </c>
      <c r="Q1030" t="str">
        <f>RIGHT(N1030,LEN(N1030)-SEARCH("/",N1030))</f>
        <v>electronic music</v>
      </c>
      <c r="R1030">
        <f>YEAR(O1030)</f>
        <v>2017</v>
      </c>
    </row>
    <row r="1031" spans="1:18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>(((J1031/60)/60)/24)+DATE(1970,1,1)</f>
        <v>42044.711886574078</v>
      </c>
      <c r="P1031" t="str">
        <f>LEFT(N1031,SEARCH("/",N1031)-1)</f>
        <v>music</v>
      </c>
      <c r="Q1031" t="str">
        <f>RIGHT(N1031,LEN(N1031)-SEARCH("/",N1031))</f>
        <v>electronic music</v>
      </c>
      <c r="R1031">
        <f>YEAR(O1031)</f>
        <v>2015</v>
      </c>
    </row>
    <row r="1032" spans="1:18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>(((J1032/60)/60)/24)+DATE(1970,1,1)</f>
        <v>42611.483206018514</v>
      </c>
      <c r="P1032" t="str">
        <f>LEFT(N1032,SEARCH("/",N1032)-1)</f>
        <v>music</v>
      </c>
      <c r="Q1032" t="str">
        <f>RIGHT(N1032,LEN(N1032)-SEARCH("/",N1032))</f>
        <v>electronic music</v>
      </c>
      <c r="R1032">
        <f>YEAR(O1032)</f>
        <v>2016</v>
      </c>
    </row>
    <row r="1033" spans="1:18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>(((J1033/60)/60)/24)+DATE(1970,1,1)</f>
        <v>42324.764004629629</v>
      </c>
      <c r="P1033" t="str">
        <f>LEFT(N1033,SEARCH("/",N1033)-1)</f>
        <v>music</v>
      </c>
      <c r="Q1033" t="str">
        <f>RIGHT(N1033,LEN(N1033)-SEARCH("/",N1033))</f>
        <v>electronic music</v>
      </c>
      <c r="R1033">
        <f>YEAR(O1033)</f>
        <v>2015</v>
      </c>
    </row>
    <row r="1034" spans="1:18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>(((J1034/60)/60)/24)+DATE(1970,1,1)</f>
        <v>42514.666956018518</v>
      </c>
      <c r="P1034" t="str">
        <f>LEFT(N1034,SEARCH("/",N1034)-1)</f>
        <v>music</v>
      </c>
      <c r="Q1034" t="str">
        <f>RIGHT(N1034,LEN(N1034)-SEARCH("/",N1034))</f>
        <v>electronic music</v>
      </c>
      <c r="R1034">
        <f>YEAR(O1034)</f>
        <v>2016</v>
      </c>
    </row>
    <row r="1035" spans="1:18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>(((J1035/60)/60)/24)+DATE(1970,1,1)</f>
        <v>42688.732407407413</v>
      </c>
      <c r="P1035" t="str">
        <f>LEFT(N1035,SEARCH("/",N1035)-1)</f>
        <v>music</v>
      </c>
      <c r="Q1035" t="str">
        <f>RIGHT(N1035,LEN(N1035)-SEARCH("/",N1035))</f>
        <v>electronic music</v>
      </c>
      <c r="R1035">
        <f>YEAR(O1035)</f>
        <v>2016</v>
      </c>
    </row>
    <row r="1036" spans="1:18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>(((J1036/60)/60)/24)+DATE(1970,1,1)</f>
        <v>42555.166712962964</v>
      </c>
      <c r="P1036" t="str">
        <f>LEFT(N1036,SEARCH("/",N1036)-1)</f>
        <v>music</v>
      </c>
      <c r="Q1036" t="str">
        <f>RIGHT(N1036,LEN(N1036)-SEARCH("/",N1036))</f>
        <v>electronic music</v>
      </c>
      <c r="R1036">
        <f>YEAR(O1036)</f>
        <v>2016</v>
      </c>
    </row>
    <row r="1037" spans="1:18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>(((J1037/60)/60)/24)+DATE(1970,1,1)</f>
        <v>42016.641435185185</v>
      </c>
      <c r="P1037" t="str">
        <f>LEFT(N1037,SEARCH("/",N1037)-1)</f>
        <v>music</v>
      </c>
      <c r="Q1037" t="str">
        <f>RIGHT(N1037,LEN(N1037)-SEARCH("/",N1037))</f>
        <v>electronic music</v>
      </c>
      <c r="R1037">
        <f>YEAR(O1037)</f>
        <v>2015</v>
      </c>
    </row>
    <row r="1038" spans="1:18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>(((J1038/60)/60)/24)+DATE(1970,1,1)</f>
        <v>41249.448958333334</v>
      </c>
      <c r="P1038" t="str">
        <f>LEFT(N1038,SEARCH("/",N1038)-1)</f>
        <v>music</v>
      </c>
      <c r="Q1038" t="str">
        <f>RIGHT(N1038,LEN(N1038)-SEARCH("/",N1038))</f>
        <v>electronic music</v>
      </c>
      <c r="R1038">
        <f>YEAR(O1038)</f>
        <v>2012</v>
      </c>
    </row>
    <row r="1039" spans="1:18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>(((J1039/60)/60)/24)+DATE(1970,1,1)</f>
        <v>42119.822476851856</v>
      </c>
      <c r="P1039" t="str">
        <f>LEFT(N1039,SEARCH("/",N1039)-1)</f>
        <v>music</v>
      </c>
      <c r="Q1039" t="str">
        <f>RIGHT(N1039,LEN(N1039)-SEARCH("/",N1039))</f>
        <v>electronic music</v>
      </c>
      <c r="R1039">
        <f>YEAR(O1039)</f>
        <v>2015</v>
      </c>
    </row>
    <row r="1040" spans="1:18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>(((J1040/60)/60)/24)+DATE(1970,1,1)</f>
        <v>42418.231747685189</v>
      </c>
      <c r="P1040" t="str">
        <f>LEFT(N1040,SEARCH("/",N1040)-1)</f>
        <v>music</v>
      </c>
      <c r="Q1040" t="str">
        <f>RIGHT(N1040,LEN(N1040)-SEARCH("/",N1040))</f>
        <v>electronic music</v>
      </c>
      <c r="R1040">
        <f>YEAR(O1040)</f>
        <v>2016</v>
      </c>
    </row>
    <row r="1041" spans="1:18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>(((J1041/60)/60)/24)+DATE(1970,1,1)</f>
        <v>42692.109328703707</v>
      </c>
      <c r="P1041" t="str">
        <f>LEFT(N1041,SEARCH("/",N1041)-1)</f>
        <v>music</v>
      </c>
      <c r="Q1041" t="str">
        <f>RIGHT(N1041,LEN(N1041)-SEARCH("/",N1041))</f>
        <v>electronic music</v>
      </c>
      <c r="R1041">
        <f>YEAR(O1041)</f>
        <v>2016</v>
      </c>
    </row>
    <row r="1042" spans="1:18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>(((J1042/60)/60)/24)+DATE(1970,1,1)</f>
        <v>42579.708437499998</v>
      </c>
      <c r="P1042" t="str">
        <f>LEFT(N1042,SEARCH("/",N1042)-1)</f>
        <v>journalism</v>
      </c>
      <c r="Q1042" t="str">
        <f>RIGHT(N1042,LEN(N1042)-SEARCH("/",N1042))</f>
        <v>audio</v>
      </c>
      <c r="R1042">
        <f>YEAR(O1042)</f>
        <v>2016</v>
      </c>
    </row>
    <row r="1043" spans="1:18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>(((J1043/60)/60)/24)+DATE(1970,1,1)</f>
        <v>41831.060092592597</v>
      </c>
      <c r="P1043" t="str">
        <f>LEFT(N1043,SEARCH("/",N1043)-1)</f>
        <v>journalism</v>
      </c>
      <c r="Q1043" t="str">
        <f>RIGHT(N1043,LEN(N1043)-SEARCH("/",N1043))</f>
        <v>audio</v>
      </c>
      <c r="R1043">
        <f>YEAR(O1043)</f>
        <v>2014</v>
      </c>
    </row>
    <row r="1044" spans="1:18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>(((J1044/60)/60)/24)+DATE(1970,1,1)</f>
        <v>41851.696157407408</v>
      </c>
      <c r="P1044" t="str">
        <f>LEFT(N1044,SEARCH("/",N1044)-1)</f>
        <v>journalism</v>
      </c>
      <c r="Q1044" t="str">
        <f>RIGHT(N1044,LEN(N1044)-SEARCH("/",N1044))</f>
        <v>audio</v>
      </c>
      <c r="R1044">
        <f>YEAR(O1044)</f>
        <v>2014</v>
      </c>
    </row>
    <row r="1045" spans="1:18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>(((J1045/60)/60)/24)+DATE(1970,1,1)</f>
        <v>42114.252951388888</v>
      </c>
      <c r="P1045" t="str">
        <f>LEFT(N1045,SEARCH("/",N1045)-1)</f>
        <v>journalism</v>
      </c>
      <c r="Q1045" t="str">
        <f>RIGHT(N1045,LEN(N1045)-SEARCH("/",N1045))</f>
        <v>audio</v>
      </c>
      <c r="R1045">
        <f>YEAR(O1045)</f>
        <v>2015</v>
      </c>
    </row>
    <row r="1046" spans="1:18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>(((J1046/60)/60)/24)+DATE(1970,1,1)</f>
        <v>42011.925937499997</v>
      </c>
      <c r="P1046" t="str">
        <f>LEFT(N1046,SEARCH("/",N1046)-1)</f>
        <v>journalism</v>
      </c>
      <c r="Q1046" t="str">
        <f>RIGHT(N1046,LEN(N1046)-SEARCH("/",N1046))</f>
        <v>audio</v>
      </c>
      <c r="R1046">
        <f>YEAR(O1046)</f>
        <v>2015</v>
      </c>
    </row>
    <row r="1047" spans="1:18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>(((J1047/60)/60)/24)+DATE(1970,1,1)</f>
        <v>41844.874421296299</v>
      </c>
      <c r="P1047" t="str">
        <f>LEFT(N1047,SEARCH("/",N1047)-1)</f>
        <v>journalism</v>
      </c>
      <c r="Q1047" t="str">
        <f>RIGHT(N1047,LEN(N1047)-SEARCH("/",N1047))</f>
        <v>audio</v>
      </c>
      <c r="R1047">
        <f>YEAR(O1047)</f>
        <v>2014</v>
      </c>
    </row>
    <row r="1048" spans="1:18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>(((J1048/60)/60)/24)+DATE(1970,1,1)</f>
        <v>42319.851388888885</v>
      </c>
      <c r="P1048" t="str">
        <f>LEFT(N1048,SEARCH("/",N1048)-1)</f>
        <v>journalism</v>
      </c>
      <c r="Q1048" t="str">
        <f>RIGHT(N1048,LEN(N1048)-SEARCH("/",N1048))</f>
        <v>audio</v>
      </c>
      <c r="R1048">
        <f>YEAR(O1048)</f>
        <v>2015</v>
      </c>
    </row>
    <row r="1049" spans="1:18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>(((J1049/60)/60)/24)+DATE(1970,1,1)</f>
        <v>41918.818460648145</v>
      </c>
      <c r="P1049" t="str">
        <f>LEFT(N1049,SEARCH("/",N1049)-1)</f>
        <v>journalism</v>
      </c>
      <c r="Q1049" t="str">
        <f>RIGHT(N1049,LEN(N1049)-SEARCH("/",N1049))</f>
        <v>audio</v>
      </c>
      <c r="R1049">
        <f>YEAR(O1049)</f>
        <v>2014</v>
      </c>
    </row>
    <row r="1050" spans="1:18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>(((J1050/60)/60)/24)+DATE(1970,1,1)</f>
        <v>42598.053113425922</v>
      </c>
      <c r="P1050" t="str">
        <f>LEFT(N1050,SEARCH("/",N1050)-1)</f>
        <v>journalism</v>
      </c>
      <c r="Q1050" t="str">
        <f>RIGHT(N1050,LEN(N1050)-SEARCH("/",N1050))</f>
        <v>audio</v>
      </c>
      <c r="R1050">
        <f>YEAR(O1050)</f>
        <v>2016</v>
      </c>
    </row>
    <row r="1051" spans="1:18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>(((J1051/60)/60)/24)+DATE(1970,1,1)</f>
        <v>42382.431076388893</v>
      </c>
      <c r="P1051" t="str">
        <f>LEFT(N1051,SEARCH("/",N1051)-1)</f>
        <v>journalism</v>
      </c>
      <c r="Q1051" t="str">
        <f>RIGHT(N1051,LEN(N1051)-SEARCH("/",N1051))</f>
        <v>audio</v>
      </c>
      <c r="R1051">
        <f>YEAR(O1051)</f>
        <v>2016</v>
      </c>
    </row>
    <row r="1052" spans="1:18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>(((J1052/60)/60)/24)+DATE(1970,1,1)</f>
        <v>42231.7971875</v>
      </c>
      <c r="P1052" t="str">
        <f>LEFT(N1052,SEARCH("/",N1052)-1)</f>
        <v>journalism</v>
      </c>
      <c r="Q1052" t="str">
        <f>RIGHT(N1052,LEN(N1052)-SEARCH("/",N1052))</f>
        <v>audio</v>
      </c>
      <c r="R1052">
        <f>YEAR(O1052)</f>
        <v>2015</v>
      </c>
    </row>
    <row r="1053" spans="1:18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>(((J1053/60)/60)/24)+DATE(1970,1,1)</f>
        <v>41850.014178240745</v>
      </c>
      <c r="P1053" t="str">
        <f>LEFT(N1053,SEARCH("/",N1053)-1)</f>
        <v>journalism</v>
      </c>
      <c r="Q1053" t="str">
        <f>RIGHT(N1053,LEN(N1053)-SEARCH("/",N1053))</f>
        <v>audio</v>
      </c>
      <c r="R1053">
        <f>YEAR(O1053)</f>
        <v>2014</v>
      </c>
    </row>
    <row r="1054" spans="1:18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>(((J1054/60)/60)/24)+DATE(1970,1,1)</f>
        <v>42483.797395833331</v>
      </c>
      <c r="P1054" t="str">
        <f>LEFT(N1054,SEARCH("/",N1054)-1)</f>
        <v>journalism</v>
      </c>
      <c r="Q1054" t="str">
        <f>RIGHT(N1054,LEN(N1054)-SEARCH("/",N1054))</f>
        <v>audio</v>
      </c>
      <c r="R1054">
        <f>YEAR(O1054)</f>
        <v>2016</v>
      </c>
    </row>
    <row r="1055" spans="1:18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>(((J1055/60)/60)/24)+DATE(1970,1,1)</f>
        <v>42775.172824074078</v>
      </c>
      <c r="P1055" t="str">
        <f>LEFT(N1055,SEARCH("/",N1055)-1)</f>
        <v>journalism</v>
      </c>
      <c r="Q1055" t="str">
        <f>RIGHT(N1055,LEN(N1055)-SEARCH("/",N1055))</f>
        <v>audio</v>
      </c>
      <c r="R1055">
        <f>YEAR(O1055)</f>
        <v>2017</v>
      </c>
    </row>
    <row r="1056" spans="1:18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>(((J1056/60)/60)/24)+DATE(1970,1,1)</f>
        <v>41831.851840277777</v>
      </c>
      <c r="P1056" t="str">
        <f>LEFT(N1056,SEARCH("/",N1056)-1)</f>
        <v>journalism</v>
      </c>
      <c r="Q1056" t="str">
        <f>RIGHT(N1056,LEN(N1056)-SEARCH("/",N1056))</f>
        <v>audio</v>
      </c>
      <c r="R1056">
        <f>YEAR(O1056)</f>
        <v>2014</v>
      </c>
    </row>
    <row r="1057" spans="1:18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>(((J1057/60)/60)/24)+DATE(1970,1,1)</f>
        <v>42406.992418981477</v>
      </c>
      <c r="P1057" t="str">
        <f>LEFT(N1057,SEARCH("/",N1057)-1)</f>
        <v>journalism</v>
      </c>
      <c r="Q1057" t="str">
        <f>RIGHT(N1057,LEN(N1057)-SEARCH("/",N1057))</f>
        <v>audio</v>
      </c>
      <c r="R1057">
        <f>YEAR(O1057)</f>
        <v>2016</v>
      </c>
    </row>
    <row r="1058" spans="1:18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>(((J1058/60)/60)/24)+DATE(1970,1,1)</f>
        <v>42058.719641203701</v>
      </c>
      <c r="P1058" t="str">
        <f>LEFT(N1058,SEARCH("/",N1058)-1)</f>
        <v>journalism</v>
      </c>
      <c r="Q1058" t="str">
        <f>RIGHT(N1058,LEN(N1058)-SEARCH("/",N1058))</f>
        <v>audio</v>
      </c>
      <c r="R1058">
        <f>YEAR(O1058)</f>
        <v>2015</v>
      </c>
    </row>
    <row r="1059" spans="1:18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>(((J1059/60)/60)/24)+DATE(1970,1,1)</f>
        <v>42678.871331018512</v>
      </c>
      <c r="P1059" t="str">
        <f>LEFT(N1059,SEARCH("/",N1059)-1)</f>
        <v>journalism</v>
      </c>
      <c r="Q1059" t="str">
        <f>RIGHT(N1059,LEN(N1059)-SEARCH("/",N1059))</f>
        <v>audio</v>
      </c>
      <c r="R1059">
        <f>YEAR(O1059)</f>
        <v>2016</v>
      </c>
    </row>
    <row r="1060" spans="1:18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>(((J1060/60)/60)/24)+DATE(1970,1,1)</f>
        <v>42047.900960648149</v>
      </c>
      <c r="P1060" t="str">
        <f>LEFT(N1060,SEARCH("/",N1060)-1)</f>
        <v>journalism</v>
      </c>
      <c r="Q1060" t="str">
        <f>RIGHT(N1060,LEN(N1060)-SEARCH("/",N1060))</f>
        <v>audio</v>
      </c>
      <c r="R1060">
        <f>YEAR(O1060)</f>
        <v>2015</v>
      </c>
    </row>
    <row r="1061" spans="1:18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>(((J1061/60)/60)/24)+DATE(1970,1,1)</f>
        <v>42046.79</v>
      </c>
      <c r="P1061" t="str">
        <f>LEFT(N1061,SEARCH("/",N1061)-1)</f>
        <v>journalism</v>
      </c>
      <c r="Q1061" t="str">
        <f>RIGHT(N1061,LEN(N1061)-SEARCH("/",N1061))</f>
        <v>audio</v>
      </c>
      <c r="R1061">
        <f>YEAR(O1061)</f>
        <v>2015</v>
      </c>
    </row>
    <row r="1062" spans="1:18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>(((J1062/60)/60)/24)+DATE(1970,1,1)</f>
        <v>42079.913113425922</v>
      </c>
      <c r="P1062" t="str">
        <f>LEFT(N1062,SEARCH("/",N1062)-1)</f>
        <v>journalism</v>
      </c>
      <c r="Q1062" t="str">
        <f>RIGHT(N1062,LEN(N1062)-SEARCH("/",N1062))</f>
        <v>audio</v>
      </c>
      <c r="R1062">
        <f>YEAR(O1062)</f>
        <v>2015</v>
      </c>
    </row>
    <row r="1063" spans="1:18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>(((J1063/60)/60)/24)+DATE(1970,1,1)</f>
        <v>42432.276712962965</v>
      </c>
      <c r="P1063" t="str">
        <f>LEFT(N1063,SEARCH("/",N1063)-1)</f>
        <v>journalism</v>
      </c>
      <c r="Q1063" t="str">
        <f>RIGHT(N1063,LEN(N1063)-SEARCH("/",N1063))</f>
        <v>audio</v>
      </c>
      <c r="R1063">
        <f>YEAR(O1063)</f>
        <v>2016</v>
      </c>
    </row>
    <row r="1064" spans="1:18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>(((J1064/60)/60)/24)+DATE(1970,1,1)</f>
        <v>42556.807187500002</v>
      </c>
      <c r="P1064" t="str">
        <f>LEFT(N1064,SEARCH("/",N1064)-1)</f>
        <v>journalism</v>
      </c>
      <c r="Q1064" t="str">
        <f>RIGHT(N1064,LEN(N1064)-SEARCH("/",N1064))</f>
        <v>audio</v>
      </c>
      <c r="R1064">
        <f>YEAR(O1064)</f>
        <v>2016</v>
      </c>
    </row>
    <row r="1065" spans="1:18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>(((J1065/60)/60)/24)+DATE(1970,1,1)</f>
        <v>42583.030810185184</v>
      </c>
      <c r="P1065" t="str">
        <f>LEFT(N1065,SEARCH("/",N1065)-1)</f>
        <v>journalism</v>
      </c>
      <c r="Q1065" t="str">
        <f>RIGHT(N1065,LEN(N1065)-SEARCH("/",N1065))</f>
        <v>audio</v>
      </c>
      <c r="R1065">
        <f>YEAR(O1065)</f>
        <v>2016</v>
      </c>
    </row>
    <row r="1066" spans="1:18" ht="43.5" x14ac:dyDescent="0.35">
      <c r="A1066">
        <v>2426</v>
      </c>
      <c r="B1066" s="3" t="s">
        <v>2427</v>
      </c>
      <c r="C1066" s="3" t="s">
        <v>6536</v>
      </c>
      <c r="D1066" s="6">
        <v>20000</v>
      </c>
      <c r="E1066" s="8">
        <v>0</v>
      </c>
      <c r="F1066" t="s">
        <v>8220</v>
      </c>
      <c r="G1066" t="s">
        <v>8223</v>
      </c>
      <c r="H1066" t="s">
        <v>8245</v>
      </c>
      <c r="I1066">
        <v>1439006692</v>
      </c>
      <c r="J1066">
        <v>1433822692</v>
      </c>
      <c r="K1066" t="b">
        <v>0</v>
      </c>
      <c r="L1066">
        <v>0</v>
      </c>
      <c r="M1066" t="b">
        <v>0</v>
      </c>
      <c r="N1066" t="s">
        <v>8282</v>
      </c>
      <c r="O1066" s="9">
        <f>(((J1066/60)/60)/24)+DATE(1970,1,1)</f>
        <v>42164.170046296291</v>
      </c>
      <c r="P1066" t="str">
        <f>LEFT(N1066,SEARCH("/",N1066)-1)</f>
        <v>food</v>
      </c>
      <c r="Q1066" t="str">
        <f>RIGHT(N1066,LEN(N1066)-SEARCH("/",N1066))</f>
        <v>food trucks</v>
      </c>
      <c r="R1066">
        <f>YEAR(O1066)</f>
        <v>2015</v>
      </c>
    </row>
    <row r="1067" spans="1:18" ht="43.5" x14ac:dyDescent="0.35">
      <c r="A1067">
        <v>2434</v>
      </c>
      <c r="B1067" s="3" t="s">
        <v>2435</v>
      </c>
      <c r="C1067" s="3" t="s">
        <v>6544</v>
      </c>
      <c r="D1067" s="6">
        <v>20000</v>
      </c>
      <c r="E1067" s="8">
        <v>26</v>
      </c>
      <c r="F1067" t="s">
        <v>8220</v>
      </c>
      <c r="G1067" t="s">
        <v>8223</v>
      </c>
      <c r="H1067" t="s">
        <v>8245</v>
      </c>
      <c r="I1067">
        <v>1438662474</v>
      </c>
      <c r="J1067">
        <v>1435206474</v>
      </c>
      <c r="K1067" t="b">
        <v>0</v>
      </c>
      <c r="L1067">
        <v>2</v>
      </c>
      <c r="M1067" t="b">
        <v>0</v>
      </c>
      <c r="N1067" t="s">
        <v>8282</v>
      </c>
      <c r="O1067" s="9">
        <f>(((J1067/60)/60)/24)+DATE(1970,1,1)</f>
        <v>42180.18604166666</v>
      </c>
      <c r="P1067" t="str">
        <f>LEFT(N1067,SEARCH("/",N1067)-1)</f>
        <v>food</v>
      </c>
      <c r="Q1067" t="str">
        <f>RIGHT(N1067,LEN(N1067)-SEARCH("/",N1067))</f>
        <v>food trucks</v>
      </c>
      <c r="R1067">
        <f>YEAR(O1067)</f>
        <v>2015</v>
      </c>
    </row>
    <row r="1068" spans="1:18" ht="43.5" x14ac:dyDescent="0.35">
      <c r="A1068">
        <v>2508</v>
      </c>
      <c r="B1068" s="3" t="s">
        <v>2508</v>
      </c>
      <c r="C1068" s="3" t="s">
        <v>6618</v>
      </c>
      <c r="D1068" s="6">
        <v>20000</v>
      </c>
      <c r="E1068" s="8">
        <v>0</v>
      </c>
      <c r="F1068" t="s">
        <v>8220</v>
      </c>
      <c r="G1068" t="s">
        <v>8223</v>
      </c>
      <c r="H1068" t="s">
        <v>8245</v>
      </c>
      <c r="I1068">
        <v>1408056634</v>
      </c>
      <c r="J1068">
        <v>1405464634</v>
      </c>
      <c r="K1068" t="b">
        <v>0</v>
      </c>
      <c r="L1068">
        <v>0</v>
      </c>
      <c r="M1068" t="b">
        <v>0</v>
      </c>
      <c r="N1068" t="s">
        <v>8297</v>
      </c>
      <c r="O1068" s="9">
        <f>(((J1068/60)/60)/24)+DATE(1970,1,1)</f>
        <v>41835.951782407406</v>
      </c>
      <c r="P1068" t="str">
        <f>LEFT(N1068,SEARCH("/",N1068)-1)</f>
        <v>food</v>
      </c>
      <c r="Q1068" t="str">
        <f>RIGHT(N1068,LEN(N1068)-SEARCH("/",N1068))</f>
        <v>restaurants</v>
      </c>
      <c r="R1068">
        <f>YEAR(O1068)</f>
        <v>2014</v>
      </c>
    </row>
    <row r="1069" spans="1:18" ht="43.5" x14ac:dyDescent="0.35">
      <c r="A1069">
        <v>2770</v>
      </c>
      <c r="B1069" s="3" t="s">
        <v>2770</v>
      </c>
      <c r="C1069" s="3" t="s">
        <v>6880</v>
      </c>
      <c r="D1069" s="6">
        <v>20000</v>
      </c>
      <c r="E1069" s="8">
        <v>2082.25</v>
      </c>
      <c r="F1069" t="s">
        <v>8220</v>
      </c>
      <c r="G1069" t="s">
        <v>8223</v>
      </c>
      <c r="H1069" t="s">
        <v>8245</v>
      </c>
      <c r="I1069">
        <v>1395158130</v>
      </c>
      <c r="J1069">
        <v>1392569730</v>
      </c>
      <c r="K1069" t="b">
        <v>0</v>
      </c>
      <c r="L1069">
        <v>33</v>
      </c>
      <c r="M1069" t="b">
        <v>0</v>
      </c>
      <c r="N1069" t="s">
        <v>8302</v>
      </c>
      <c r="O1069" s="9">
        <f>(((J1069/60)/60)/24)+DATE(1970,1,1)</f>
        <v>41686.705208333333</v>
      </c>
      <c r="P1069" t="str">
        <f>LEFT(N1069,SEARCH("/",N1069)-1)</f>
        <v>publishing</v>
      </c>
      <c r="Q1069" t="str">
        <f>RIGHT(N1069,LEN(N1069)-SEARCH("/",N1069))</f>
        <v>children's books</v>
      </c>
      <c r="R1069">
        <f>YEAR(O1069)</f>
        <v>2014</v>
      </c>
    </row>
    <row r="1070" spans="1:18" ht="58" x14ac:dyDescent="0.35">
      <c r="A1070">
        <v>2869</v>
      </c>
      <c r="B1070" s="3" t="s">
        <v>2869</v>
      </c>
      <c r="C1070" s="3" t="s">
        <v>6979</v>
      </c>
      <c r="D1070" s="6">
        <v>20000</v>
      </c>
      <c r="E1070" s="8">
        <v>177</v>
      </c>
      <c r="F1070" t="s">
        <v>8220</v>
      </c>
      <c r="G1070" t="s">
        <v>8223</v>
      </c>
      <c r="H1070" t="s">
        <v>8245</v>
      </c>
      <c r="I1070">
        <v>1468937681</v>
      </c>
      <c r="J1070">
        <v>1466345681</v>
      </c>
      <c r="K1070" t="b">
        <v>0</v>
      </c>
      <c r="L1070">
        <v>5</v>
      </c>
      <c r="M1070" t="b">
        <v>0</v>
      </c>
      <c r="N1070" t="s">
        <v>8269</v>
      </c>
      <c r="O1070" s="9">
        <f>(((J1070/60)/60)/24)+DATE(1970,1,1)</f>
        <v>42540.593530092592</v>
      </c>
      <c r="P1070" t="str">
        <f>LEFT(N1070,SEARCH("/",N1070)-1)</f>
        <v>theater</v>
      </c>
      <c r="Q1070" t="str">
        <f>RIGHT(N1070,LEN(N1070)-SEARCH("/",N1070))</f>
        <v>plays</v>
      </c>
      <c r="R1070">
        <f>YEAR(O1070)</f>
        <v>2016</v>
      </c>
    </row>
    <row r="1071" spans="1:18" ht="43.5" x14ac:dyDescent="0.35">
      <c r="A1071">
        <v>2875</v>
      </c>
      <c r="B1071" s="3" t="s">
        <v>2875</v>
      </c>
      <c r="C1071" s="3" t="s">
        <v>6985</v>
      </c>
      <c r="D1071" s="6">
        <v>20000</v>
      </c>
      <c r="E1071" s="8">
        <v>7</v>
      </c>
      <c r="F1071" t="s">
        <v>8220</v>
      </c>
      <c r="G1071" t="s">
        <v>8223</v>
      </c>
      <c r="H1071" t="s">
        <v>8245</v>
      </c>
      <c r="I1071">
        <v>1462417493</v>
      </c>
      <c r="J1071">
        <v>1459825493</v>
      </c>
      <c r="K1071" t="b">
        <v>0</v>
      </c>
      <c r="L1071">
        <v>3</v>
      </c>
      <c r="M1071" t="b">
        <v>0</v>
      </c>
      <c r="N1071" t="s">
        <v>8269</v>
      </c>
      <c r="O1071" s="9">
        <f>(((J1071/60)/60)/24)+DATE(1970,1,1)</f>
        <v>42465.128391203703</v>
      </c>
      <c r="P1071" t="str">
        <f>LEFT(N1071,SEARCH("/",N1071)-1)</f>
        <v>theater</v>
      </c>
      <c r="Q1071" t="str">
        <f>RIGHT(N1071,LEN(N1071)-SEARCH("/",N1071))</f>
        <v>plays</v>
      </c>
      <c r="R1071">
        <f>YEAR(O1071)</f>
        <v>2016</v>
      </c>
    </row>
    <row r="1072" spans="1:18" ht="43.5" x14ac:dyDescent="0.35">
      <c r="A1072">
        <v>3055</v>
      </c>
      <c r="B1072" s="3" t="s">
        <v>3055</v>
      </c>
      <c r="C1072" s="3" t="s">
        <v>7165</v>
      </c>
      <c r="D1072" s="6">
        <v>20000</v>
      </c>
      <c r="E1072" s="8">
        <v>1</v>
      </c>
      <c r="F1072" t="s">
        <v>8220</v>
      </c>
      <c r="G1072" t="s">
        <v>8223</v>
      </c>
      <c r="H1072" t="s">
        <v>8245</v>
      </c>
      <c r="I1072">
        <v>1420844390</v>
      </c>
      <c r="J1072">
        <v>1415660390</v>
      </c>
      <c r="K1072" t="b">
        <v>0</v>
      </c>
      <c r="L1072">
        <v>1</v>
      </c>
      <c r="M1072" t="b">
        <v>0</v>
      </c>
      <c r="N1072" t="s">
        <v>8301</v>
      </c>
      <c r="O1072" s="9">
        <f>(((J1072/60)/60)/24)+DATE(1970,1,1)</f>
        <v>41953.95821759259</v>
      </c>
      <c r="P1072" t="str">
        <f>LEFT(N1072,SEARCH("/",N1072)-1)</f>
        <v>theater</v>
      </c>
      <c r="Q1072" t="str">
        <f>RIGHT(N1072,LEN(N1072)-SEARCH("/",N1072))</f>
        <v>spaces</v>
      </c>
      <c r="R1072">
        <f>YEAR(O1072)</f>
        <v>2014</v>
      </c>
    </row>
    <row r="1073" spans="1:18" ht="58" x14ac:dyDescent="0.35">
      <c r="A1073">
        <v>3083</v>
      </c>
      <c r="B1073" s="3" t="s">
        <v>3083</v>
      </c>
      <c r="C1073" s="3" t="s">
        <v>7193</v>
      </c>
      <c r="D1073" s="6">
        <v>20000</v>
      </c>
      <c r="E1073" s="8">
        <v>56</v>
      </c>
      <c r="F1073" t="s">
        <v>8220</v>
      </c>
      <c r="G1073" t="s">
        <v>8223</v>
      </c>
      <c r="H1073" t="s">
        <v>8245</v>
      </c>
      <c r="I1073">
        <v>1409547600</v>
      </c>
      <c r="J1073">
        <v>1406986278</v>
      </c>
      <c r="K1073" t="b">
        <v>0</v>
      </c>
      <c r="L1073">
        <v>3</v>
      </c>
      <c r="M1073" t="b">
        <v>0</v>
      </c>
      <c r="N1073" t="s">
        <v>8301</v>
      </c>
      <c r="O1073" s="9">
        <f>(((J1073/60)/60)/24)+DATE(1970,1,1)</f>
        <v>41853.563402777778</v>
      </c>
      <c r="P1073" t="str">
        <f>LEFT(N1073,SEARCH("/",N1073)-1)</f>
        <v>theater</v>
      </c>
      <c r="Q1073" t="str">
        <f>RIGHT(N1073,LEN(N1073)-SEARCH("/",N1073))</f>
        <v>spaces</v>
      </c>
      <c r="R1073">
        <f>YEAR(O1073)</f>
        <v>2014</v>
      </c>
    </row>
    <row r="1074" spans="1:18" ht="58" x14ac:dyDescent="0.35">
      <c r="A1074">
        <v>3086</v>
      </c>
      <c r="B1074" s="3" t="s">
        <v>3086</v>
      </c>
      <c r="C1074" s="3" t="s">
        <v>7196</v>
      </c>
      <c r="D1074" s="6">
        <v>20000</v>
      </c>
      <c r="E1074" s="8">
        <v>50</v>
      </c>
      <c r="F1074" t="s">
        <v>8220</v>
      </c>
      <c r="G1074" t="s">
        <v>8236</v>
      </c>
      <c r="H1074" t="s">
        <v>8248</v>
      </c>
      <c r="I1074">
        <v>1439827559</v>
      </c>
      <c r="J1074">
        <v>1434643559</v>
      </c>
      <c r="K1074" t="b">
        <v>0</v>
      </c>
      <c r="L1074">
        <v>3</v>
      </c>
      <c r="M1074" t="b">
        <v>0</v>
      </c>
      <c r="N1074" t="s">
        <v>8301</v>
      </c>
      <c r="O1074" s="9">
        <f>(((J1074/60)/60)/24)+DATE(1970,1,1)</f>
        <v>42173.67082175926</v>
      </c>
      <c r="P1074" t="str">
        <f>LEFT(N1074,SEARCH("/",N1074)-1)</f>
        <v>theater</v>
      </c>
      <c r="Q1074" t="str">
        <f>RIGHT(N1074,LEN(N1074)-SEARCH("/",N1074))</f>
        <v>spaces</v>
      </c>
      <c r="R1074">
        <f>YEAR(O1074)</f>
        <v>2015</v>
      </c>
    </row>
    <row r="1075" spans="1:18" ht="43.5" x14ac:dyDescent="0.35">
      <c r="A1075">
        <v>3087</v>
      </c>
      <c r="B1075" s="3" t="s">
        <v>3087</v>
      </c>
      <c r="C1075" s="3" t="s">
        <v>7197</v>
      </c>
      <c r="D1075" s="6">
        <v>20000</v>
      </c>
      <c r="E1075" s="8">
        <v>125</v>
      </c>
      <c r="F1075" t="s">
        <v>8220</v>
      </c>
      <c r="G1075" t="s">
        <v>8223</v>
      </c>
      <c r="H1075" t="s">
        <v>8245</v>
      </c>
      <c r="I1075">
        <v>1482294990</v>
      </c>
      <c r="J1075">
        <v>1477107390</v>
      </c>
      <c r="K1075" t="b">
        <v>0</v>
      </c>
      <c r="L1075">
        <v>2</v>
      </c>
      <c r="M1075" t="b">
        <v>0</v>
      </c>
      <c r="N1075" t="s">
        <v>8301</v>
      </c>
      <c r="O1075" s="9">
        <f>(((J1075/60)/60)/24)+DATE(1970,1,1)</f>
        <v>42665.150347222225</v>
      </c>
      <c r="P1075" t="str">
        <f>LEFT(N1075,SEARCH("/",N1075)-1)</f>
        <v>theater</v>
      </c>
      <c r="Q1075" t="str">
        <f>RIGHT(N1075,LEN(N1075)-SEARCH("/",N1075))</f>
        <v>spaces</v>
      </c>
      <c r="R1075">
        <f>YEAR(O1075)</f>
        <v>2016</v>
      </c>
    </row>
    <row r="1076" spans="1:18" ht="43.5" x14ac:dyDescent="0.35">
      <c r="A1076">
        <v>3096</v>
      </c>
      <c r="B1076" s="3" t="s">
        <v>3096</v>
      </c>
      <c r="C1076" s="3" t="s">
        <v>7206</v>
      </c>
      <c r="D1076" s="6">
        <v>20000</v>
      </c>
      <c r="E1076" s="8">
        <v>795</v>
      </c>
      <c r="F1076" t="s">
        <v>8220</v>
      </c>
      <c r="G1076" t="s">
        <v>8223</v>
      </c>
      <c r="H1076" t="s">
        <v>8245</v>
      </c>
      <c r="I1076">
        <v>1432151326</v>
      </c>
      <c r="J1076">
        <v>1429559326</v>
      </c>
      <c r="K1076" t="b">
        <v>0</v>
      </c>
      <c r="L1076">
        <v>14</v>
      </c>
      <c r="M1076" t="b">
        <v>0</v>
      </c>
      <c r="N1076" t="s">
        <v>8301</v>
      </c>
      <c r="O1076" s="9">
        <f>(((J1076/60)/60)/24)+DATE(1970,1,1)</f>
        <v>42114.825532407413</v>
      </c>
      <c r="P1076" t="str">
        <f>LEFT(N1076,SEARCH("/",N1076)-1)</f>
        <v>theater</v>
      </c>
      <c r="Q1076" t="str">
        <f>RIGHT(N1076,LEN(N1076)-SEARCH("/",N1076))</f>
        <v>spaces</v>
      </c>
      <c r="R1076">
        <f>YEAR(O1076)</f>
        <v>2015</v>
      </c>
    </row>
    <row r="1077" spans="1:18" ht="43.5" x14ac:dyDescent="0.35">
      <c r="A1077">
        <v>3111</v>
      </c>
      <c r="B1077" s="3" t="s">
        <v>3111</v>
      </c>
      <c r="C1077" s="3" t="s">
        <v>7221</v>
      </c>
      <c r="D1077" s="6">
        <v>20000</v>
      </c>
      <c r="E1077" s="8">
        <v>5328</v>
      </c>
      <c r="F1077" t="s">
        <v>8220</v>
      </c>
      <c r="G1077" t="s">
        <v>8223</v>
      </c>
      <c r="H1077" t="s">
        <v>8245</v>
      </c>
      <c r="I1077">
        <v>1412432220</v>
      </c>
      <c r="J1077">
        <v>1409753820</v>
      </c>
      <c r="K1077" t="b">
        <v>0</v>
      </c>
      <c r="L1077">
        <v>76</v>
      </c>
      <c r="M1077" t="b">
        <v>0</v>
      </c>
      <c r="N1077" t="s">
        <v>8301</v>
      </c>
      <c r="O1077" s="9">
        <f>(((J1077/60)/60)/24)+DATE(1970,1,1)</f>
        <v>41885.595138888886</v>
      </c>
      <c r="P1077" t="str">
        <f>LEFT(N1077,SEARCH("/",N1077)-1)</f>
        <v>theater</v>
      </c>
      <c r="Q1077" t="str">
        <f>RIGHT(N1077,LEN(N1077)-SEARCH("/",N1077))</f>
        <v>spaces</v>
      </c>
      <c r="R1077">
        <f>YEAR(O1077)</f>
        <v>2014</v>
      </c>
    </row>
    <row r="1078" spans="1:18" ht="43.5" x14ac:dyDescent="0.35">
      <c r="A1078">
        <v>3728</v>
      </c>
      <c r="B1078" s="3" t="s">
        <v>3725</v>
      </c>
      <c r="C1078" s="3" t="s">
        <v>7838</v>
      </c>
      <c r="D1078" s="6">
        <v>20000</v>
      </c>
      <c r="E1078" s="8">
        <v>1862</v>
      </c>
      <c r="F1078" t="s">
        <v>8220</v>
      </c>
      <c r="G1078" t="s">
        <v>8223</v>
      </c>
      <c r="H1078" t="s">
        <v>8245</v>
      </c>
      <c r="I1078">
        <v>1439957176</v>
      </c>
      <c r="J1078">
        <v>1437365176</v>
      </c>
      <c r="K1078" t="b">
        <v>0</v>
      </c>
      <c r="L1078">
        <v>31</v>
      </c>
      <c r="M1078" t="b">
        <v>0</v>
      </c>
      <c r="N1078" t="s">
        <v>8269</v>
      </c>
      <c r="O1078" s="9">
        <f>(((J1078/60)/60)/24)+DATE(1970,1,1)</f>
        <v>42205.171018518522</v>
      </c>
      <c r="P1078" t="str">
        <f>LEFT(N1078,SEARCH("/",N1078)-1)</f>
        <v>theater</v>
      </c>
      <c r="Q1078" t="str">
        <f>RIGHT(N1078,LEN(N1078)-SEARCH("/",N1078))</f>
        <v>plays</v>
      </c>
      <c r="R1078">
        <f>YEAR(O1078)</f>
        <v>2015</v>
      </c>
    </row>
    <row r="1079" spans="1:18" ht="43.5" x14ac:dyDescent="0.35">
      <c r="A1079">
        <v>3741</v>
      </c>
      <c r="B1079" s="3" t="s">
        <v>3738</v>
      </c>
      <c r="C1079" s="3" t="s">
        <v>7851</v>
      </c>
      <c r="D1079" s="6">
        <v>20000</v>
      </c>
      <c r="E1079" s="8">
        <v>0</v>
      </c>
      <c r="F1079" t="s">
        <v>8220</v>
      </c>
      <c r="G1079" t="s">
        <v>8223</v>
      </c>
      <c r="H1079" t="s">
        <v>8245</v>
      </c>
      <c r="I1079">
        <v>1450389950</v>
      </c>
      <c r="J1079">
        <v>1447797950</v>
      </c>
      <c r="K1079" t="b">
        <v>0</v>
      </c>
      <c r="L1079">
        <v>0</v>
      </c>
      <c r="M1079" t="b">
        <v>0</v>
      </c>
      <c r="N1079" t="s">
        <v>8269</v>
      </c>
      <c r="O1079" s="9">
        <f>(((J1079/60)/60)/24)+DATE(1970,1,1)</f>
        <v>42325.920717592591</v>
      </c>
      <c r="P1079" t="str">
        <f>LEFT(N1079,SEARCH("/",N1079)-1)</f>
        <v>theater</v>
      </c>
      <c r="Q1079" t="str">
        <f>RIGHT(N1079,LEN(N1079)-SEARCH("/",N1079))</f>
        <v>plays</v>
      </c>
      <c r="R1079">
        <f>YEAR(O1079)</f>
        <v>2015</v>
      </c>
    </row>
    <row r="1080" spans="1:18" ht="43.5" x14ac:dyDescent="0.35">
      <c r="A1080">
        <v>3929</v>
      </c>
      <c r="B1080" s="3" t="s">
        <v>3926</v>
      </c>
      <c r="C1080" s="3" t="s">
        <v>8037</v>
      </c>
      <c r="D1080" s="6">
        <v>20000</v>
      </c>
      <c r="E1080" s="8">
        <v>453</v>
      </c>
      <c r="F1080" t="s">
        <v>8220</v>
      </c>
      <c r="G1080" t="s">
        <v>8223</v>
      </c>
      <c r="H1080" t="s">
        <v>8245</v>
      </c>
      <c r="I1080">
        <v>1474228265</v>
      </c>
      <c r="J1080">
        <v>1471636265</v>
      </c>
      <c r="K1080" t="b">
        <v>0</v>
      </c>
      <c r="L1080">
        <v>14</v>
      </c>
      <c r="M1080" t="b">
        <v>0</v>
      </c>
      <c r="N1080" t="s">
        <v>8269</v>
      </c>
      <c r="O1080" s="9">
        <f>(((J1080/60)/60)/24)+DATE(1970,1,1)</f>
        <v>42601.827141203699</v>
      </c>
      <c r="P1080" t="str">
        <f>LEFT(N1080,SEARCH("/",N1080)-1)</f>
        <v>theater</v>
      </c>
      <c r="Q1080" t="str">
        <f>RIGHT(N1080,LEN(N1080)-SEARCH("/",N1080))</f>
        <v>plays</v>
      </c>
      <c r="R1080">
        <f>YEAR(O1080)</f>
        <v>2016</v>
      </c>
    </row>
    <row r="1081" spans="1:18" ht="43.5" x14ac:dyDescent="0.35">
      <c r="A1081">
        <v>3936</v>
      </c>
      <c r="B1081" s="3" t="s">
        <v>3933</v>
      </c>
      <c r="C1081" s="3" t="s">
        <v>8044</v>
      </c>
      <c r="D1081" s="6">
        <v>20000</v>
      </c>
      <c r="E1081" s="8">
        <v>0</v>
      </c>
      <c r="F1081" t="s">
        <v>8220</v>
      </c>
      <c r="G1081" t="s">
        <v>8223</v>
      </c>
      <c r="H1081" t="s">
        <v>8245</v>
      </c>
      <c r="I1081">
        <v>1480576720</v>
      </c>
      <c r="J1081">
        <v>1477981120</v>
      </c>
      <c r="K1081" t="b">
        <v>0</v>
      </c>
      <c r="L1081">
        <v>0</v>
      </c>
      <c r="M1081" t="b">
        <v>0</v>
      </c>
      <c r="N1081" t="s">
        <v>8269</v>
      </c>
      <c r="O1081" s="9">
        <f>(((J1081/60)/60)/24)+DATE(1970,1,1)</f>
        <v>42675.262962962966</v>
      </c>
      <c r="P1081" t="str">
        <f>LEFT(N1081,SEARCH("/",N1081)-1)</f>
        <v>theater</v>
      </c>
      <c r="Q1081" t="str">
        <f>RIGHT(N1081,LEN(N1081)-SEARCH("/",N1081))</f>
        <v>plays</v>
      </c>
      <c r="R1081">
        <f>YEAR(O1081)</f>
        <v>2016</v>
      </c>
    </row>
    <row r="1082" spans="1:18" ht="43.5" x14ac:dyDescent="0.35">
      <c r="A1082">
        <v>4029</v>
      </c>
      <c r="B1082" s="3" t="s">
        <v>4025</v>
      </c>
      <c r="C1082" s="3" t="s">
        <v>8134</v>
      </c>
      <c r="D1082" s="6">
        <v>20000</v>
      </c>
      <c r="E1082" s="8">
        <v>0</v>
      </c>
      <c r="F1082" t="s">
        <v>8220</v>
      </c>
      <c r="G1082" t="s">
        <v>8223</v>
      </c>
      <c r="H1082" t="s">
        <v>8245</v>
      </c>
      <c r="I1082">
        <v>1450053370</v>
      </c>
      <c r="J1082">
        <v>1447461370</v>
      </c>
      <c r="K1082" t="b">
        <v>0</v>
      </c>
      <c r="L1082">
        <v>0</v>
      </c>
      <c r="M1082" t="b">
        <v>0</v>
      </c>
      <c r="N1082" t="s">
        <v>8269</v>
      </c>
      <c r="O1082" s="9">
        <f>(((J1082/60)/60)/24)+DATE(1970,1,1)</f>
        <v>42322.025115740747</v>
      </c>
      <c r="P1082" t="str">
        <f>LEFT(N1082,SEARCH("/",N1082)-1)</f>
        <v>theater</v>
      </c>
      <c r="Q1082" t="str">
        <f>RIGHT(N1082,LEN(N1082)-SEARCH("/",N1082))</f>
        <v>plays</v>
      </c>
      <c r="R1082">
        <f>YEAR(O1082)</f>
        <v>2015</v>
      </c>
    </row>
    <row r="1083" spans="1:18" ht="43.5" x14ac:dyDescent="0.35">
      <c r="A1083">
        <v>4049</v>
      </c>
      <c r="B1083" s="3" t="s">
        <v>4045</v>
      </c>
      <c r="C1083" s="3" t="s">
        <v>8153</v>
      </c>
      <c r="D1083" s="6">
        <v>20000</v>
      </c>
      <c r="E1083" s="8">
        <v>16</v>
      </c>
      <c r="F1083" t="s">
        <v>8220</v>
      </c>
      <c r="G1083" t="s">
        <v>8223</v>
      </c>
      <c r="H1083" t="s">
        <v>8245</v>
      </c>
      <c r="I1083">
        <v>1436914815</v>
      </c>
      <c r="J1083">
        <v>1434322815</v>
      </c>
      <c r="K1083" t="b">
        <v>0</v>
      </c>
      <c r="L1083">
        <v>1</v>
      </c>
      <c r="M1083" t="b">
        <v>0</v>
      </c>
      <c r="N1083" t="s">
        <v>8269</v>
      </c>
      <c r="O1083" s="9">
        <f>(((J1083/60)/60)/24)+DATE(1970,1,1)</f>
        <v>42169.958506944444</v>
      </c>
      <c r="P1083" t="str">
        <f>LEFT(N1083,SEARCH("/",N1083)-1)</f>
        <v>theater</v>
      </c>
      <c r="Q1083" t="str">
        <f>RIGHT(N1083,LEN(N1083)-SEARCH("/",N1083))</f>
        <v>plays</v>
      </c>
      <c r="R1083">
        <f>YEAR(O1083)</f>
        <v>2015</v>
      </c>
    </row>
    <row r="1084" spans="1:18" ht="43.5" x14ac:dyDescent="0.35">
      <c r="A1084">
        <v>4062</v>
      </c>
      <c r="B1084" s="3" t="s">
        <v>4058</v>
      </c>
      <c r="C1084" s="3" t="s">
        <v>8166</v>
      </c>
      <c r="D1084" s="6">
        <v>20000</v>
      </c>
      <c r="E1084" s="8">
        <v>490</v>
      </c>
      <c r="F1084" t="s">
        <v>8220</v>
      </c>
      <c r="G1084" t="s">
        <v>8223</v>
      </c>
      <c r="H1084" t="s">
        <v>8245</v>
      </c>
      <c r="I1084">
        <v>1467481468</v>
      </c>
      <c r="J1084">
        <v>1464889468</v>
      </c>
      <c r="K1084" t="b">
        <v>0</v>
      </c>
      <c r="L1084">
        <v>3</v>
      </c>
      <c r="M1084" t="b">
        <v>0</v>
      </c>
      <c r="N1084" t="s">
        <v>8269</v>
      </c>
      <c r="O1084" s="9">
        <f>(((J1084/60)/60)/24)+DATE(1970,1,1)</f>
        <v>42523.739212962959</v>
      </c>
      <c r="P1084" t="str">
        <f>LEFT(N1084,SEARCH("/",N1084)-1)</f>
        <v>theater</v>
      </c>
      <c r="Q1084" t="str">
        <f>RIGHT(N1084,LEN(N1084)-SEARCH("/",N1084))</f>
        <v>plays</v>
      </c>
      <c r="R1084">
        <f>YEAR(O1084)</f>
        <v>2016</v>
      </c>
    </row>
    <row r="1085" spans="1:18" ht="58" x14ac:dyDescent="0.35">
      <c r="A1085">
        <v>4071</v>
      </c>
      <c r="B1085" s="3" t="s">
        <v>4067</v>
      </c>
      <c r="C1085" s="3" t="s">
        <v>8174</v>
      </c>
      <c r="D1085" s="6">
        <v>20000</v>
      </c>
      <c r="E1085" s="8">
        <v>0</v>
      </c>
      <c r="F1085" t="s">
        <v>8220</v>
      </c>
      <c r="G1085" t="s">
        <v>8237</v>
      </c>
      <c r="H1085" t="s">
        <v>8255</v>
      </c>
      <c r="I1085">
        <v>1482779931</v>
      </c>
      <c r="J1085">
        <v>1480187931</v>
      </c>
      <c r="K1085" t="b">
        <v>0</v>
      </c>
      <c r="L1085">
        <v>0</v>
      </c>
      <c r="M1085" t="b">
        <v>0</v>
      </c>
      <c r="N1085" t="s">
        <v>8269</v>
      </c>
      <c r="O1085" s="9">
        <f>(((J1085/60)/60)/24)+DATE(1970,1,1)</f>
        <v>42700.804756944446</v>
      </c>
      <c r="P1085" t="str">
        <f>LEFT(N1085,SEARCH("/",N1085)-1)</f>
        <v>theater</v>
      </c>
      <c r="Q1085" t="str">
        <f>RIGHT(N1085,LEN(N1085)-SEARCH("/",N1085))</f>
        <v>plays</v>
      </c>
      <c r="R1085">
        <f>YEAR(O1085)</f>
        <v>2016</v>
      </c>
    </row>
    <row r="1086" spans="1:18" ht="43.5" x14ac:dyDescent="0.35">
      <c r="A1086">
        <v>2771</v>
      </c>
      <c r="B1086" s="3" t="s">
        <v>2771</v>
      </c>
      <c r="C1086" s="3" t="s">
        <v>6881</v>
      </c>
      <c r="D1086" s="6">
        <v>19980</v>
      </c>
      <c r="E1086" s="8">
        <v>0</v>
      </c>
      <c r="F1086" t="s">
        <v>8220</v>
      </c>
      <c r="G1086" t="s">
        <v>8223</v>
      </c>
      <c r="H1086" t="s">
        <v>8245</v>
      </c>
      <c r="I1086">
        <v>1359738000</v>
      </c>
      <c r="J1086">
        <v>1355489140</v>
      </c>
      <c r="K1086" t="b">
        <v>0</v>
      </c>
      <c r="L1086">
        <v>0</v>
      </c>
      <c r="M1086" t="b">
        <v>0</v>
      </c>
      <c r="N1086" t="s">
        <v>8302</v>
      </c>
      <c r="O1086" s="9">
        <f>(((J1086/60)/60)/24)+DATE(1970,1,1)</f>
        <v>41257.531712962962</v>
      </c>
      <c r="P1086" t="str">
        <f>LEFT(N1086,SEARCH("/",N1086)-1)</f>
        <v>publishing</v>
      </c>
      <c r="Q1086" t="str">
        <f>RIGHT(N1086,LEN(N1086)-SEARCH("/",N1086))</f>
        <v>children's books</v>
      </c>
      <c r="R1086">
        <f>YEAR(O1086)</f>
        <v>2012</v>
      </c>
    </row>
    <row r="1087" spans="1:18" ht="43.5" x14ac:dyDescent="0.35">
      <c r="A1087">
        <v>2677</v>
      </c>
      <c r="B1087" s="3" t="s">
        <v>2677</v>
      </c>
      <c r="C1087" s="3" t="s">
        <v>6787</v>
      </c>
      <c r="D1087" s="6">
        <v>19500</v>
      </c>
      <c r="E1087" s="8">
        <v>3415</v>
      </c>
      <c r="F1087" t="s">
        <v>8220</v>
      </c>
      <c r="G1087" t="s">
        <v>8223</v>
      </c>
      <c r="H1087" t="s">
        <v>8245</v>
      </c>
      <c r="I1087">
        <v>1404348143</v>
      </c>
      <c r="J1087">
        <v>1401756143</v>
      </c>
      <c r="K1087" t="b">
        <v>0</v>
      </c>
      <c r="L1087">
        <v>27</v>
      </c>
      <c r="M1087" t="b">
        <v>0</v>
      </c>
      <c r="N1087" t="s">
        <v>8300</v>
      </c>
      <c r="O1087" s="9">
        <f>(((J1087/60)/60)/24)+DATE(1970,1,1)</f>
        <v>41793.029432870368</v>
      </c>
      <c r="P1087" t="str">
        <f>LEFT(N1087,SEARCH("/",N1087)-1)</f>
        <v>technology</v>
      </c>
      <c r="Q1087" t="str">
        <f>RIGHT(N1087,LEN(N1087)-SEARCH("/",N1087))</f>
        <v>makerspaces</v>
      </c>
      <c r="R1087">
        <f>YEAR(O1087)</f>
        <v>2014</v>
      </c>
    </row>
    <row r="1088" spans="1:18" ht="58" x14ac:dyDescent="0.35">
      <c r="A1088">
        <v>1796</v>
      </c>
      <c r="B1088" s="3" t="s">
        <v>1797</v>
      </c>
      <c r="C1088" s="3" t="s">
        <v>5906</v>
      </c>
      <c r="D1088" s="6">
        <v>19000</v>
      </c>
      <c r="E1088" s="8">
        <v>4190</v>
      </c>
      <c r="F1088" t="s">
        <v>8220</v>
      </c>
      <c r="G1088" t="s">
        <v>8224</v>
      </c>
      <c r="H1088" t="s">
        <v>8246</v>
      </c>
      <c r="I1088">
        <v>1469356366</v>
      </c>
      <c r="J1088">
        <v>1464172366</v>
      </c>
      <c r="K1088" t="b">
        <v>1</v>
      </c>
      <c r="L1088">
        <v>86</v>
      </c>
      <c r="M1088" t="b">
        <v>0</v>
      </c>
      <c r="N1088" t="s">
        <v>8283</v>
      </c>
      <c r="O1088" s="9">
        <f>(((J1088/60)/60)/24)+DATE(1970,1,1)</f>
        <v>42515.439421296294</v>
      </c>
      <c r="P1088" t="str">
        <f>LEFT(N1088,SEARCH("/",N1088)-1)</f>
        <v>photography</v>
      </c>
      <c r="Q1088" t="str">
        <f>RIGHT(N1088,LEN(N1088)-SEARCH("/",N1088))</f>
        <v>photobooks</v>
      </c>
      <c r="R1088">
        <f>YEAR(O1088)</f>
        <v>2016</v>
      </c>
    </row>
    <row r="1089" spans="1:18" ht="58" x14ac:dyDescent="0.35">
      <c r="A1089">
        <v>564</v>
      </c>
      <c r="B1089" s="3" t="s">
        <v>565</v>
      </c>
      <c r="C1089" s="3" t="s">
        <v>4674</v>
      </c>
      <c r="D1089" s="6">
        <v>18000</v>
      </c>
      <c r="E1089" s="8">
        <v>1</v>
      </c>
      <c r="F1089" t="s">
        <v>8220</v>
      </c>
      <c r="G1089" t="s">
        <v>8229</v>
      </c>
      <c r="H1089" t="s">
        <v>8248</v>
      </c>
      <c r="I1089">
        <v>1457822275</v>
      </c>
      <c r="J1089">
        <v>1455230275</v>
      </c>
      <c r="K1089" t="b">
        <v>0</v>
      </c>
      <c r="L1089">
        <v>1</v>
      </c>
      <c r="M1089" t="b">
        <v>0</v>
      </c>
      <c r="N1089" t="s">
        <v>8270</v>
      </c>
      <c r="O1089" s="9">
        <f>(((J1089/60)/60)/24)+DATE(1970,1,1)</f>
        <v>42411.942997685182</v>
      </c>
      <c r="P1089" t="str">
        <f>LEFT(N1089,SEARCH("/",N1089)-1)</f>
        <v>technology</v>
      </c>
      <c r="Q1089" t="str">
        <f>RIGHT(N1089,LEN(N1089)-SEARCH("/",N1089))</f>
        <v>web</v>
      </c>
      <c r="R1089">
        <f>YEAR(O1089)</f>
        <v>2016</v>
      </c>
    </row>
    <row r="1090" spans="1:18" x14ac:dyDescent="0.35">
      <c r="A1090">
        <v>1086</v>
      </c>
      <c r="B1090" s="3" t="s">
        <v>1087</v>
      </c>
      <c r="C1090" s="3" t="s">
        <v>5196</v>
      </c>
      <c r="D1090" s="6">
        <v>18000</v>
      </c>
      <c r="E1090" s="8">
        <v>15</v>
      </c>
      <c r="F1090" t="s">
        <v>8220</v>
      </c>
      <c r="G1090" t="s">
        <v>8223</v>
      </c>
      <c r="H1090" t="s">
        <v>8245</v>
      </c>
      <c r="I1090">
        <v>1408913291</v>
      </c>
      <c r="J1090">
        <v>1406321291</v>
      </c>
      <c r="K1090" t="b">
        <v>0</v>
      </c>
      <c r="L1090">
        <v>2</v>
      </c>
      <c r="M1090" t="b">
        <v>0</v>
      </c>
      <c r="N1090" t="s">
        <v>8280</v>
      </c>
      <c r="O1090" s="9">
        <f>(((J1090/60)/60)/24)+DATE(1970,1,1)</f>
        <v>41845.866793981484</v>
      </c>
      <c r="P1090" t="str">
        <f>LEFT(N1090,SEARCH("/",N1090)-1)</f>
        <v>games</v>
      </c>
      <c r="Q1090" t="str">
        <f>RIGHT(N1090,LEN(N1090)-SEARCH("/",N1090))</f>
        <v>video games</v>
      </c>
      <c r="R1090">
        <f>YEAR(O1090)</f>
        <v>2014</v>
      </c>
    </row>
    <row r="1091" spans="1:18" ht="43.5" x14ac:dyDescent="0.35">
      <c r="A1091">
        <v>1094</v>
      </c>
      <c r="B1091" s="3" t="s">
        <v>1095</v>
      </c>
      <c r="C1091" s="3" t="s">
        <v>5204</v>
      </c>
      <c r="D1091" s="6">
        <v>18000</v>
      </c>
      <c r="E1091" s="8">
        <v>3294.01</v>
      </c>
      <c r="F1091" t="s">
        <v>8220</v>
      </c>
      <c r="G1091" t="s">
        <v>8223</v>
      </c>
      <c r="H1091" t="s">
        <v>8245</v>
      </c>
      <c r="I1091">
        <v>1318180033</v>
      </c>
      <c r="J1091">
        <v>1315588033</v>
      </c>
      <c r="K1091" t="b">
        <v>0</v>
      </c>
      <c r="L1091">
        <v>27</v>
      </c>
      <c r="M1091" t="b">
        <v>0</v>
      </c>
      <c r="N1091" t="s">
        <v>8280</v>
      </c>
      <c r="O1091" s="9">
        <f>(((J1091/60)/60)/24)+DATE(1970,1,1)</f>
        <v>40795.713344907403</v>
      </c>
      <c r="P1091" t="str">
        <f>LEFT(N1091,SEARCH("/",N1091)-1)</f>
        <v>games</v>
      </c>
      <c r="Q1091" t="str">
        <f>RIGHT(N1091,LEN(N1091)-SEARCH("/",N1091))</f>
        <v>video games</v>
      </c>
      <c r="R1091">
        <f>YEAR(O1091)</f>
        <v>2011</v>
      </c>
    </row>
    <row r="1092" spans="1:18" ht="43.5" x14ac:dyDescent="0.35">
      <c r="A1092">
        <v>1161</v>
      </c>
      <c r="B1092" s="3" t="s">
        <v>1162</v>
      </c>
      <c r="C1092" s="3" t="s">
        <v>5271</v>
      </c>
      <c r="D1092" s="6">
        <v>18000</v>
      </c>
      <c r="E1092" s="8">
        <v>0</v>
      </c>
      <c r="F1092" t="s">
        <v>8220</v>
      </c>
      <c r="G1092" t="s">
        <v>8223</v>
      </c>
      <c r="H1092" t="s">
        <v>8245</v>
      </c>
      <c r="I1092">
        <v>1432047989</v>
      </c>
      <c r="J1092">
        <v>1430233589</v>
      </c>
      <c r="K1092" t="b">
        <v>0</v>
      </c>
      <c r="L1092">
        <v>0</v>
      </c>
      <c r="M1092" t="b">
        <v>0</v>
      </c>
      <c r="N1092" t="s">
        <v>8282</v>
      </c>
      <c r="O1092" s="9">
        <f>(((J1092/60)/60)/24)+DATE(1970,1,1)</f>
        <v>42122.629502314812</v>
      </c>
      <c r="P1092" t="str">
        <f>LEFT(N1092,SEARCH("/",N1092)-1)</f>
        <v>food</v>
      </c>
      <c r="Q1092" t="str">
        <f>RIGHT(N1092,LEN(N1092)-SEARCH("/",N1092))</f>
        <v>food trucks</v>
      </c>
      <c r="R1092">
        <f>YEAR(O1092)</f>
        <v>2015</v>
      </c>
    </row>
    <row r="1093" spans="1:18" ht="43.5" x14ac:dyDescent="0.35">
      <c r="A1093">
        <v>1168</v>
      </c>
      <c r="B1093" s="3" t="s">
        <v>1169</v>
      </c>
      <c r="C1093" s="3" t="s">
        <v>5278</v>
      </c>
      <c r="D1093" s="6">
        <v>18000</v>
      </c>
      <c r="E1093" s="8">
        <v>1020</v>
      </c>
      <c r="F1093" t="s">
        <v>8220</v>
      </c>
      <c r="G1093" t="s">
        <v>8223</v>
      </c>
      <c r="H1093" t="s">
        <v>8245</v>
      </c>
      <c r="I1093">
        <v>1474507065</v>
      </c>
      <c r="J1093">
        <v>1471915065</v>
      </c>
      <c r="K1093" t="b">
        <v>0</v>
      </c>
      <c r="L1093">
        <v>3</v>
      </c>
      <c r="M1093" t="b">
        <v>0</v>
      </c>
      <c r="N1093" t="s">
        <v>8282</v>
      </c>
      <c r="O1093" s="9">
        <f>(((J1093/60)/60)/24)+DATE(1970,1,1)</f>
        <v>42605.053993055553</v>
      </c>
      <c r="P1093" t="str">
        <f>LEFT(N1093,SEARCH("/",N1093)-1)</f>
        <v>food</v>
      </c>
      <c r="Q1093" t="str">
        <f>RIGHT(N1093,LEN(N1093)-SEARCH("/",N1093))</f>
        <v>food trucks</v>
      </c>
      <c r="R1093">
        <f>YEAR(O1093)</f>
        <v>2016</v>
      </c>
    </row>
    <row r="1094" spans="1:18" ht="43.5" x14ac:dyDescent="0.35">
      <c r="A1094">
        <v>1541</v>
      </c>
      <c r="B1094" s="3" t="s">
        <v>1542</v>
      </c>
      <c r="C1094" s="3" t="s">
        <v>5651</v>
      </c>
      <c r="D1094" s="6">
        <v>18000</v>
      </c>
      <c r="E1094" s="8">
        <v>6</v>
      </c>
      <c r="F1094" t="s">
        <v>8220</v>
      </c>
      <c r="G1094" t="s">
        <v>8223</v>
      </c>
      <c r="H1094" t="s">
        <v>8245</v>
      </c>
      <c r="I1094">
        <v>1420045538</v>
      </c>
      <c r="J1094">
        <v>1417453538</v>
      </c>
      <c r="K1094" t="b">
        <v>0</v>
      </c>
      <c r="L1094">
        <v>2</v>
      </c>
      <c r="M1094" t="b">
        <v>0</v>
      </c>
      <c r="N1094" t="s">
        <v>8287</v>
      </c>
      <c r="O1094" s="9">
        <f>(((J1094/60)/60)/24)+DATE(1970,1,1)</f>
        <v>41974.712245370371</v>
      </c>
      <c r="P1094" t="str">
        <f>LEFT(N1094,SEARCH("/",N1094)-1)</f>
        <v>photography</v>
      </c>
      <c r="Q1094" t="str">
        <f>RIGHT(N1094,LEN(N1094)-SEARCH("/",N1094))</f>
        <v>nature</v>
      </c>
      <c r="R1094">
        <f>YEAR(O1094)</f>
        <v>2014</v>
      </c>
    </row>
    <row r="1095" spans="1:18" ht="29" x14ac:dyDescent="0.35">
      <c r="A1095">
        <v>1817</v>
      </c>
      <c r="B1095" s="3" t="s">
        <v>1818</v>
      </c>
      <c r="C1095" s="3" t="s">
        <v>5927</v>
      </c>
      <c r="D1095" s="6">
        <v>18000</v>
      </c>
      <c r="E1095" s="8">
        <v>9419</v>
      </c>
      <c r="F1095" t="s">
        <v>8220</v>
      </c>
      <c r="G1095" t="s">
        <v>8223</v>
      </c>
      <c r="H1095" t="s">
        <v>8245</v>
      </c>
      <c r="I1095">
        <v>1485759540</v>
      </c>
      <c r="J1095">
        <v>1480607607</v>
      </c>
      <c r="K1095" t="b">
        <v>0</v>
      </c>
      <c r="L1095">
        <v>100</v>
      </c>
      <c r="M1095" t="b">
        <v>0</v>
      </c>
      <c r="N1095" t="s">
        <v>8283</v>
      </c>
      <c r="O1095" s="9">
        <f>(((J1095/60)/60)/24)+DATE(1970,1,1)</f>
        <v>42705.662118055552</v>
      </c>
      <c r="P1095" t="str">
        <f>LEFT(N1095,SEARCH("/",N1095)-1)</f>
        <v>photography</v>
      </c>
      <c r="Q1095" t="str">
        <f>RIGHT(N1095,LEN(N1095)-SEARCH("/",N1095))</f>
        <v>photobooks</v>
      </c>
      <c r="R1095">
        <f>YEAR(O1095)</f>
        <v>2016</v>
      </c>
    </row>
    <row r="1096" spans="1:18" ht="43.5" x14ac:dyDescent="0.35">
      <c r="A1096">
        <v>1862</v>
      </c>
      <c r="B1096" s="3" t="s">
        <v>1863</v>
      </c>
      <c r="C1096" s="3" t="s">
        <v>5972</v>
      </c>
      <c r="D1096" s="6">
        <v>18000</v>
      </c>
      <c r="E1096" s="8">
        <v>1455</v>
      </c>
      <c r="F1096" t="s">
        <v>8220</v>
      </c>
      <c r="G1096" t="s">
        <v>8223</v>
      </c>
      <c r="H1096" t="s">
        <v>8245</v>
      </c>
      <c r="I1096">
        <v>1488958200</v>
      </c>
      <c r="J1096">
        <v>1484912974</v>
      </c>
      <c r="K1096" t="b">
        <v>0</v>
      </c>
      <c r="L1096">
        <v>16</v>
      </c>
      <c r="M1096" t="b">
        <v>0</v>
      </c>
      <c r="N1096" t="s">
        <v>8281</v>
      </c>
      <c r="O1096" s="9">
        <f>(((J1096/60)/60)/24)+DATE(1970,1,1)</f>
        <v>42755.492754629624</v>
      </c>
      <c r="P1096" t="str">
        <f>LEFT(N1096,SEARCH("/",N1096)-1)</f>
        <v>games</v>
      </c>
      <c r="Q1096" t="str">
        <f>RIGHT(N1096,LEN(N1096)-SEARCH("/",N1096))</f>
        <v>mobile games</v>
      </c>
      <c r="R1096">
        <f>YEAR(O1096)</f>
        <v>2017</v>
      </c>
    </row>
    <row r="1097" spans="1:18" ht="43.5" x14ac:dyDescent="0.35">
      <c r="A1097">
        <v>2517</v>
      </c>
      <c r="B1097" s="3" t="s">
        <v>2517</v>
      </c>
      <c r="C1097" s="3" t="s">
        <v>6627</v>
      </c>
      <c r="D1097" s="6">
        <v>18000</v>
      </c>
      <c r="E1097" s="8">
        <v>1767</v>
      </c>
      <c r="F1097" t="s">
        <v>8220</v>
      </c>
      <c r="G1097" t="s">
        <v>8228</v>
      </c>
      <c r="H1097" t="s">
        <v>8250</v>
      </c>
      <c r="I1097">
        <v>1426788930</v>
      </c>
      <c r="J1097">
        <v>1424200530</v>
      </c>
      <c r="K1097" t="b">
        <v>0</v>
      </c>
      <c r="L1097">
        <v>33</v>
      </c>
      <c r="M1097" t="b">
        <v>0</v>
      </c>
      <c r="N1097" t="s">
        <v>8297</v>
      </c>
      <c r="O1097" s="9">
        <f>(((J1097/60)/60)/24)+DATE(1970,1,1)</f>
        <v>42052.802430555559</v>
      </c>
      <c r="P1097" t="str">
        <f>LEFT(N1097,SEARCH("/",N1097)-1)</f>
        <v>food</v>
      </c>
      <c r="Q1097" t="str">
        <f>RIGHT(N1097,LEN(N1097)-SEARCH("/",N1097))</f>
        <v>restaurants</v>
      </c>
      <c r="R1097">
        <f>YEAR(O1097)</f>
        <v>2015</v>
      </c>
    </row>
    <row r="1098" spans="1:18" ht="58" x14ac:dyDescent="0.35">
      <c r="A1098">
        <v>3058</v>
      </c>
      <c r="B1098" s="3" t="s">
        <v>3058</v>
      </c>
      <c r="C1098" s="3" t="s">
        <v>7168</v>
      </c>
      <c r="D1098" s="6">
        <v>18000</v>
      </c>
      <c r="E1098" s="8">
        <v>3</v>
      </c>
      <c r="F1098" t="s">
        <v>8220</v>
      </c>
      <c r="G1098" t="s">
        <v>8236</v>
      </c>
      <c r="H1098" t="s">
        <v>8248</v>
      </c>
      <c r="I1098">
        <v>1463734740</v>
      </c>
      <c r="J1098">
        <v>1459414740</v>
      </c>
      <c r="K1098" t="b">
        <v>0</v>
      </c>
      <c r="L1098">
        <v>3</v>
      </c>
      <c r="M1098" t="b">
        <v>0</v>
      </c>
      <c r="N1098" t="s">
        <v>8301</v>
      </c>
      <c r="O1098" s="9">
        <f>(((J1098/60)/60)/24)+DATE(1970,1,1)</f>
        <v>42460.374305555553</v>
      </c>
      <c r="P1098" t="str">
        <f>LEFT(N1098,SEARCH("/",N1098)-1)</f>
        <v>theater</v>
      </c>
      <c r="Q1098" t="str">
        <f>RIGHT(N1098,LEN(N1098)-SEARCH("/",N1098))</f>
        <v>spaces</v>
      </c>
      <c r="R1098">
        <f>YEAR(O1098)</f>
        <v>2016</v>
      </c>
    </row>
    <row r="1099" spans="1:18" ht="29" x14ac:dyDescent="0.35">
      <c r="A1099">
        <v>4022</v>
      </c>
      <c r="B1099" s="3" t="s">
        <v>4018</v>
      </c>
      <c r="C1099" s="3" t="s">
        <v>8127</v>
      </c>
      <c r="D1099" s="6">
        <v>18000</v>
      </c>
      <c r="E1099" s="8">
        <v>12521</v>
      </c>
      <c r="F1099" t="s">
        <v>8220</v>
      </c>
      <c r="G1099" t="s">
        <v>8223</v>
      </c>
      <c r="H1099" t="s">
        <v>8245</v>
      </c>
      <c r="I1099">
        <v>1422759240</v>
      </c>
      <c r="J1099">
        <v>1418824867</v>
      </c>
      <c r="K1099" t="b">
        <v>0</v>
      </c>
      <c r="L1099">
        <v>197</v>
      </c>
      <c r="M1099" t="b">
        <v>0</v>
      </c>
      <c r="N1099" t="s">
        <v>8269</v>
      </c>
      <c r="O1099" s="9">
        <f>(((J1099/60)/60)/24)+DATE(1970,1,1)</f>
        <v>41990.584108796291</v>
      </c>
      <c r="P1099" t="str">
        <f>LEFT(N1099,SEARCH("/",N1099)-1)</f>
        <v>theater</v>
      </c>
      <c r="Q1099" t="str">
        <f>RIGHT(N1099,LEN(N1099)-SEARCH("/",N1099))</f>
        <v>plays</v>
      </c>
      <c r="R1099">
        <f>YEAR(O1099)</f>
        <v>2014</v>
      </c>
    </row>
    <row r="1100" spans="1:18" ht="43.5" x14ac:dyDescent="0.35">
      <c r="A1100">
        <v>3953</v>
      </c>
      <c r="B1100" s="3" t="s">
        <v>3950</v>
      </c>
      <c r="C1100" s="3" t="s">
        <v>8060</v>
      </c>
      <c r="D1100" s="6">
        <v>17600</v>
      </c>
      <c r="E1100" s="8">
        <v>0</v>
      </c>
      <c r="F1100" t="s">
        <v>8220</v>
      </c>
      <c r="G1100" t="s">
        <v>8223</v>
      </c>
      <c r="H1100" t="s">
        <v>8245</v>
      </c>
      <c r="I1100">
        <v>1469834940</v>
      </c>
      <c r="J1100">
        <v>1467162586</v>
      </c>
      <c r="K1100" t="b">
        <v>0</v>
      </c>
      <c r="L1100">
        <v>0</v>
      </c>
      <c r="M1100" t="b">
        <v>0</v>
      </c>
      <c r="N1100" t="s">
        <v>8269</v>
      </c>
      <c r="O1100" s="9">
        <f>(((J1100/60)/60)/24)+DATE(1970,1,1)</f>
        <v>42550.048449074078</v>
      </c>
      <c r="P1100" t="str">
        <f>LEFT(N1100,SEARCH("/",N1100)-1)</f>
        <v>theater</v>
      </c>
      <c r="Q1100" t="str">
        <f>RIGHT(N1100,LEN(N1100)-SEARCH("/",N1100))</f>
        <v>plays</v>
      </c>
      <c r="R1100">
        <f>YEAR(O1100)</f>
        <v>2016</v>
      </c>
    </row>
    <row r="1101" spans="1:18" ht="43.5" x14ac:dyDescent="0.35">
      <c r="A1101">
        <v>770</v>
      </c>
      <c r="B1101" s="3" t="s">
        <v>771</v>
      </c>
      <c r="C1101" s="3" t="s">
        <v>4880</v>
      </c>
      <c r="D1101" s="6">
        <v>17500</v>
      </c>
      <c r="E1101" s="8">
        <v>0</v>
      </c>
      <c r="F1101" t="s">
        <v>8220</v>
      </c>
      <c r="G1101" t="s">
        <v>8223</v>
      </c>
      <c r="H1101" t="s">
        <v>8245</v>
      </c>
      <c r="I1101">
        <v>1361750369</v>
      </c>
      <c r="J1101">
        <v>1358294369</v>
      </c>
      <c r="K1101" t="b">
        <v>0</v>
      </c>
      <c r="L1101">
        <v>0</v>
      </c>
      <c r="M1101" t="b">
        <v>0</v>
      </c>
      <c r="N1101" t="s">
        <v>8273</v>
      </c>
      <c r="O1101" s="9">
        <f>(((J1101/60)/60)/24)+DATE(1970,1,1)</f>
        <v>41289.999641203707</v>
      </c>
      <c r="P1101" t="str">
        <f>LEFT(N1101,SEARCH("/",N1101)-1)</f>
        <v>publishing</v>
      </c>
      <c r="Q1101" t="str">
        <f>RIGHT(N1101,LEN(N1101)-SEARCH("/",N1101))</f>
        <v>fiction</v>
      </c>
      <c r="R1101">
        <f>YEAR(O1101)</f>
        <v>2013</v>
      </c>
    </row>
    <row r="1102" spans="1:18" ht="29" x14ac:dyDescent="0.35">
      <c r="A1102">
        <v>982</v>
      </c>
      <c r="B1102" s="3" t="s">
        <v>983</v>
      </c>
      <c r="C1102" s="3" t="s">
        <v>5092</v>
      </c>
      <c r="D1102" s="6">
        <v>17500</v>
      </c>
      <c r="E1102" s="8">
        <v>3</v>
      </c>
      <c r="F1102" t="s">
        <v>8220</v>
      </c>
      <c r="G1102" t="s">
        <v>8223</v>
      </c>
      <c r="H1102" t="s">
        <v>8245</v>
      </c>
      <c r="I1102">
        <v>1475431486</v>
      </c>
      <c r="J1102">
        <v>1472839486</v>
      </c>
      <c r="K1102" t="b">
        <v>0</v>
      </c>
      <c r="L1102">
        <v>3</v>
      </c>
      <c r="M1102" t="b">
        <v>0</v>
      </c>
      <c r="N1102" t="s">
        <v>8271</v>
      </c>
      <c r="O1102" s="9">
        <f>(((J1102/60)/60)/24)+DATE(1970,1,1)</f>
        <v>42615.753310185188</v>
      </c>
      <c r="P1102" t="str">
        <f>LEFT(N1102,SEARCH("/",N1102)-1)</f>
        <v>technology</v>
      </c>
      <c r="Q1102" t="str">
        <f>RIGHT(N1102,LEN(N1102)-SEARCH("/",N1102))</f>
        <v>wearables</v>
      </c>
      <c r="R1102">
        <f>YEAR(O1102)</f>
        <v>2016</v>
      </c>
    </row>
    <row r="1103" spans="1:18" ht="43.5" x14ac:dyDescent="0.35">
      <c r="A1103">
        <v>1803</v>
      </c>
      <c r="B1103" s="3" t="s">
        <v>1804</v>
      </c>
      <c r="C1103" s="3" t="s">
        <v>5913</v>
      </c>
      <c r="D1103" s="6">
        <v>17500</v>
      </c>
      <c r="E1103" s="8">
        <v>5390</v>
      </c>
      <c r="F1103" t="s">
        <v>8220</v>
      </c>
      <c r="G1103" t="s">
        <v>8223</v>
      </c>
      <c r="H1103" t="s">
        <v>8245</v>
      </c>
      <c r="I1103">
        <v>1423878182</v>
      </c>
      <c r="J1103">
        <v>1421199782</v>
      </c>
      <c r="K1103" t="b">
        <v>1</v>
      </c>
      <c r="L1103">
        <v>75</v>
      </c>
      <c r="M1103" t="b">
        <v>0</v>
      </c>
      <c r="N1103" t="s">
        <v>8283</v>
      </c>
      <c r="O1103" s="9">
        <f>(((J1103/60)/60)/24)+DATE(1970,1,1)</f>
        <v>42018.071550925932</v>
      </c>
      <c r="P1103" t="str">
        <f>LEFT(N1103,SEARCH("/",N1103)-1)</f>
        <v>photography</v>
      </c>
      <c r="Q1103" t="str">
        <f>RIGHT(N1103,LEN(N1103)-SEARCH("/",N1103))</f>
        <v>photobooks</v>
      </c>
      <c r="R1103">
        <f>YEAR(O1103)</f>
        <v>2015</v>
      </c>
    </row>
    <row r="1104" spans="1:18" ht="58" x14ac:dyDescent="0.35">
      <c r="A1104">
        <v>3631</v>
      </c>
      <c r="B1104" s="3" t="s">
        <v>3629</v>
      </c>
      <c r="C1104" s="3" t="s">
        <v>7741</v>
      </c>
      <c r="D1104" s="6">
        <v>17100</v>
      </c>
      <c r="E1104" s="8">
        <v>8725</v>
      </c>
      <c r="F1104" t="s">
        <v>8220</v>
      </c>
      <c r="G1104" t="s">
        <v>8223</v>
      </c>
      <c r="H1104" t="s">
        <v>8245</v>
      </c>
      <c r="I1104">
        <v>1411444740</v>
      </c>
      <c r="J1104">
        <v>1409335497</v>
      </c>
      <c r="K1104" t="b">
        <v>0</v>
      </c>
      <c r="L1104">
        <v>59</v>
      </c>
      <c r="M1104" t="b">
        <v>0</v>
      </c>
      <c r="N1104" t="s">
        <v>8303</v>
      </c>
      <c r="O1104" s="9">
        <f>(((J1104/60)/60)/24)+DATE(1970,1,1)</f>
        <v>41880.753437499996</v>
      </c>
      <c r="P1104" t="str">
        <f>LEFT(N1104,SEARCH("/",N1104)-1)</f>
        <v>theater</v>
      </c>
      <c r="Q1104" t="str">
        <f>RIGHT(N1104,LEN(N1104)-SEARCH("/",N1104))</f>
        <v>musical</v>
      </c>
      <c r="R1104">
        <f>YEAR(O1104)</f>
        <v>2014</v>
      </c>
    </row>
    <row r="1105" spans="1:18" ht="29" x14ac:dyDescent="0.35">
      <c r="A1105">
        <v>165</v>
      </c>
      <c r="B1105" s="3" t="s">
        <v>167</v>
      </c>
      <c r="C1105" s="3" t="s">
        <v>4275</v>
      </c>
      <c r="D1105" s="6">
        <v>17000</v>
      </c>
      <c r="E1105" s="8">
        <v>0</v>
      </c>
      <c r="F1105" t="s">
        <v>8220</v>
      </c>
      <c r="G1105" t="s">
        <v>8224</v>
      </c>
      <c r="H1105" t="s">
        <v>8246</v>
      </c>
      <c r="I1105">
        <v>1452613724</v>
      </c>
      <c r="J1105">
        <v>1450021724</v>
      </c>
      <c r="K1105" t="b">
        <v>0</v>
      </c>
      <c r="L1105">
        <v>0</v>
      </c>
      <c r="M1105" t="b">
        <v>0</v>
      </c>
      <c r="N1105" t="s">
        <v>8266</v>
      </c>
      <c r="O1105" s="9">
        <f>(((J1105/60)/60)/24)+DATE(1970,1,1)</f>
        <v>42351.658842592587</v>
      </c>
      <c r="P1105" t="str">
        <f>LEFT(N1105,SEARCH("/",N1105)-1)</f>
        <v>film &amp; video</v>
      </c>
      <c r="Q1105" t="str">
        <f>RIGHT(N1105,LEN(N1105)-SEARCH("/",N1105))</f>
        <v>drama</v>
      </c>
      <c r="R1105">
        <f>YEAR(O1105)</f>
        <v>2015</v>
      </c>
    </row>
    <row r="1106" spans="1:18" x14ac:dyDescent="0.35">
      <c r="A1106">
        <v>442</v>
      </c>
      <c r="B1106" s="3" t="s">
        <v>443</v>
      </c>
      <c r="C1106" s="3" t="s">
        <v>4552</v>
      </c>
      <c r="D1106" s="6">
        <v>17000</v>
      </c>
      <c r="E1106" s="8">
        <v>6691</v>
      </c>
      <c r="F1106" t="s">
        <v>8220</v>
      </c>
      <c r="G1106" t="s">
        <v>8223</v>
      </c>
      <c r="H1106" t="s">
        <v>8245</v>
      </c>
      <c r="I1106">
        <v>1424380783</v>
      </c>
      <c r="J1106">
        <v>1421788783</v>
      </c>
      <c r="K1106" t="b">
        <v>0</v>
      </c>
      <c r="L1106">
        <v>17</v>
      </c>
      <c r="M1106" t="b">
        <v>0</v>
      </c>
      <c r="N1106" t="s">
        <v>8268</v>
      </c>
      <c r="O1106" s="9">
        <f>(((J1106/60)/60)/24)+DATE(1970,1,1)</f>
        <v>42024.888692129629</v>
      </c>
      <c r="P1106" t="str">
        <f>LEFT(N1106,SEARCH("/",N1106)-1)</f>
        <v>film &amp; video</v>
      </c>
      <c r="Q1106" t="str">
        <f>RIGHT(N1106,LEN(N1106)-SEARCH("/",N1106))</f>
        <v>animation</v>
      </c>
      <c r="R1106">
        <f>YEAR(O1106)</f>
        <v>2015</v>
      </c>
    </row>
    <row r="1107" spans="1:18" ht="58" x14ac:dyDescent="0.35">
      <c r="A1107">
        <v>1431</v>
      </c>
      <c r="B1107" s="3" t="s">
        <v>1432</v>
      </c>
      <c r="C1107" s="3" t="s">
        <v>5541</v>
      </c>
      <c r="D1107" s="6">
        <v>17000</v>
      </c>
      <c r="E1107" s="8">
        <v>5431</v>
      </c>
      <c r="F1107" t="s">
        <v>8220</v>
      </c>
      <c r="G1107" t="s">
        <v>8223</v>
      </c>
      <c r="H1107" t="s">
        <v>8245</v>
      </c>
      <c r="I1107">
        <v>1448517816</v>
      </c>
      <c r="J1107">
        <v>1445922216</v>
      </c>
      <c r="K1107" t="b">
        <v>0</v>
      </c>
      <c r="L1107">
        <v>47</v>
      </c>
      <c r="M1107" t="b">
        <v>0</v>
      </c>
      <c r="N1107" t="s">
        <v>8285</v>
      </c>
      <c r="O1107" s="9">
        <f>(((J1107/60)/60)/24)+DATE(1970,1,1)</f>
        <v>42304.210833333331</v>
      </c>
      <c r="P1107" t="str">
        <f>LEFT(N1107,SEARCH("/",N1107)-1)</f>
        <v>publishing</v>
      </c>
      <c r="Q1107" t="str">
        <f>RIGHT(N1107,LEN(N1107)-SEARCH("/",N1107))</f>
        <v>translations</v>
      </c>
      <c r="R1107">
        <f>YEAR(O1107)</f>
        <v>2015</v>
      </c>
    </row>
    <row r="1108" spans="1:18" ht="58" x14ac:dyDescent="0.35">
      <c r="A1108">
        <v>1801</v>
      </c>
      <c r="B1108" s="3" t="s">
        <v>1802</v>
      </c>
      <c r="C1108" s="3" t="s">
        <v>5911</v>
      </c>
      <c r="D1108" s="6">
        <v>17000</v>
      </c>
      <c r="E1108" s="8">
        <v>2355</v>
      </c>
      <c r="F1108" t="s">
        <v>8220</v>
      </c>
      <c r="G1108" t="s">
        <v>8224</v>
      </c>
      <c r="H1108" t="s">
        <v>8246</v>
      </c>
      <c r="I1108">
        <v>1450181400</v>
      </c>
      <c r="J1108">
        <v>1447429868</v>
      </c>
      <c r="K1108" t="b">
        <v>1</v>
      </c>
      <c r="L1108">
        <v>37</v>
      </c>
      <c r="M1108" t="b">
        <v>0</v>
      </c>
      <c r="N1108" t="s">
        <v>8283</v>
      </c>
      <c r="O1108" s="9">
        <f>(((J1108/60)/60)/24)+DATE(1970,1,1)</f>
        <v>42321.660509259258</v>
      </c>
      <c r="P1108" t="str">
        <f>LEFT(N1108,SEARCH("/",N1108)-1)</f>
        <v>photography</v>
      </c>
      <c r="Q1108" t="str">
        <f>RIGHT(N1108,LEN(N1108)-SEARCH("/",N1108))</f>
        <v>photobooks</v>
      </c>
      <c r="R1108">
        <f>YEAR(O1108)</f>
        <v>2015</v>
      </c>
    </row>
    <row r="1109" spans="1:18" ht="58" x14ac:dyDescent="0.35">
      <c r="A1109">
        <v>4048</v>
      </c>
      <c r="B1109" s="3" t="s">
        <v>4044</v>
      </c>
      <c r="C1109" s="3" t="s">
        <v>8152</v>
      </c>
      <c r="D1109" s="6">
        <v>17000</v>
      </c>
      <c r="E1109" s="8">
        <v>3001</v>
      </c>
      <c r="F1109" t="s">
        <v>8220</v>
      </c>
      <c r="G1109" t="s">
        <v>8224</v>
      </c>
      <c r="H1109" t="s">
        <v>8246</v>
      </c>
      <c r="I1109">
        <v>1460373187</v>
      </c>
      <c r="J1109">
        <v>1457352787</v>
      </c>
      <c r="K1109" t="b">
        <v>0</v>
      </c>
      <c r="L1109">
        <v>91</v>
      </c>
      <c r="M1109" t="b">
        <v>0</v>
      </c>
      <c r="N1109" t="s">
        <v>8269</v>
      </c>
      <c r="O1109" s="9">
        <f>(((J1109/60)/60)/24)+DATE(1970,1,1)</f>
        <v>42436.509108796294</v>
      </c>
      <c r="P1109" t="str">
        <f>LEFT(N1109,SEARCH("/",N1109)-1)</f>
        <v>theater</v>
      </c>
      <c r="Q1109" t="str">
        <f>RIGHT(N1109,LEN(N1109)-SEARCH("/",N1109))</f>
        <v>plays</v>
      </c>
      <c r="R1109">
        <f>YEAR(O1109)</f>
        <v>2016</v>
      </c>
    </row>
    <row r="1110" spans="1:18" ht="43.5" x14ac:dyDescent="0.35">
      <c r="A1110">
        <v>2420</v>
      </c>
      <c r="B1110" s="3" t="s">
        <v>2421</v>
      </c>
      <c r="C1110" s="3" t="s">
        <v>6530</v>
      </c>
      <c r="D1110" s="6">
        <v>16870</v>
      </c>
      <c r="E1110" s="8">
        <v>2501</v>
      </c>
      <c r="F1110" t="s">
        <v>8220</v>
      </c>
      <c r="G1110" t="s">
        <v>8223</v>
      </c>
      <c r="H1110" t="s">
        <v>8245</v>
      </c>
      <c r="I1110">
        <v>1415583695</v>
      </c>
      <c r="J1110">
        <v>1410396095</v>
      </c>
      <c r="K1110" t="b">
        <v>0</v>
      </c>
      <c r="L1110">
        <v>36</v>
      </c>
      <c r="M1110" t="b">
        <v>0</v>
      </c>
      <c r="N1110" t="s">
        <v>8282</v>
      </c>
      <c r="O1110" s="9">
        <f>(((J1110/60)/60)/24)+DATE(1970,1,1)</f>
        <v>41893.028877314813</v>
      </c>
      <c r="P1110" t="str">
        <f>LEFT(N1110,SEARCH("/",N1110)-1)</f>
        <v>food</v>
      </c>
      <c r="Q1110" t="str">
        <f>RIGHT(N1110,LEN(N1110)-SEARCH("/",N1110))</f>
        <v>food trucks</v>
      </c>
      <c r="R1110">
        <f>YEAR(O1110)</f>
        <v>2014</v>
      </c>
    </row>
    <row r="1111" spans="1:18" ht="29" x14ac:dyDescent="0.35">
      <c r="A1111">
        <v>1702</v>
      </c>
      <c r="B1111" s="3" t="s">
        <v>1703</v>
      </c>
      <c r="C1111" s="3" t="s">
        <v>5812</v>
      </c>
      <c r="D1111" s="6">
        <v>16500</v>
      </c>
      <c r="E1111" s="8">
        <v>1</v>
      </c>
      <c r="F1111" t="s">
        <v>8220</v>
      </c>
      <c r="G1111" t="s">
        <v>8223</v>
      </c>
      <c r="H1111" t="s">
        <v>8245</v>
      </c>
      <c r="I1111">
        <v>1427745150</v>
      </c>
      <c r="J1111">
        <v>1425156750</v>
      </c>
      <c r="K1111" t="b">
        <v>0</v>
      </c>
      <c r="L1111">
        <v>1</v>
      </c>
      <c r="M1111" t="b">
        <v>0</v>
      </c>
      <c r="N1111" t="s">
        <v>8291</v>
      </c>
      <c r="O1111" s="9">
        <f>(((J1111/60)/60)/24)+DATE(1970,1,1)</f>
        <v>42063.869791666672</v>
      </c>
      <c r="P1111" t="str">
        <f>LEFT(N1111,SEARCH("/",N1111)-1)</f>
        <v>music</v>
      </c>
      <c r="Q1111" t="str">
        <f>RIGHT(N1111,LEN(N1111)-SEARCH("/",N1111))</f>
        <v>faith</v>
      </c>
      <c r="R1111">
        <f>YEAR(O1111)</f>
        <v>2015</v>
      </c>
    </row>
    <row r="1112" spans="1:18" ht="58" x14ac:dyDescent="0.35">
      <c r="A1112">
        <v>909</v>
      </c>
      <c r="B1112" s="3" t="s">
        <v>910</v>
      </c>
      <c r="C1112" s="3" t="s">
        <v>5019</v>
      </c>
      <c r="D1112" s="6">
        <v>16000</v>
      </c>
      <c r="E1112" s="8">
        <v>520</v>
      </c>
      <c r="F1112" t="s">
        <v>8220</v>
      </c>
      <c r="G1112" t="s">
        <v>8223</v>
      </c>
      <c r="H1112" t="s">
        <v>8245</v>
      </c>
      <c r="I1112">
        <v>1343016000</v>
      </c>
      <c r="J1112">
        <v>1340296440</v>
      </c>
      <c r="K1112" t="b">
        <v>0</v>
      </c>
      <c r="L1112">
        <v>8</v>
      </c>
      <c r="M1112" t="b">
        <v>0</v>
      </c>
      <c r="N1112" t="s">
        <v>8276</v>
      </c>
      <c r="O1112" s="9">
        <f>(((J1112/60)/60)/24)+DATE(1970,1,1)</f>
        <v>41081.69027777778</v>
      </c>
      <c r="P1112" t="str">
        <f>LEFT(N1112,SEARCH("/",N1112)-1)</f>
        <v>music</v>
      </c>
      <c r="Q1112" t="str">
        <f>RIGHT(N1112,LEN(N1112)-SEARCH("/",N1112))</f>
        <v>jazz</v>
      </c>
      <c r="R1112">
        <f>YEAR(O1112)</f>
        <v>2012</v>
      </c>
    </row>
    <row r="1113" spans="1:18" x14ac:dyDescent="0.35">
      <c r="A1113">
        <v>1152</v>
      </c>
      <c r="B1113" s="3" t="s">
        <v>1153</v>
      </c>
      <c r="C1113" s="3" t="s">
        <v>5262</v>
      </c>
      <c r="D1113" s="6">
        <v>16000</v>
      </c>
      <c r="E1113" s="8">
        <v>911</v>
      </c>
      <c r="F1113" t="s">
        <v>8220</v>
      </c>
      <c r="G1113" t="s">
        <v>8223</v>
      </c>
      <c r="H1113" t="s">
        <v>8245</v>
      </c>
      <c r="I1113">
        <v>1431709312</v>
      </c>
      <c r="J1113">
        <v>1429117312</v>
      </c>
      <c r="K1113" t="b">
        <v>0</v>
      </c>
      <c r="L1113">
        <v>15</v>
      </c>
      <c r="M1113" t="b">
        <v>0</v>
      </c>
      <c r="N1113" t="s">
        <v>8282</v>
      </c>
      <c r="O1113" s="9">
        <f>(((J1113/60)/60)/24)+DATE(1970,1,1)</f>
        <v>42109.709629629629</v>
      </c>
      <c r="P1113" t="str">
        <f>LEFT(N1113,SEARCH("/",N1113)-1)</f>
        <v>food</v>
      </c>
      <c r="Q1113" t="str">
        <f>RIGHT(N1113,LEN(N1113)-SEARCH("/",N1113))</f>
        <v>food trucks</v>
      </c>
      <c r="R1113">
        <f>YEAR(O1113)</f>
        <v>2015</v>
      </c>
    </row>
    <row r="1114" spans="1:18" ht="43.5" x14ac:dyDescent="0.35">
      <c r="A1114">
        <v>1798</v>
      </c>
      <c r="B1114" s="3" t="s">
        <v>1799</v>
      </c>
      <c r="C1114" s="3" t="s">
        <v>5908</v>
      </c>
      <c r="D1114" s="6">
        <v>16000</v>
      </c>
      <c r="E1114" s="8">
        <v>2182</v>
      </c>
      <c r="F1114" t="s">
        <v>8220</v>
      </c>
      <c r="G1114" t="s">
        <v>8223</v>
      </c>
      <c r="H1114" t="s">
        <v>8245</v>
      </c>
      <c r="I1114">
        <v>1454572233</v>
      </c>
      <c r="J1114">
        <v>1449388233</v>
      </c>
      <c r="K1114" t="b">
        <v>1</v>
      </c>
      <c r="L1114">
        <v>37</v>
      </c>
      <c r="M1114" t="b">
        <v>0</v>
      </c>
      <c r="N1114" t="s">
        <v>8283</v>
      </c>
      <c r="O1114" s="9">
        <f>(((J1114/60)/60)/24)+DATE(1970,1,1)</f>
        <v>42344.32677083333</v>
      </c>
      <c r="P1114" t="str">
        <f>LEFT(N1114,SEARCH("/",N1114)-1)</f>
        <v>photography</v>
      </c>
      <c r="Q1114" t="str">
        <f>RIGHT(N1114,LEN(N1114)-SEARCH("/",N1114))</f>
        <v>photobooks</v>
      </c>
      <c r="R1114">
        <f>YEAR(O1114)</f>
        <v>2015</v>
      </c>
    </row>
    <row r="1115" spans="1:18" ht="43.5" x14ac:dyDescent="0.35">
      <c r="A1115">
        <v>2744</v>
      </c>
      <c r="B1115" s="3" t="s">
        <v>2744</v>
      </c>
      <c r="C1115" s="3" t="s">
        <v>6854</v>
      </c>
      <c r="D1115" s="6">
        <v>16000</v>
      </c>
      <c r="E1115" s="8">
        <v>835</v>
      </c>
      <c r="F1115" t="s">
        <v>8220</v>
      </c>
      <c r="G1115" t="s">
        <v>8223</v>
      </c>
      <c r="H1115" t="s">
        <v>8245</v>
      </c>
      <c r="I1115">
        <v>1330478998</v>
      </c>
      <c r="J1115">
        <v>1327886998</v>
      </c>
      <c r="K1115" t="b">
        <v>0</v>
      </c>
      <c r="L1115">
        <v>22</v>
      </c>
      <c r="M1115" t="b">
        <v>0</v>
      </c>
      <c r="N1115" t="s">
        <v>8302</v>
      </c>
      <c r="O1115" s="9">
        <f>(((J1115/60)/60)/24)+DATE(1970,1,1)</f>
        <v>40938.062476851854</v>
      </c>
      <c r="P1115" t="str">
        <f>LEFT(N1115,SEARCH("/",N1115)-1)</f>
        <v>publishing</v>
      </c>
      <c r="Q1115" t="str">
        <f>RIGHT(N1115,LEN(N1115)-SEARCH("/",N1115))</f>
        <v>children's books</v>
      </c>
      <c r="R1115">
        <f>YEAR(O1115)</f>
        <v>2012</v>
      </c>
    </row>
    <row r="1116" spans="1:18" ht="58" x14ac:dyDescent="0.35">
      <c r="A1116">
        <v>3102</v>
      </c>
      <c r="B1116" s="3" t="s">
        <v>3102</v>
      </c>
      <c r="C1116" s="3" t="s">
        <v>7212</v>
      </c>
      <c r="D1116" s="6">
        <v>16000</v>
      </c>
      <c r="E1116" s="8">
        <v>6258</v>
      </c>
      <c r="F1116" t="s">
        <v>8220</v>
      </c>
      <c r="G1116" t="s">
        <v>8224</v>
      </c>
      <c r="H1116" t="s">
        <v>8246</v>
      </c>
      <c r="I1116">
        <v>1471939818</v>
      </c>
      <c r="J1116">
        <v>1467619818</v>
      </c>
      <c r="K1116" t="b">
        <v>0</v>
      </c>
      <c r="L1116">
        <v>90</v>
      </c>
      <c r="M1116" t="b">
        <v>0</v>
      </c>
      <c r="N1116" t="s">
        <v>8301</v>
      </c>
      <c r="O1116" s="9">
        <f>(((J1116/60)/60)/24)+DATE(1970,1,1)</f>
        <v>42555.340486111112</v>
      </c>
      <c r="P1116" t="str">
        <f>LEFT(N1116,SEARCH("/",N1116)-1)</f>
        <v>theater</v>
      </c>
      <c r="Q1116" t="str">
        <f>RIGHT(N1116,LEN(N1116)-SEARCH("/",N1116))</f>
        <v>spaces</v>
      </c>
      <c r="R1116">
        <f>YEAR(O1116)</f>
        <v>2016</v>
      </c>
    </row>
    <row r="1117" spans="1:18" ht="43.5" x14ac:dyDescent="0.35">
      <c r="A1117">
        <v>1804</v>
      </c>
      <c r="B1117" s="3" t="s">
        <v>1805</v>
      </c>
      <c r="C1117" s="3" t="s">
        <v>5914</v>
      </c>
      <c r="D1117" s="6">
        <v>15500</v>
      </c>
      <c r="E1117" s="8">
        <v>5452</v>
      </c>
      <c r="F1117" t="s">
        <v>8220</v>
      </c>
      <c r="G1117" t="s">
        <v>8223</v>
      </c>
      <c r="H1117" t="s">
        <v>8245</v>
      </c>
      <c r="I1117">
        <v>1447521404</v>
      </c>
      <c r="J1117">
        <v>1444061804</v>
      </c>
      <c r="K1117" t="b">
        <v>1</v>
      </c>
      <c r="L1117">
        <v>52</v>
      </c>
      <c r="M1117" t="b">
        <v>0</v>
      </c>
      <c r="N1117" t="s">
        <v>8283</v>
      </c>
      <c r="O1117" s="9">
        <f>(((J1117/60)/60)/24)+DATE(1970,1,1)</f>
        <v>42282.678287037037</v>
      </c>
      <c r="P1117" t="str">
        <f>LEFT(N1117,SEARCH("/",N1117)-1)</f>
        <v>photography</v>
      </c>
      <c r="Q1117" t="str">
        <f>RIGHT(N1117,LEN(N1117)-SEARCH("/",N1117))</f>
        <v>photobooks</v>
      </c>
      <c r="R1117">
        <f>YEAR(O1117)</f>
        <v>2015</v>
      </c>
    </row>
    <row r="1118" spans="1:18" ht="43.5" x14ac:dyDescent="0.35">
      <c r="A1118">
        <v>230</v>
      </c>
      <c r="B1118" s="3" t="s">
        <v>232</v>
      </c>
      <c r="C1118" s="3" t="s">
        <v>4340</v>
      </c>
      <c r="D1118" s="6">
        <v>15000</v>
      </c>
      <c r="E1118" s="8">
        <v>60</v>
      </c>
      <c r="F1118" t="s">
        <v>8220</v>
      </c>
      <c r="G1118" t="s">
        <v>8223</v>
      </c>
      <c r="H1118" t="s">
        <v>8245</v>
      </c>
      <c r="I1118">
        <v>1433443151</v>
      </c>
      <c r="J1118">
        <v>1430851151</v>
      </c>
      <c r="K1118" t="b">
        <v>0</v>
      </c>
      <c r="L1118">
        <v>2</v>
      </c>
      <c r="M1118" t="b">
        <v>0</v>
      </c>
      <c r="N1118" t="s">
        <v>8266</v>
      </c>
      <c r="O1118" s="9">
        <f>(((J1118/60)/60)/24)+DATE(1970,1,1)</f>
        <v>42129.777210648142</v>
      </c>
      <c r="P1118" t="str">
        <f>LEFT(N1118,SEARCH("/",N1118)-1)</f>
        <v>film &amp; video</v>
      </c>
      <c r="Q1118" t="str">
        <f>RIGHT(N1118,LEN(N1118)-SEARCH("/",N1118))</f>
        <v>drama</v>
      </c>
      <c r="R1118">
        <f>YEAR(O1118)</f>
        <v>2015</v>
      </c>
    </row>
    <row r="1119" spans="1:18" ht="29" x14ac:dyDescent="0.35">
      <c r="A1119">
        <v>237</v>
      </c>
      <c r="B1119" s="3" t="s">
        <v>239</v>
      </c>
      <c r="C1119" s="3" t="s">
        <v>4347</v>
      </c>
      <c r="D1119" s="6">
        <v>15000</v>
      </c>
      <c r="E1119" s="8">
        <v>50</v>
      </c>
      <c r="F1119" t="s">
        <v>8220</v>
      </c>
      <c r="G1119" t="s">
        <v>8223</v>
      </c>
      <c r="H1119" t="s">
        <v>8245</v>
      </c>
      <c r="I1119">
        <v>1457445069</v>
      </c>
      <c r="J1119">
        <v>1452261069</v>
      </c>
      <c r="K1119" t="b">
        <v>0</v>
      </c>
      <c r="L1119">
        <v>1</v>
      </c>
      <c r="M1119" t="b">
        <v>0</v>
      </c>
      <c r="N1119" t="s">
        <v>8266</v>
      </c>
      <c r="O1119" s="9">
        <f>(((J1119/60)/60)/24)+DATE(1970,1,1)</f>
        <v>42377.577187499999</v>
      </c>
      <c r="P1119" t="str">
        <f>LEFT(N1119,SEARCH("/",N1119)-1)</f>
        <v>film &amp; video</v>
      </c>
      <c r="Q1119" t="str">
        <f>RIGHT(N1119,LEN(N1119)-SEARCH("/",N1119))</f>
        <v>drama</v>
      </c>
      <c r="R1119">
        <f>YEAR(O1119)</f>
        <v>2016</v>
      </c>
    </row>
    <row r="1120" spans="1:18" ht="58" x14ac:dyDescent="0.35">
      <c r="A1120">
        <v>421</v>
      </c>
      <c r="B1120" s="3" t="s">
        <v>422</v>
      </c>
      <c r="C1120" s="3" t="s">
        <v>4531</v>
      </c>
      <c r="D1120" s="6">
        <v>15000</v>
      </c>
      <c r="E1120" s="8">
        <v>301</v>
      </c>
      <c r="F1120" t="s">
        <v>8220</v>
      </c>
      <c r="G1120" t="s">
        <v>8223</v>
      </c>
      <c r="H1120" t="s">
        <v>8245</v>
      </c>
      <c r="I1120">
        <v>1440157656</v>
      </c>
      <c r="J1120">
        <v>1434973656</v>
      </c>
      <c r="K1120" t="b">
        <v>0</v>
      </c>
      <c r="L1120">
        <v>6</v>
      </c>
      <c r="M1120" t="b">
        <v>0</v>
      </c>
      <c r="N1120" t="s">
        <v>8268</v>
      </c>
      <c r="O1120" s="9">
        <f>(((J1120/60)/60)/24)+DATE(1970,1,1)</f>
        <v>42177.491388888884</v>
      </c>
      <c r="P1120" t="str">
        <f>LEFT(N1120,SEARCH("/",N1120)-1)</f>
        <v>film &amp; video</v>
      </c>
      <c r="Q1120" t="str">
        <f>RIGHT(N1120,LEN(N1120)-SEARCH("/",N1120))</f>
        <v>animation</v>
      </c>
      <c r="R1120">
        <f>YEAR(O1120)</f>
        <v>2015</v>
      </c>
    </row>
    <row r="1121" spans="1:18" ht="43.5" x14ac:dyDescent="0.35">
      <c r="A1121">
        <v>479</v>
      </c>
      <c r="B1121" s="3" t="s">
        <v>480</v>
      </c>
      <c r="C1121" s="3" t="s">
        <v>4589</v>
      </c>
      <c r="D1121" s="6">
        <v>15000</v>
      </c>
      <c r="E1121" s="8">
        <v>4884</v>
      </c>
      <c r="F1121" t="s">
        <v>8220</v>
      </c>
      <c r="G1121" t="s">
        <v>8223</v>
      </c>
      <c r="H1121" t="s">
        <v>8245</v>
      </c>
      <c r="I1121">
        <v>1416566835</v>
      </c>
      <c r="J1121">
        <v>1411379235</v>
      </c>
      <c r="K1121" t="b">
        <v>0</v>
      </c>
      <c r="L1121">
        <v>55</v>
      </c>
      <c r="M1121" t="b">
        <v>0</v>
      </c>
      <c r="N1121" t="s">
        <v>8268</v>
      </c>
      <c r="O1121" s="9">
        <f>(((J1121/60)/60)/24)+DATE(1970,1,1)</f>
        <v>41904.407812500001</v>
      </c>
      <c r="P1121" t="str">
        <f>LEFT(N1121,SEARCH("/",N1121)-1)</f>
        <v>film &amp; video</v>
      </c>
      <c r="Q1121" t="str">
        <f>RIGHT(N1121,LEN(N1121)-SEARCH("/",N1121))</f>
        <v>animation</v>
      </c>
      <c r="R1121">
        <f>YEAR(O1121)</f>
        <v>2014</v>
      </c>
    </row>
    <row r="1122" spans="1:18" ht="58" x14ac:dyDescent="0.35">
      <c r="A1122">
        <v>483</v>
      </c>
      <c r="B1122" s="3" t="s">
        <v>484</v>
      </c>
      <c r="C1122" s="3" t="s">
        <v>4593</v>
      </c>
      <c r="D1122" s="6">
        <v>15000</v>
      </c>
      <c r="E1122" s="8">
        <v>7530</v>
      </c>
      <c r="F1122" t="s">
        <v>8220</v>
      </c>
      <c r="G1122" t="s">
        <v>8224</v>
      </c>
      <c r="H1122" t="s">
        <v>8246</v>
      </c>
      <c r="I1122">
        <v>1359434672</v>
      </c>
      <c r="J1122">
        <v>1354250672</v>
      </c>
      <c r="K1122" t="b">
        <v>0</v>
      </c>
      <c r="L1122">
        <v>147</v>
      </c>
      <c r="M1122" t="b">
        <v>0</v>
      </c>
      <c r="N1122" t="s">
        <v>8268</v>
      </c>
      <c r="O1122" s="9">
        <f>(((J1122/60)/60)/24)+DATE(1970,1,1)</f>
        <v>41243.197592592594</v>
      </c>
      <c r="P1122" t="str">
        <f>LEFT(N1122,SEARCH("/",N1122)-1)</f>
        <v>film &amp; video</v>
      </c>
      <c r="Q1122" t="str">
        <f>RIGHT(N1122,LEN(N1122)-SEARCH("/",N1122))</f>
        <v>animation</v>
      </c>
      <c r="R1122">
        <f>YEAR(O1122)</f>
        <v>2012</v>
      </c>
    </row>
    <row r="1123" spans="1:18" ht="43.5" x14ac:dyDescent="0.35">
      <c r="A1123">
        <v>517</v>
      </c>
      <c r="B1123" s="3" t="s">
        <v>518</v>
      </c>
      <c r="C1123" s="3" t="s">
        <v>4627</v>
      </c>
      <c r="D1123" s="6">
        <v>15000</v>
      </c>
      <c r="E1123" s="8">
        <v>205</v>
      </c>
      <c r="F1123" t="s">
        <v>8220</v>
      </c>
      <c r="G1123" t="s">
        <v>8223</v>
      </c>
      <c r="H1123" t="s">
        <v>8245</v>
      </c>
      <c r="I1123">
        <v>1486046761</v>
      </c>
      <c r="J1123">
        <v>1483454761</v>
      </c>
      <c r="K1123" t="b">
        <v>0</v>
      </c>
      <c r="L1123">
        <v>3</v>
      </c>
      <c r="M1123" t="b">
        <v>0</v>
      </c>
      <c r="N1123" t="s">
        <v>8268</v>
      </c>
      <c r="O1123" s="9">
        <f>(((J1123/60)/60)/24)+DATE(1970,1,1)</f>
        <v>42738.615289351852</v>
      </c>
      <c r="P1123" t="str">
        <f>LEFT(N1123,SEARCH("/",N1123)-1)</f>
        <v>film &amp; video</v>
      </c>
      <c r="Q1123" t="str">
        <f>RIGHT(N1123,LEN(N1123)-SEARCH("/",N1123))</f>
        <v>animation</v>
      </c>
      <c r="R1123">
        <f>YEAR(O1123)</f>
        <v>2017</v>
      </c>
    </row>
    <row r="1124" spans="1:18" ht="58" x14ac:dyDescent="0.35">
      <c r="A1124">
        <v>540</v>
      </c>
      <c r="B1124" s="3" t="s">
        <v>541</v>
      </c>
      <c r="C1124" s="3" t="s">
        <v>4650</v>
      </c>
      <c r="D1124" s="6">
        <v>15000</v>
      </c>
      <c r="E1124" s="8">
        <v>1</v>
      </c>
      <c r="F1124" t="s">
        <v>8220</v>
      </c>
      <c r="G1124" t="s">
        <v>8223</v>
      </c>
      <c r="H1124" t="s">
        <v>8245</v>
      </c>
      <c r="I1124">
        <v>1423078606</v>
      </c>
      <c r="J1124">
        <v>1420486606</v>
      </c>
      <c r="K1124" t="b">
        <v>0</v>
      </c>
      <c r="L1124">
        <v>1</v>
      </c>
      <c r="M1124" t="b">
        <v>0</v>
      </c>
      <c r="N1124" t="s">
        <v>8270</v>
      </c>
      <c r="O1124" s="9">
        <f>(((J1124/60)/60)/24)+DATE(1970,1,1)</f>
        <v>42009.817199074074</v>
      </c>
      <c r="P1124" t="str">
        <f>LEFT(N1124,SEARCH("/",N1124)-1)</f>
        <v>technology</v>
      </c>
      <c r="Q1124" t="str">
        <f>RIGHT(N1124,LEN(N1124)-SEARCH("/",N1124))</f>
        <v>web</v>
      </c>
      <c r="R1124">
        <f>YEAR(O1124)</f>
        <v>2015</v>
      </c>
    </row>
    <row r="1125" spans="1:18" ht="43.5" x14ac:dyDescent="0.35">
      <c r="A1125">
        <v>561</v>
      </c>
      <c r="B1125" s="3" t="s">
        <v>562</v>
      </c>
      <c r="C1125" s="3" t="s">
        <v>4671</v>
      </c>
      <c r="D1125" s="6">
        <v>15000</v>
      </c>
      <c r="E1125" s="8">
        <v>55</v>
      </c>
      <c r="F1125" t="s">
        <v>8220</v>
      </c>
      <c r="G1125" t="s">
        <v>8223</v>
      </c>
      <c r="H1125" t="s">
        <v>8245</v>
      </c>
      <c r="I1125">
        <v>1445874513</v>
      </c>
      <c r="J1125">
        <v>1442850513</v>
      </c>
      <c r="K1125" t="b">
        <v>0</v>
      </c>
      <c r="L1125">
        <v>2</v>
      </c>
      <c r="M1125" t="b">
        <v>0</v>
      </c>
      <c r="N1125" t="s">
        <v>8270</v>
      </c>
      <c r="O1125" s="9">
        <f>(((J1125/60)/60)/24)+DATE(1970,1,1)</f>
        <v>42268.658715277779</v>
      </c>
      <c r="P1125" t="str">
        <f>LEFT(N1125,SEARCH("/",N1125)-1)</f>
        <v>technology</v>
      </c>
      <c r="Q1125" t="str">
        <f>RIGHT(N1125,LEN(N1125)-SEARCH("/",N1125))</f>
        <v>web</v>
      </c>
      <c r="R1125">
        <f>YEAR(O1125)</f>
        <v>2015</v>
      </c>
    </row>
    <row r="1126" spans="1:18" ht="43.5" x14ac:dyDescent="0.35">
      <c r="A1126">
        <v>668</v>
      </c>
      <c r="B1126" s="3" t="s">
        <v>669</v>
      </c>
      <c r="C1126" s="3" t="s">
        <v>4778</v>
      </c>
      <c r="D1126" s="6">
        <v>15000</v>
      </c>
      <c r="E1126" s="8">
        <v>684</v>
      </c>
      <c r="F1126" t="s">
        <v>8220</v>
      </c>
      <c r="G1126" t="s">
        <v>8223</v>
      </c>
      <c r="H1126" t="s">
        <v>8245</v>
      </c>
      <c r="I1126">
        <v>1431374222</v>
      </c>
      <c r="J1126">
        <v>1427486222</v>
      </c>
      <c r="K1126" t="b">
        <v>0</v>
      </c>
      <c r="L1126">
        <v>25</v>
      </c>
      <c r="M1126" t="b">
        <v>0</v>
      </c>
      <c r="N1126" t="s">
        <v>8271</v>
      </c>
      <c r="O1126" s="9">
        <f>(((J1126/60)/60)/24)+DATE(1970,1,1)</f>
        <v>42090.831273148149</v>
      </c>
      <c r="P1126" t="str">
        <f>LEFT(N1126,SEARCH("/",N1126)-1)</f>
        <v>technology</v>
      </c>
      <c r="Q1126" t="str">
        <f>RIGHT(N1126,LEN(N1126)-SEARCH("/",N1126))</f>
        <v>wearables</v>
      </c>
      <c r="R1126">
        <f>YEAR(O1126)</f>
        <v>2015</v>
      </c>
    </row>
    <row r="1127" spans="1:18" ht="58" x14ac:dyDescent="0.35">
      <c r="A1127">
        <v>700</v>
      </c>
      <c r="B1127" s="3" t="s">
        <v>701</v>
      </c>
      <c r="C1127" s="3" t="s">
        <v>4810</v>
      </c>
      <c r="D1127" s="6">
        <v>15000</v>
      </c>
      <c r="E1127" s="8">
        <v>403</v>
      </c>
      <c r="F1127" t="s">
        <v>8220</v>
      </c>
      <c r="G1127" t="s">
        <v>8226</v>
      </c>
      <c r="H1127" t="s">
        <v>8248</v>
      </c>
      <c r="I1127">
        <v>1484065881</v>
      </c>
      <c r="J1127">
        <v>1481473881</v>
      </c>
      <c r="K1127" t="b">
        <v>0</v>
      </c>
      <c r="L1127">
        <v>31</v>
      </c>
      <c r="M1127" t="b">
        <v>0</v>
      </c>
      <c r="N1127" t="s">
        <v>8271</v>
      </c>
      <c r="O1127" s="9">
        <f>(((J1127/60)/60)/24)+DATE(1970,1,1)</f>
        <v>42715.688437500001</v>
      </c>
      <c r="P1127" t="str">
        <f>LEFT(N1127,SEARCH("/",N1127)-1)</f>
        <v>technology</v>
      </c>
      <c r="Q1127" t="str">
        <f>RIGHT(N1127,LEN(N1127)-SEARCH("/",N1127))</f>
        <v>wearables</v>
      </c>
      <c r="R1127">
        <f>YEAR(O1127)</f>
        <v>2016</v>
      </c>
    </row>
    <row r="1128" spans="1:18" ht="43.5" x14ac:dyDescent="0.35">
      <c r="A1128">
        <v>702</v>
      </c>
      <c r="B1128" s="3" t="s">
        <v>703</v>
      </c>
      <c r="C1128" s="3" t="s">
        <v>4812</v>
      </c>
      <c r="D1128" s="6">
        <v>15000</v>
      </c>
      <c r="E1128" s="8">
        <v>4622.01</v>
      </c>
      <c r="F1128" t="s">
        <v>8220</v>
      </c>
      <c r="G1128" t="s">
        <v>8223</v>
      </c>
      <c r="H1128" t="s">
        <v>8245</v>
      </c>
      <c r="I1128">
        <v>1480011987</v>
      </c>
      <c r="J1128">
        <v>1477416387</v>
      </c>
      <c r="K1128" t="b">
        <v>0</v>
      </c>
      <c r="L1128">
        <v>37</v>
      </c>
      <c r="M1128" t="b">
        <v>0</v>
      </c>
      <c r="N1128" t="s">
        <v>8271</v>
      </c>
      <c r="O1128" s="9">
        <f>(((J1128/60)/60)/24)+DATE(1970,1,1)</f>
        <v>42668.726701388892</v>
      </c>
      <c r="P1128" t="str">
        <f>LEFT(N1128,SEARCH("/",N1128)-1)</f>
        <v>technology</v>
      </c>
      <c r="Q1128" t="str">
        <f>RIGHT(N1128,LEN(N1128)-SEARCH("/",N1128))</f>
        <v>wearables</v>
      </c>
      <c r="R1128">
        <f>YEAR(O1128)</f>
        <v>2016</v>
      </c>
    </row>
    <row r="1129" spans="1:18" ht="43.5" x14ac:dyDescent="0.35">
      <c r="A1129">
        <v>703</v>
      </c>
      <c r="B1129" s="3" t="s">
        <v>704</v>
      </c>
      <c r="C1129" s="3" t="s">
        <v>4813</v>
      </c>
      <c r="D1129" s="6">
        <v>15000</v>
      </c>
      <c r="E1129" s="8">
        <v>837</v>
      </c>
      <c r="F1129" t="s">
        <v>8220</v>
      </c>
      <c r="G1129" t="s">
        <v>8223</v>
      </c>
      <c r="H1129" t="s">
        <v>8245</v>
      </c>
      <c r="I1129">
        <v>1485905520</v>
      </c>
      <c r="J1129">
        <v>1481150949</v>
      </c>
      <c r="K1129" t="b">
        <v>0</v>
      </c>
      <c r="L1129">
        <v>7</v>
      </c>
      <c r="M1129" t="b">
        <v>0</v>
      </c>
      <c r="N1129" t="s">
        <v>8271</v>
      </c>
      <c r="O1129" s="9">
        <f>(((J1129/60)/60)/24)+DATE(1970,1,1)</f>
        <v>42711.950798611113</v>
      </c>
      <c r="P1129" t="str">
        <f>LEFT(N1129,SEARCH("/",N1129)-1)</f>
        <v>technology</v>
      </c>
      <c r="Q1129" t="str">
        <f>RIGHT(N1129,LEN(N1129)-SEARCH("/",N1129))</f>
        <v>wearables</v>
      </c>
      <c r="R1129">
        <f>YEAR(O1129)</f>
        <v>2016</v>
      </c>
    </row>
    <row r="1130" spans="1:18" ht="29" x14ac:dyDescent="0.35">
      <c r="A1130">
        <v>709</v>
      </c>
      <c r="B1130" s="3" t="s">
        <v>710</v>
      </c>
      <c r="C1130" s="3" t="s">
        <v>4819</v>
      </c>
      <c r="D1130" s="6">
        <v>15000</v>
      </c>
      <c r="E1130" s="8">
        <v>61</v>
      </c>
      <c r="F1130" t="s">
        <v>8220</v>
      </c>
      <c r="G1130" t="s">
        <v>8223</v>
      </c>
      <c r="H1130" t="s">
        <v>8245</v>
      </c>
      <c r="I1130">
        <v>1417741159</v>
      </c>
      <c r="J1130">
        <v>1415149159</v>
      </c>
      <c r="K1130" t="b">
        <v>0</v>
      </c>
      <c r="L1130">
        <v>2</v>
      </c>
      <c r="M1130" t="b">
        <v>0</v>
      </c>
      <c r="N1130" t="s">
        <v>8271</v>
      </c>
      <c r="O1130" s="9">
        <f>(((J1130/60)/60)/24)+DATE(1970,1,1)</f>
        <v>41948.041192129633</v>
      </c>
      <c r="P1130" t="str">
        <f>LEFT(N1130,SEARCH("/",N1130)-1)</f>
        <v>technology</v>
      </c>
      <c r="Q1130" t="str">
        <f>RIGHT(N1130,LEN(N1130)-SEARCH("/",N1130))</f>
        <v>wearables</v>
      </c>
      <c r="R1130">
        <f>YEAR(O1130)</f>
        <v>2014</v>
      </c>
    </row>
    <row r="1131" spans="1:18" ht="43.5" x14ac:dyDescent="0.35">
      <c r="A1131">
        <v>714</v>
      </c>
      <c r="B1131" s="3" t="s">
        <v>715</v>
      </c>
      <c r="C1131" s="3" t="s">
        <v>4824</v>
      </c>
      <c r="D1131" s="6">
        <v>15000</v>
      </c>
      <c r="E1131" s="8">
        <v>2249</v>
      </c>
      <c r="F1131" t="s">
        <v>8220</v>
      </c>
      <c r="G1131" t="s">
        <v>8223</v>
      </c>
      <c r="H1131" t="s">
        <v>8245</v>
      </c>
      <c r="I1131">
        <v>1488308082</v>
      </c>
      <c r="J1131">
        <v>1483124082</v>
      </c>
      <c r="K1131" t="b">
        <v>0</v>
      </c>
      <c r="L1131">
        <v>28</v>
      </c>
      <c r="M1131" t="b">
        <v>0</v>
      </c>
      <c r="N1131" t="s">
        <v>8271</v>
      </c>
      <c r="O1131" s="9">
        <f>(((J1131/60)/60)/24)+DATE(1970,1,1)</f>
        <v>42734.787986111114</v>
      </c>
      <c r="P1131" t="str">
        <f>LEFT(N1131,SEARCH("/",N1131)-1)</f>
        <v>technology</v>
      </c>
      <c r="Q1131" t="str">
        <f>RIGHT(N1131,LEN(N1131)-SEARCH("/",N1131))</f>
        <v>wearables</v>
      </c>
      <c r="R1131">
        <f>YEAR(O1131)</f>
        <v>2016</v>
      </c>
    </row>
    <row r="1132" spans="1:18" ht="43.5" x14ac:dyDescent="0.35">
      <c r="A1132">
        <v>719</v>
      </c>
      <c r="B1132" s="3" t="s">
        <v>720</v>
      </c>
      <c r="C1132" s="3" t="s">
        <v>4829</v>
      </c>
      <c r="D1132" s="6">
        <v>15000</v>
      </c>
      <c r="E1132" s="8">
        <v>194</v>
      </c>
      <c r="F1132" t="s">
        <v>8220</v>
      </c>
      <c r="G1132" t="s">
        <v>8223</v>
      </c>
      <c r="H1132" t="s">
        <v>8245</v>
      </c>
      <c r="I1132">
        <v>1456189076</v>
      </c>
      <c r="J1132">
        <v>1454979476</v>
      </c>
      <c r="K1132" t="b">
        <v>0</v>
      </c>
      <c r="L1132">
        <v>10</v>
      </c>
      <c r="M1132" t="b">
        <v>0</v>
      </c>
      <c r="N1132" t="s">
        <v>8271</v>
      </c>
      <c r="O1132" s="9">
        <f>(((J1132/60)/60)/24)+DATE(1970,1,1)</f>
        <v>42409.040231481486</v>
      </c>
      <c r="P1132" t="str">
        <f>LEFT(N1132,SEARCH("/",N1132)-1)</f>
        <v>technology</v>
      </c>
      <c r="Q1132" t="str">
        <f>RIGHT(N1132,LEN(N1132)-SEARCH("/",N1132))</f>
        <v>wearables</v>
      </c>
      <c r="R1132">
        <f>YEAR(O1132)</f>
        <v>2016</v>
      </c>
    </row>
    <row r="1133" spans="1:18" ht="58" x14ac:dyDescent="0.35">
      <c r="A1133">
        <v>779</v>
      </c>
      <c r="B1133" s="3" t="s">
        <v>780</v>
      </c>
      <c r="C1133" s="3" t="s">
        <v>4889</v>
      </c>
      <c r="D1133" s="6">
        <v>15000</v>
      </c>
      <c r="E1133" s="8">
        <v>400</v>
      </c>
      <c r="F1133" t="s">
        <v>8220</v>
      </c>
      <c r="G1133" t="s">
        <v>8223</v>
      </c>
      <c r="H1133" t="s">
        <v>8245</v>
      </c>
      <c r="I1133">
        <v>1287115200</v>
      </c>
      <c r="J1133">
        <v>1284567905</v>
      </c>
      <c r="K1133" t="b">
        <v>0</v>
      </c>
      <c r="L1133">
        <v>6</v>
      </c>
      <c r="M1133" t="b">
        <v>0</v>
      </c>
      <c r="N1133" t="s">
        <v>8273</v>
      </c>
      <c r="O1133" s="9">
        <f>(((J1133/60)/60)/24)+DATE(1970,1,1)</f>
        <v>40436.68408564815</v>
      </c>
      <c r="P1133" t="str">
        <f>LEFT(N1133,SEARCH("/",N1133)-1)</f>
        <v>publishing</v>
      </c>
      <c r="Q1133" t="str">
        <f>RIGHT(N1133,LEN(N1133)-SEARCH("/",N1133))</f>
        <v>fiction</v>
      </c>
      <c r="R1133">
        <f>YEAR(O1133)</f>
        <v>2010</v>
      </c>
    </row>
    <row r="1134" spans="1:18" ht="29" x14ac:dyDescent="0.35">
      <c r="A1134">
        <v>906</v>
      </c>
      <c r="B1134" s="3" t="s">
        <v>907</v>
      </c>
      <c r="C1134" s="3" t="s">
        <v>5016</v>
      </c>
      <c r="D1134" s="6">
        <v>15000</v>
      </c>
      <c r="E1134" s="8">
        <v>0</v>
      </c>
      <c r="F1134" t="s">
        <v>8220</v>
      </c>
      <c r="G1134" t="s">
        <v>8223</v>
      </c>
      <c r="H1134" t="s">
        <v>8245</v>
      </c>
      <c r="I1134">
        <v>1394681590</v>
      </c>
      <c r="J1134">
        <v>1392093190</v>
      </c>
      <c r="K1134" t="b">
        <v>0</v>
      </c>
      <c r="L1134">
        <v>0</v>
      </c>
      <c r="M1134" t="b">
        <v>0</v>
      </c>
      <c r="N1134" t="s">
        <v>8276</v>
      </c>
      <c r="O1134" s="9">
        <f>(((J1134/60)/60)/24)+DATE(1970,1,1)</f>
        <v>41681.189699074072</v>
      </c>
      <c r="P1134" t="str">
        <f>LEFT(N1134,SEARCH("/",N1134)-1)</f>
        <v>music</v>
      </c>
      <c r="Q1134" t="str">
        <f>RIGHT(N1134,LEN(N1134)-SEARCH("/",N1134))</f>
        <v>jazz</v>
      </c>
      <c r="R1134">
        <f>YEAR(O1134)</f>
        <v>2014</v>
      </c>
    </row>
    <row r="1135" spans="1:18" ht="58" x14ac:dyDescent="0.35">
      <c r="A1135">
        <v>921</v>
      </c>
      <c r="B1135" s="3" t="s">
        <v>922</v>
      </c>
      <c r="C1135" s="3" t="s">
        <v>5031</v>
      </c>
      <c r="D1135" s="6">
        <v>15000</v>
      </c>
      <c r="E1135" s="8">
        <v>4635</v>
      </c>
      <c r="F1135" t="s">
        <v>8220</v>
      </c>
      <c r="G1135" t="s">
        <v>8223</v>
      </c>
      <c r="H1135" t="s">
        <v>8245</v>
      </c>
      <c r="I1135">
        <v>1323666376</v>
      </c>
      <c r="J1135">
        <v>1320033976</v>
      </c>
      <c r="K1135" t="b">
        <v>0</v>
      </c>
      <c r="L1135">
        <v>20</v>
      </c>
      <c r="M1135" t="b">
        <v>0</v>
      </c>
      <c r="N1135" t="s">
        <v>8276</v>
      </c>
      <c r="O1135" s="9">
        <f>(((J1135/60)/60)/24)+DATE(1970,1,1)</f>
        <v>40847.171018518515</v>
      </c>
      <c r="P1135" t="str">
        <f>LEFT(N1135,SEARCH("/",N1135)-1)</f>
        <v>music</v>
      </c>
      <c r="Q1135" t="str">
        <f>RIGHT(N1135,LEN(N1135)-SEARCH("/",N1135))</f>
        <v>jazz</v>
      </c>
      <c r="R1135">
        <f>YEAR(O1135)</f>
        <v>2011</v>
      </c>
    </row>
    <row r="1136" spans="1:18" ht="43.5" x14ac:dyDescent="0.35">
      <c r="A1136">
        <v>923</v>
      </c>
      <c r="B1136" s="3" t="s">
        <v>924</v>
      </c>
      <c r="C1136" s="3" t="s">
        <v>5033</v>
      </c>
      <c r="D1136" s="6">
        <v>15000</v>
      </c>
      <c r="E1136" s="8">
        <v>330</v>
      </c>
      <c r="F1136" t="s">
        <v>8220</v>
      </c>
      <c r="G1136" t="s">
        <v>8223</v>
      </c>
      <c r="H1136" t="s">
        <v>8245</v>
      </c>
      <c r="I1136">
        <v>1416614523</v>
      </c>
      <c r="J1136">
        <v>1414018923</v>
      </c>
      <c r="K1136" t="b">
        <v>0</v>
      </c>
      <c r="L1136">
        <v>6</v>
      </c>
      <c r="M1136" t="b">
        <v>0</v>
      </c>
      <c r="N1136" t="s">
        <v>8276</v>
      </c>
      <c r="O1136" s="9">
        <f>(((J1136/60)/60)/24)+DATE(1970,1,1)</f>
        <v>41934.959756944445</v>
      </c>
      <c r="P1136" t="str">
        <f>LEFT(N1136,SEARCH("/",N1136)-1)</f>
        <v>music</v>
      </c>
      <c r="Q1136" t="str">
        <f>RIGHT(N1136,LEN(N1136)-SEARCH("/",N1136))</f>
        <v>jazz</v>
      </c>
      <c r="R1136">
        <f>YEAR(O1136)</f>
        <v>2014</v>
      </c>
    </row>
    <row r="1137" spans="1:18" ht="43.5" x14ac:dyDescent="0.35">
      <c r="A1137">
        <v>946</v>
      </c>
      <c r="B1137" s="3" t="s">
        <v>947</v>
      </c>
      <c r="C1137" s="3" t="s">
        <v>5056</v>
      </c>
      <c r="D1137" s="6">
        <v>15000</v>
      </c>
      <c r="E1137" s="8">
        <v>286</v>
      </c>
      <c r="F1137" t="s">
        <v>8220</v>
      </c>
      <c r="G1137" t="s">
        <v>8223</v>
      </c>
      <c r="H1137" t="s">
        <v>8245</v>
      </c>
      <c r="I1137">
        <v>1473444048</v>
      </c>
      <c r="J1137">
        <v>1470852048</v>
      </c>
      <c r="K1137" t="b">
        <v>0</v>
      </c>
      <c r="L1137">
        <v>5</v>
      </c>
      <c r="M1137" t="b">
        <v>0</v>
      </c>
      <c r="N1137" t="s">
        <v>8271</v>
      </c>
      <c r="O1137" s="9">
        <f>(((J1137/60)/60)/24)+DATE(1970,1,1)</f>
        <v>42592.750555555554</v>
      </c>
      <c r="P1137" t="str">
        <f>LEFT(N1137,SEARCH("/",N1137)-1)</f>
        <v>technology</v>
      </c>
      <c r="Q1137" t="str">
        <f>RIGHT(N1137,LEN(N1137)-SEARCH("/",N1137))</f>
        <v>wearables</v>
      </c>
      <c r="R1137">
        <f>YEAR(O1137)</f>
        <v>2016</v>
      </c>
    </row>
    <row r="1138" spans="1:18" ht="43.5" x14ac:dyDescent="0.35">
      <c r="A1138">
        <v>953</v>
      </c>
      <c r="B1138" s="3" t="s">
        <v>954</v>
      </c>
      <c r="C1138" s="3" t="s">
        <v>5063</v>
      </c>
      <c r="D1138" s="6">
        <v>15000</v>
      </c>
      <c r="E1138" s="8">
        <v>126</v>
      </c>
      <c r="F1138" t="s">
        <v>8220</v>
      </c>
      <c r="G1138" t="s">
        <v>8223</v>
      </c>
      <c r="H1138" t="s">
        <v>8245</v>
      </c>
      <c r="I1138">
        <v>1422158199</v>
      </c>
      <c r="J1138">
        <v>1419566199</v>
      </c>
      <c r="K1138" t="b">
        <v>0</v>
      </c>
      <c r="L1138">
        <v>5</v>
      </c>
      <c r="M1138" t="b">
        <v>0</v>
      </c>
      <c r="N1138" t="s">
        <v>8271</v>
      </c>
      <c r="O1138" s="9">
        <f>(((J1138/60)/60)/24)+DATE(1970,1,1)</f>
        <v>41999.164340277777</v>
      </c>
      <c r="P1138" t="str">
        <f>LEFT(N1138,SEARCH("/",N1138)-1)</f>
        <v>technology</v>
      </c>
      <c r="Q1138" t="str">
        <f>RIGHT(N1138,LEN(N1138)-SEARCH("/",N1138))</f>
        <v>wearables</v>
      </c>
      <c r="R1138">
        <f>YEAR(O1138)</f>
        <v>2014</v>
      </c>
    </row>
    <row r="1139" spans="1:18" ht="43.5" x14ac:dyDescent="0.35">
      <c r="A1139">
        <v>954</v>
      </c>
      <c r="B1139" s="3" t="s">
        <v>955</v>
      </c>
      <c r="C1139" s="3" t="s">
        <v>5064</v>
      </c>
      <c r="D1139" s="6">
        <v>15000</v>
      </c>
      <c r="E1139" s="8">
        <v>6511</v>
      </c>
      <c r="F1139" t="s">
        <v>8220</v>
      </c>
      <c r="G1139" t="s">
        <v>8223</v>
      </c>
      <c r="H1139" t="s">
        <v>8245</v>
      </c>
      <c r="I1139">
        <v>1440100839</v>
      </c>
      <c r="J1139">
        <v>1436472039</v>
      </c>
      <c r="K1139" t="b">
        <v>0</v>
      </c>
      <c r="L1139">
        <v>73</v>
      </c>
      <c r="M1139" t="b">
        <v>0</v>
      </c>
      <c r="N1139" t="s">
        <v>8271</v>
      </c>
      <c r="O1139" s="9">
        <f>(((J1139/60)/60)/24)+DATE(1970,1,1)</f>
        <v>42194.833784722221</v>
      </c>
      <c r="P1139" t="str">
        <f>LEFT(N1139,SEARCH("/",N1139)-1)</f>
        <v>technology</v>
      </c>
      <c r="Q1139" t="str">
        <f>RIGHT(N1139,LEN(N1139)-SEARCH("/",N1139))</f>
        <v>wearables</v>
      </c>
      <c r="R1139">
        <f>YEAR(O1139)</f>
        <v>2015</v>
      </c>
    </row>
    <row r="1140" spans="1:18" ht="29" x14ac:dyDescent="0.35">
      <c r="A1140">
        <v>1089</v>
      </c>
      <c r="B1140" s="3" t="s">
        <v>1090</v>
      </c>
      <c r="C1140" s="3" t="s">
        <v>5199</v>
      </c>
      <c r="D1140" s="6">
        <v>15000</v>
      </c>
      <c r="E1140" s="8">
        <v>1174</v>
      </c>
      <c r="F1140" t="s">
        <v>8220</v>
      </c>
      <c r="G1140" t="s">
        <v>8229</v>
      </c>
      <c r="H1140" t="s">
        <v>8248</v>
      </c>
      <c r="I1140">
        <v>1435293175</v>
      </c>
      <c r="J1140">
        <v>1432701175</v>
      </c>
      <c r="K1140" t="b">
        <v>0</v>
      </c>
      <c r="L1140">
        <v>49</v>
      </c>
      <c r="M1140" t="b">
        <v>0</v>
      </c>
      <c r="N1140" t="s">
        <v>8280</v>
      </c>
      <c r="O1140" s="9">
        <f>(((J1140/60)/60)/24)+DATE(1970,1,1)</f>
        <v>42151.189525462964</v>
      </c>
      <c r="P1140" t="str">
        <f>LEFT(N1140,SEARCH("/",N1140)-1)</f>
        <v>games</v>
      </c>
      <c r="Q1140" t="str">
        <f>RIGHT(N1140,LEN(N1140)-SEARCH("/",N1140))</f>
        <v>video games</v>
      </c>
      <c r="R1140">
        <f>YEAR(O1140)</f>
        <v>2015</v>
      </c>
    </row>
    <row r="1141" spans="1:18" ht="43.5" x14ac:dyDescent="0.35">
      <c r="A1141">
        <v>1103</v>
      </c>
      <c r="B1141" s="3" t="s">
        <v>1104</v>
      </c>
      <c r="C1141" s="3" t="s">
        <v>5213</v>
      </c>
      <c r="D1141" s="6">
        <v>15000</v>
      </c>
      <c r="E1141" s="8">
        <v>243</v>
      </c>
      <c r="F1141" t="s">
        <v>8220</v>
      </c>
      <c r="G1141" t="s">
        <v>8223</v>
      </c>
      <c r="H1141" t="s">
        <v>8245</v>
      </c>
      <c r="I1141">
        <v>1466227190</v>
      </c>
      <c r="J1141">
        <v>1461043190</v>
      </c>
      <c r="K1141" t="b">
        <v>0</v>
      </c>
      <c r="L1141">
        <v>15</v>
      </c>
      <c r="M1141" t="b">
        <v>0</v>
      </c>
      <c r="N1141" t="s">
        <v>8280</v>
      </c>
      <c r="O1141" s="9">
        <f>(((J1141/60)/60)/24)+DATE(1970,1,1)</f>
        <v>42479.22210648148</v>
      </c>
      <c r="P1141" t="str">
        <f>LEFT(N1141,SEARCH("/",N1141)-1)</f>
        <v>games</v>
      </c>
      <c r="Q1141" t="str">
        <f>RIGHT(N1141,LEN(N1141)-SEARCH("/",N1141))</f>
        <v>video games</v>
      </c>
      <c r="R1141">
        <f>YEAR(O1141)</f>
        <v>2016</v>
      </c>
    </row>
    <row r="1142" spans="1:18" ht="29" x14ac:dyDescent="0.35">
      <c r="A1142">
        <v>1148</v>
      </c>
      <c r="B1142" s="3" t="s">
        <v>1149</v>
      </c>
      <c r="C1142" s="3" t="s">
        <v>5258</v>
      </c>
      <c r="D1142" s="6">
        <v>15000</v>
      </c>
      <c r="E1142" s="8">
        <v>73</v>
      </c>
      <c r="F1142" t="s">
        <v>8220</v>
      </c>
      <c r="G1142" t="s">
        <v>8223</v>
      </c>
      <c r="H1142" t="s">
        <v>8245</v>
      </c>
      <c r="I1142">
        <v>1480568781</v>
      </c>
      <c r="J1142">
        <v>1477973181</v>
      </c>
      <c r="K1142" t="b">
        <v>0</v>
      </c>
      <c r="L1142">
        <v>3</v>
      </c>
      <c r="M1142" t="b">
        <v>0</v>
      </c>
      <c r="N1142" t="s">
        <v>8282</v>
      </c>
      <c r="O1142" s="9">
        <f>(((J1142/60)/60)/24)+DATE(1970,1,1)</f>
        <v>42675.171076388884</v>
      </c>
      <c r="P1142" t="str">
        <f>LEFT(N1142,SEARCH("/",N1142)-1)</f>
        <v>food</v>
      </c>
      <c r="Q1142" t="str">
        <f>RIGHT(N1142,LEN(N1142)-SEARCH("/",N1142))</f>
        <v>food trucks</v>
      </c>
      <c r="R1142">
        <f>YEAR(O1142)</f>
        <v>2016</v>
      </c>
    </row>
    <row r="1143" spans="1:18" ht="43.5" x14ac:dyDescent="0.35">
      <c r="A1143">
        <v>1166</v>
      </c>
      <c r="B1143" s="3" t="s">
        <v>1167</v>
      </c>
      <c r="C1143" s="3" t="s">
        <v>5276</v>
      </c>
      <c r="D1143" s="6">
        <v>15000</v>
      </c>
      <c r="E1143" s="8">
        <v>2871</v>
      </c>
      <c r="F1143" t="s">
        <v>8220</v>
      </c>
      <c r="G1143" t="s">
        <v>8223</v>
      </c>
      <c r="H1143" t="s">
        <v>8245</v>
      </c>
      <c r="I1143">
        <v>1435291200</v>
      </c>
      <c r="J1143">
        <v>1432640342</v>
      </c>
      <c r="K1143" t="b">
        <v>0</v>
      </c>
      <c r="L1143">
        <v>8</v>
      </c>
      <c r="M1143" t="b">
        <v>0</v>
      </c>
      <c r="N1143" t="s">
        <v>8282</v>
      </c>
      <c r="O1143" s="9">
        <f>(((J1143/60)/60)/24)+DATE(1970,1,1)</f>
        <v>42150.485439814816</v>
      </c>
      <c r="P1143" t="str">
        <f>LEFT(N1143,SEARCH("/",N1143)-1)</f>
        <v>food</v>
      </c>
      <c r="Q1143" t="str">
        <f>RIGHT(N1143,LEN(N1143)-SEARCH("/",N1143))</f>
        <v>food trucks</v>
      </c>
      <c r="R1143">
        <f>YEAR(O1143)</f>
        <v>2015</v>
      </c>
    </row>
    <row r="1144" spans="1:18" ht="43.5" x14ac:dyDescent="0.35">
      <c r="A1144">
        <v>1174</v>
      </c>
      <c r="B1144" s="3" t="s">
        <v>1175</v>
      </c>
      <c r="C1144" s="3" t="s">
        <v>5284</v>
      </c>
      <c r="D1144" s="6">
        <v>15000</v>
      </c>
      <c r="E1144" s="8">
        <v>886</v>
      </c>
      <c r="F1144" t="s">
        <v>8220</v>
      </c>
      <c r="G1144" t="s">
        <v>8223</v>
      </c>
      <c r="H1144" t="s">
        <v>8245</v>
      </c>
      <c r="I1144">
        <v>1462738327</v>
      </c>
      <c r="J1144">
        <v>1460146327</v>
      </c>
      <c r="K1144" t="b">
        <v>0</v>
      </c>
      <c r="L1144">
        <v>19</v>
      </c>
      <c r="M1144" t="b">
        <v>0</v>
      </c>
      <c r="N1144" t="s">
        <v>8282</v>
      </c>
      <c r="O1144" s="9">
        <f>(((J1144/60)/60)/24)+DATE(1970,1,1)</f>
        <v>42468.84174768519</v>
      </c>
      <c r="P1144" t="str">
        <f>LEFT(N1144,SEARCH("/",N1144)-1)</f>
        <v>food</v>
      </c>
      <c r="Q1144" t="str">
        <f>RIGHT(N1144,LEN(N1144)-SEARCH("/",N1144))</f>
        <v>food trucks</v>
      </c>
      <c r="R1144">
        <f>YEAR(O1144)</f>
        <v>2016</v>
      </c>
    </row>
    <row r="1145" spans="1:18" ht="43.5" x14ac:dyDescent="0.35">
      <c r="A1145">
        <v>1435</v>
      </c>
      <c r="B1145" s="3" t="s">
        <v>1436</v>
      </c>
      <c r="C1145" s="3" t="s">
        <v>5545</v>
      </c>
      <c r="D1145" s="6">
        <v>15000</v>
      </c>
      <c r="E1145" s="8">
        <v>15</v>
      </c>
      <c r="F1145" t="s">
        <v>8220</v>
      </c>
      <c r="G1145" t="s">
        <v>8236</v>
      </c>
      <c r="H1145" t="s">
        <v>8248</v>
      </c>
      <c r="I1145">
        <v>1444589020</v>
      </c>
      <c r="J1145">
        <v>1441997020</v>
      </c>
      <c r="K1145" t="b">
        <v>0</v>
      </c>
      <c r="L1145">
        <v>2</v>
      </c>
      <c r="M1145" t="b">
        <v>0</v>
      </c>
      <c r="N1145" t="s">
        <v>8285</v>
      </c>
      <c r="O1145" s="9">
        <f>(((J1145/60)/60)/24)+DATE(1970,1,1)</f>
        <v>42258.780324074076</v>
      </c>
      <c r="P1145" t="str">
        <f>LEFT(N1145,SEARCH("/",N1145)-1)</f>
        <v>publishing</v>
      </c>
      <c r="Q1145" t="str">
        <f>RIGHT(N1145,LEN(N1145)-SEARCH("/",N1145))</f>
        <v>translations</v>
      </c>
      <c r="R1145">
        <f>YEAR(O1145)</f>
        <v>2015</v>
      </c>
    </row>
    <row r="1146" spans="1:18" ht="43.5" x14ac:dyDescent="0.35">
      <c r="A1146">
        <v>1488</v>
      </c>
      <c r="B1146" s="3" t="s">
        <v>1489</v>
      </c>
      <c r="C1146" s="3" t="s">
        <v>5598</v>
      </c>
      <c r="D1146" s="6">
        <v>15000</v>
      </c>
      <c r="E1146" s="8">
        <v>360</v>
      </c>
      <c r="F1146" t="s">
        <v>8220</v>
      </c>
      <c r="G1146" t="s">
        <v>8225</v>
      </c>
      <c r="H1146" t="s">
        <v>8247</v>
      </c>
      <c r="I1146">
        <v>1388928660</v>
      </c>
      <c r="J1146">
        <v>1386336660</v>
      </c>
      <c r="K1146" t="b">
        <v>0</v>
      </c>
      <c r="L1146">
        <v>6</v>
      </c>
      <c r="M1146" t="b">
        <v>0</v>
      </c>
      <c r="N1146" t="s">
        <v>8273</v>
      </c>
      <c r="O1146" s="9">
        <f>(((J1146/60)/60)/24)+DATE(1970,1,1)</f>
        <v>41614.563194444447</v>
      </c>
      <c r="P1146" t="str">
        <f>LEFT(N1146,SEARCH("/",N1146)-1)</f>
        <v>publishing</v>
      </c>
      <c r="Q1146" t="str">
        <f>RIGHT(N1146,LEN(N1146)-SEARCH("/",N1146))</f>
        <v>fiction</v>
      </c>
      <c r="R1146">
        <f>YEAR(O1146)</f>
        <v>2013</v>
      </c>
    </row>
    <row r="1147" spans="1:18" ht="58" x14ac:dyDescent="0.35">
      <c r="A1147">
        <v>1497</v>
      </c>
      <c r="B1147" s="3" t="s">
        <v>1498</v>
      </c>
      <c r="C1147" s="3" t="s">
        <v>5607</v>
      </c>
      <c r="D1147" s="6">
        <v>15000</v>
      </c>
      <c r="E1147" s="8">
        <v>1</v>
      </c>
      <c r="F1147" t="s">
        <v>8220</v>
      </c>
      <c r="G1147" t="s">
        <v>8223</v>
      </c>
      <c r="H1147" t="s">
        <v>8245</v>
      </c>
      <c r="I1147">
        <v>1375299780</v>
      </c>
      <c r="J1147">
        <v>1371655522</v>
      </c>
      <c r="K1147" t="b">
        <v>0</v>
      </c>
      <c r="L1147">
        <v>1</v>
      </c>
      <c r="M1147" t="b">
        <v>0</v>
      </c>
      <c r="N1147" t="s">
        <v>8273</v>
      </c>
      <c r="O1147" s="9">
        <f>(((J1147/60)/60)/24)+DATE(1970,1,1)</f>
        <v>41444.64261574074</v>
      </c>
      <c r="P1147" t="str">
        <f>LEFT(N1147,SEARCH("/",N1147)-1)</f>
        <v>publishing</v>
      </c>
      <c r="Q1147" t="str">
        <f>RIGHT(N1147,LEN(N1147)-SEARCH("/",N1147))</f>
        <v>fiction</v>
      </c>
      <c r="R1147">
        <f>YEAR(O1147)</f>
        <v>2013</v>
      </c>
    </row>
    <row r="1148" spans="1:18" ht="29" x14ac:dyDescent="0.35">
      <c r="A1148">
        <v>1559</v>
      </c>
      <c r="B1148" s="3" t="s">
        <v>1560</v>
      </c>
      <c r="C1148" s="3" t="s">
        <v>5669</v>
      </c>
      <c r="D1148" s="6">
        <v>15000</v>
      </c>
      <c r="E1148" s="8">
        <v>50</v>
      </c>
      <c r="F1148" t="s">
        <v>8220</v>
      </c>
      <c r="G1148" t="s">
        <v>8223</v>
      </c>
      <c r="H1148" t="s">
        <v>8245</v>
      </c>
      <c r="I1148">
        <v>1430270199</v>
      </c>
      <c r="J1148">
        <v>1428974199</v>
      </c>
      <c r="K1148" t="b">
        <v>0</v>
      </c>
      <c r="L1148">
        <v>1</v>
      </c>
      <c r="M1148" t="b">
        <v>0</v>
      </c>
      <c r="N1148" t="s">
        <v>8287</v>
      </c>
      <c r="O1148" s="9">
        <f>(((J1148/60)/60)/24)+DATE(1970,1,1)</f>
        <v>42108.05322916666</v>
      </c>
      <c r="P1148" t="str">
        <f>LEFT(N1148,SEARCH("/",N1148)-1)</f>
        <v>photography</v>
      </c>
      <c r="Q1148" t="str">
        <f>RIGHT(N1148,LEN(N1148)-SEARCH("/",N1148))</f>
        <v>nature</v>
      </c>
      <c r="R1148">
        <f>YEAR(O1148)</f>
        <v>2015</v>
      </c>
    </row>
    <row r="1149" spans="1:18" ht="43.5" x14ac:dyDescent="0.35">
      <c r="A1149">
        <v>1597</v>
      </c>
      <c r="B1149" s="3" t="s">
        <v>1598</v>
      </c>
      <c r="C1149" s="3" t="s">
        <v>5707</v>
      </c>
      <c r="D1149" s="6">
        <v>15000</v>
      </c>
      <c r="E1149" s="8">
        <v>0</v>
      </c>
      <c r="F1149" t="s">
        <v>8220</v>
      </c>
      <c r="G1149" t="s">
        <v>8223</v>
      </c>
      <c r="H1149" t="s">
        <v>8245</v>
      </c>
      <c r="I1149">
        <v>1474360197</v>
      </c>
      <c r="J1149">
        <v>1471768197</v>
      </c>
      <c r="K1149" t="b">
        <v>0</v>
      </c>
      <c r="L1149">
        <v>0</v>
      </c>
      <c r="M1149" t="b">
        <v>0</v>
      </c>
      <c r="N1149" t="s">
        <v>8289</v>
      </c>
      <c r="O1149" s="9">
        <f>(((J1149/60)/60)/24)+DATE(1970,1,1)</f>
        <v>42603.354131944448</v>
      </c>
      <c r="P1149" t="str">
        <f>LEFT(N1149,SEARCH("/",N1149)-1)</f>
        <v>photography</v>
      </c>
      <c r="Q1149" t="str">
        <f>RIGHT(N1149,LEN(N1149)-SEARCH("/",N1149))</f>
        <v>places</v>
      </c>
      <c r="R1149">
        <f>YEAR(O1149)</f>
        <v>2016</v>
      </c>
    </row>
    <row r="1150" spans="1:18" ht="29" x14ac:dyDescent="0.35">
      <c r="A1150">
        <v>1818</v>
      </c>
      <c r="B1150" s="3" t="s">
        <v>1819</v>
      </c>
      <c r="C1150" s="3" t="s">
        <v>5928</v>
      </c>
      <c r="D1150" s="6">
        <v>15000</v>
      </c>
      <c r="E1150" s="8">
        <v>0</v>
      </c>
      <c r="F1150" t="s">
        <v>8220</v>
      </c>
      <c r="G1150" t="s">
        <v>8223</v>
      </c>
      <c r="H1150" t="s">
        <v>8245</v>
      </c>
      <c r="I1150">
        <v>1428035850</v>
      </c>
      <c r="J1150">
        <v>1425447450</v>
      </c>
      <c r="K1150" t="b">
        <v>0</v>
      </c>
      <c r="L1150">
        <v>0</v>
      </c>
      <c r="M1150" t="b">
        <v>0</v>
      </c>
      <c r="N1150" t="s">
        <v>8283</v>
      </c>
      <c r="O1150" s="9">
        <f>(((J1150/60)/60)/24)+DATE(1970,1,1)</f>
        <v>42067.234375</v>
      </c>
      <c r="P1150" t="str">
        <f>LEFT(N1150,SEARCH("/",N1150)-1)</f>
        <v>photography</v>
      </c>
      <c r="Q1150" t="str">
        <f>RIGHT(N1150,LEN(N1150)-SEARCH("/",N1150))</f>
        <v>photobooks</v>
      </c>
      <c r="R1150">
        <f>YEAR(O1150)</f>
        <v>2015</v>
      </c>
    </row>
    <row r="1151" spans="1:18" ht="58" x14ac:dyDescent="0.35">
      <c r="A1151">
        <v>1984</v>
      </c>
      <c r="B1151" s="3" t="s">
        <v>1985</v>
      </c>
      <c r="C1151" s="3" t="s">
        <v>6094</v>
      </c>
      <c r="D1151" s="6">
        <v>15000</v>
      </c>
      <c r="E1151" s="8">
        <v>3172</v>
      </c>
      <c r="F1151" t="s">
        <v>8220</v>
      </c>
      <c r="G1151" t="s">
        <v>8223</v>
      </c>
      <c r="H1151" t="s">
        <v>8245</v>
      </c>
      <c r="I1151">
        <v>1417377481</v>
      </c>
      <c r="J1151">
        <v>1412189881</v>
      </c>
      <c r="K1151" t="b">
        <v>0</v>
      </c>
      <c r="L1151">
        <v>7</v>
      </c>
      <c r="M1151" t="b">
        <v>0</v>
      </c>
      <c r="N1151" t="s">
        <v>8294</v>
      </c>
      <c r="O1151" s="9">
        <f>(((J1151/60)/60)/24)+DATE(1970,1,1)</f>
        <v>41913.790289351848</v>
      </c>
      <c r="P1151" t="str">
        <f>LEFT(N1151,SEARCH("/",N1151)-1)</f>
        <v>photography</v>
      </c>
      <c r="Q1151" t="str">
        <f>RIGHT(N1151,LEN(N1151)-SEARCH("/",N1151))</f>
        <v>people</v>
      </c>
      <c r="R1151">
        <f>YEAR(O1151)</f>
        <v>2014</v>
      </c>
    </row>
    <row r="1152" spans="1:18" ht="43.5" x14ac:dyDescent="0.35">
      <c r="A1152">
        <v>2128</v>
      </c>
      <c r="B1152" s="3" t="s">
        <v>2129</v>
      </c>
      <c r="C1152" s="3" t="s">
        <v>6238</v>
      </c>
      <c r="D1152" s="6">
        <v>15000</v>
      </c>
      <c r="E1152" s="8">
        <v>25</v>
      </c>
      <c r="F1152" t="s">
        <v>8220</v>
      </c>
      <c r="G1152" t="s">
        <v>8228</v>
      </c>
      <c r="H1152" t="s">
        <v>8250</v>
      </c>
      <c r="I1152">
        <v>1411324369</v>
      </c>
      <c r="J1152">
        <v>1406140369</v>
      </c>
      <c r="K1152" t="b">
        <v>0</v>
      </c>
      <c r="L1152">
        <v>1</v>
      </c>
      <c r="M1152" t="b">
        <v>0</v>
      </c>
      <c r="N1152" t="s">
        <v>8280</v>
      </c>
      <c r="O1152" s="9">
        <f>(((J1152/60)/60)/24)+DATE(1970,1,1)</f>
        <v>41843.772789351853</v>
      </c>
      <c r="P1152" t="str">
        <f>LEFT(N1152,SEARCH("/",N1152)-1)</f>
        <v>games</v>
      </c>
      <c r="Q1152" t="str">
        <f>RIGHT(N1152,LEN(N1152)-SEARCH("/",N1152))</f>
        <v>video games</v>
      </c>
      <c r="R1152">
        <f>YEAR(O1152)</f>
        <v>2014</v>
      </c>
    </row>
    <row r="1153" spans="1:18" ht="58" x14ac:dyDescent="0.35">
      <c r="A1153">
        <v>2141</v>
      </c>
      <c r="B1153" s="3" t="s">
        <v>2142</v>
      </c>
      <c r="C1153" s="3" t="s">
        <v>6251</v>
      </c>
      <c r="D1153" s="6">
        <v>15000</v>
      </c>
      <c r="E1153" s="8">
        <v>0</v>
      </c>
      <c r="F1153" t="s">
        <v>8220</v>
      </c>
      <c r="G1153" t="s">
        <v>8223</v>
      </c>
      <c r="H1153" t="s">
        <v>8245</v>
      </c>
      <c r="I1153">
        <v>1415947159</v>
      </c>
      <c r="J1153">
        <v>1413351559</v>
      </c>
      <c r="K1153" t="b">
        <v>0</v>
      </c>
      <c r="L1153">
        <v>0</v>
      </c>
      <c r="M1153" t="b">
        <v>0</v>
      </c>
      <c r="N1153" t="s">
        <v>8280</v>
      </c>
      <c r="O1153" s="9">
        <f>(((J1153/60)/60)/24)+DATE(1970,1,1)</f>
        <v>41927.235636574071</v>
      </c>
      <c r="P1153" t="str">
        <f>LEFT(N1153,SEARCH("/",N1153)-1)</f>
        <v>games</v>
      </c>
      <c r="Q1153" t="str">
        <f>RIGHT(N1153,LEN(N1153)-SEARCH("/",N1153))</f>
        <v>video games</v>
      </c>
      <c r="R1153">
        <f>YEAR(O1153)</f>
        <v>2014</v>
      </c>
    </row>
    <row r="1154" spans="1:18" ht="43.5" x14ac:dyDescent="0.35">
      <c r="A1154">
        <v>2145</v>
      </c>
      <c r="B1154" s="3" t="s">
        <v>2146</v>
      </c>
      <c r="C1154" s="3" t="s">
        <v>6255</v>
      </c>
      <c r="D1154" s="6">
        <v>15000</v>
      </c>
      <c r="E1154" s="8">
        <v>4565</v>
      </c>
      <c r="F1154" t="s">
        <v>8220</v>
      </c>
      <c r="G1154" t="s">
        <v>8223</v>
      </c>
      <c r="H1154" t="s">
        <v>8245</v>
      </c>
      <c r="I1154">
        <v>1385534514</v>
      </c>
      <c r="J1154">
        <v>1382938914</v>
      </c>
      <c r="K1154" t="b">
        <v>0</v>
      </c>
      <c r="L1154">
        <v>89</v>
      </c>
      <c r="M1154" t="b">
        <v>0</v>
      </c>
      <c r="N1154" t="s">
        <v>8280</v>
      </c>
      <c r="O1154" s="9">
        <f>(((J1154/60)/60)/24)+DATE(1970,1,1)</f>
        <v>41575.237430555557</v>
      </c>
      <c r="P1154" t="str">
        <f>LEFT(N1154,SEARCH("/",N1154)-1)</f>
        <v>games</v>
      </c>
      <c r="Q1154" t="str">
        <f>RIGHT(N1154,LEN(N1154)-SEARCH("/",N1154))</f>
        <v>video games</v>
      </c>
      <c r="R1154">
        <f>YEAR(O1154)</f>
        <v>2013</v>
      </c>
    </row>
    <row r="1155" spans="1:18" ht="43.5" x14ac:dyDescent="0.35">
      <c r="A1155">
        <v>2404</v>
      </c>
      <c r="B1155" s="3" t="s">
        <v>2405</v>
      </c>
      <c r="C1155" s="3" t="s">
        <v>6514</v>
      </c>
      <c r="D1155" s="6">
        <v>15000</v>
      </c>
      <c r="E1155" s="8">
        <v>0</v>
      </c>
      <c r="F1155" t="s">
        <v>8220</v>
      </c>
      <c r="G1155" t="s">
        <v>8223</v>
      </c>
      <c r="H1155" t="s">
        <v>8245</v>
      </c>
      <c r="I1155">
        <v>1451782607</v>
      </c>
      <c r="J1155">
        <v>1449190607</v>
      </c>
      <c r="K1155" t="b">
        <v>0</v>
      </c>
      <c r="L1155">
        <v>0</v>
      </c>
      <c r="M1155" t="b">
        <v>0</v>
      </c>
      <c r="N1155" t="s">
        <v>8282</v>
      </c>
      <c r="O1155" s="9">
        <f>(((J1155/60)/60)/24)+DATE(1970,1,1)</f>
        <v>42342.03943287037</v>
      </c>
      <c r="P1155" t="str">
        <f>LEFT(N1155,SEARCH("/",N1155)-1)</f>
        <v>food</v>
      </c>
      <c r="Q1155" t="str">
        <f>RIGHT(N1155,LEN(N1155)-SEARCH("/",N1155))</f>
        <v>food trucks</v>
      </c>
      <c r="R1155">
        <f>YEAR(O1155)</f>
        <v>2015</v>
      </c>
    </row>
    <row r="1156" spans="1:18" ht="43.5" x14ac:dyDescent="0.35">
      <c r="A1156">
        <v>2408</v>
      </c>
      <c r="B1156" s="3" t="s">
        <v>2409</v>
      </c>
      <c r="C1156" s="3" t="s">
        <v>6518</v>
      </c>
      <c r="D1156" s="6">
        <v>15000</v>
      </c>
      <c r="E1156" s="8">
        <v>30</v>
      </c>
      <c r="F1156" t="s">
        <v>8220</v>
      </c>
      <c r="G1156" t="s">
        <v>8223</v>
      </c>
      <c r="H1156" t="s">
        <v>8245</v>
      </c>
      <c r="I1156">
        <v>1415247757</v>
      </c>
      <c r="J1156">
        <v>1412652157</v>
      </c>
      <c r="K1156" t="b">
        <v>0</v>
      </c>
      <c r="L1156">
        <v>2</v>
      </c>
      <c r="M1156" t="b">
        <v>0</v>
      </c>
      <c r="N1156" t="s">
        <v>8282</v>
      </c>
      <c r="O1156" s="9">
        <f>(((J1156/60)/60)/24)+DATE(1970,1,1)</f>
        <v>41919.140706018516</v>
      </c>
      <c r="P1156" t="str">
        <f>LEFT(N1156,SEARCH("/",N1156)-1)</f>
        <v>food</v>
      </c>
      <c r="Q1156" t="str">
        <f>RIGHT(N1156,LEN(N1156)-SEARCH("/",N1156))</f>
        <v>food trucks</v>
      </c>
      <c r="R1156">
        <f>YEAR(O1156)</f>
        <v>2014</v>
      </c>
    </row>
    <row r="1157" spans="1:18" ht="58" x14ac:dyDescent="0.35">
      <c r="A1157">
        <v>2410</v>
      </c>
      <c r="B1157" s="3" t="s">
        <v>2411</v>
      </c>
      <c r="C1157" s="3" t="s">
        <v>6520</v>
      </c>
      <c r="D1157" s="6">
        <v>15000</v>
      </c>
      <c r="E1157" s="8">
        <v>0</v>
      </c>
      <c r="F1157" t="s">
        <v>8220</v>
      </c>
      <c r="G1157" t="s">
        <v>8225</v>
      </c>
      <c r="H1157" t="s">
        <v>8247</v>
      </c>
      <c r="I1157">
        <v>1441619275</v>
      </c>
      <c r="J1157">
        <v>1439027275</v>
      </c>
      <c r="K1157" t="b">
        <v>0</v>
      </c>
      <c r="L1157">
        <v>0</v>
      </c>
      <c r="M1157" t="b">
        <v>0</v>
      </c>
      <c r="N1157" t="s">
        <v>8282</v>
      </c>
      <c r="O1157" s="9">
        <f>(((J1157/60)/60)/24)+DATE(1970,1,1)</f>
        <v>42224.408275462964</v>
      </c>
      <c r="P1157" t="str">
        <f>LEFT(N1157,SEARCH("/",N1157)-1)</f>
        <v>food</v>
      </c>
      <c r="Q1157" t="str">
        <f>RIGHT(N1157,LEN(N1157)-SEARCH("/",N1157))</f>
        <v>food trucks</v>
      </c>
      <c r="R1157">
        <f>YEAR(O1157)</f>
        <v>2015</v>
      </c>
    </row>
    <row r="1158" spans="1:18" ht="43.5" x14ac:dyDescent="0.35">
      <c r="A1158">
        <v>2414</v>
      </c>
      <c r="B1158" s="3" t="s">
        <v>2415</v>
      </c>
      <c r="C1158" s="3" t="s">
        <v>6524</v>
      </c>
      <c r="D1158" s="6">
        <v>15000</v>
      </c>
      <c r="E1158" s="8">
        <v>460</v>
      </c>
      <c r="F1158" t="s">
        <v>8220</v>
      </c>
      <c r="G1158" t="s">
        <v>8223</v>
      </c>
      <c r="H1158" t="s">
        <v>8245</v>
      </c>
      <c r="I1158">
        <v>1440215940</v>
      </c>
      <c r="J1158">
        <v>1436805660</v>
      </c>
      <c r="K1158" t="b">
        <v>0</v>
      </c>
      <c r="L1158">
        <v>13</v>
      </c>
      <c r="M1158" t="b">
        <v>0</v>
      </c>
      <c r="N1158" t="s">
        <v>8282</v>
      </c>
      <c r="O1158" s="9">
        <f>(((J1158/60)/60)/24)+DATE(1970,1,1)</f>
        <v>42198.695138888885</v>
      </c>
      <c r="P1158" t="str">
        <f>LEFT(N1158,SEARCH("/",N1158)-1)</f>
        <v>food</v>
      </c>
      <c r="Q1158" t="str">
        <f>RIGHT(N1158,LEN(N1158)-SEARCH("/",N1158))</f>
        <v>food trucks</v>
      </c>
      <c r="R1158">
        <f>YEAR(O1158)</f>
        <v>2015</v>
      </c>
    </row>
    <row r="1159" spans="1:18" ht="43.5" x14ac:dyDescent="0.35">
      <c r="A1159">
        <v>2438</v>
      </c>
      <c r="B1159" s="3" t="s">
        <v>2439</v>
      </c>
      <c r="C1159" s="3" t="s">
        <v>6548</v>
      </c>
      <c r="D1159" s="6">
        <v>15000</v>
      </c>
      <c r="E1159" s="8">
        <v>50</v>
      </c>
      <c r="F1159" t="s">
        <v>8220</v>
      </c>
      <c r="G1159" t="s">
        <v>8223</v>
      </c>
      <c r="H1159" t="s">
        <v>8245</v>
      </c>
      <c r="I1159">
        <v>1449529062</v>
      </c>
      <c r="J1159">
        <v>1444341462</v>
      </c>
      <c r="K1159" t="b">
        <v>0</v>
      </c>
      <c r="L1159">
        <v>1</v>
      </c>
      <c r="M1159" t="b">
        <v>0</v>
      </c>
      <c r="N1159" t="s">
        <v>8282</v>
      </c>
      <c r="O1159" s="9">
        <f>(((J1159/60)/60)/24)+DATE(1970,1,1)</f>
        <v>42285.91506944444</v>
      </c>
      <c r="P1159" t="str">
        <f>LEFT(N1159,SEARCH("/",N1159)-1)</f>
        <v>food</v>
      </c>
      <c r="Q1159" t="str">
        <f>RIGHT(N1159,LEN(N1159)-SEARCH("/",N1159))</f>
        <v>food trucks</v>
      </c>
      <c r="R1159">
        <f>YEAR(O1159)</f>
        <v>2015</v>
      </c>
    </row>
    <row r="1160" spans="1:18" ht="29" x14ac:dyDescent="0.35">
      <c r="A1160">
        <v>2595</v>
      </c>
      <c r="B1160" s="3" t="s">
        <v>2595</v>
      </c>
      <c r="C1160" s="3" t="s">
        <v>6705</v>
      </c>
      <c r="D1160" s="6">
        <v>15000</v>
      </c>
      <c r="E1160" s="8">
        <v>1825</v>
      </c>
      <c r="F1160" t="s">
        <v>8220</v>
      </c>
      <c r="G1160" t="s">
        <v>8223</v>
      </c>
      <c r="H1160" t="s">
        <v>8245</v>
      </c>
      <c r="I1160">
        <v>1487915500</v>
      </c>
      <c r="J1160">
        <v>1485323500</v>
      </c>
      <c r="K1160" t="b">
        <v>0</v>
      </c>
      <c r="L1160">
        <v>19</v>
      </c>
      <c r="M1160" t="b">
        <v>0</v>
      </c>
      <c r="N1160" t="s">
        <v>8282</v>
      </c>
      <c r="O1160" s="9">
        <f>(((J1160/60)/60)/24)+DATE(1970,1,1)</f>
        <v>42760.244212962964</v>
      </c>
      <c r="P1160" t="str">
        <f>LEFT(N1160,SEARCH("/",N1160)-1)</f>
        <v>food</v>
      </c>
      <c r="Q1160" t="str">
        <f>RIGHT(N1160,LEN(N1160)-SEARCH("/",N1160))</f>
        <v>food trucks</v>
      </c>
      <c r="R1160">
        <f>YEAR(O1160)</f>
        <v>2017</v>
      </c>
    </row>
    <row r="1161" spans="1:18" ht="43.5" x14ac:dyDescent="0.35">
      <c r="A1161">
        <v>2683</v>
      </c>
      <c r="B1161" s="3" t="s">
        <v>2683</v>
      </c>
      <c r="C1161" s="3" t="s">
        <v>6793</v>
      </c>
      <c r="D1161" s="6">
        <v>15000</v>
      </c>
      <c r="E1161" s="8">
        <v>36</v>
      </c>
      <c r="F1161" t="s">
        <v>8220</v>
      </c>
      <c r="G1161" t="s">
        <v>8223</v>
      </c>
      <c r="H1161" t="s">
        <v>8245</v>
      </c>
      <c r="I1161">
        <v>1425233240</v>
      </c>
      <c r="J1161">
        <v>1422641240</v>
      </c>
      <c r="K1161" t="b">
        <v>0</v>
      </c>
      <c r="L1161">
        <v>3</v>
      </c>
      <c r="M1161" t="b">
        <v>0</v>
      </c>
      <c r="N1161" t="s">
        <v>8282</v>
      </c>
      <c r="O1161" s="9">
        <f>(((J1161/60)/60)/24)+DATE(1970,1,1)</f>
        <v>42034.75509259259</v>
      </c>
      <c r="P1161" t="str">
        <f>LEFT(N1161,SEARCH("/",N1161)-1)</f>
        <v>food</v>
      </c>
      <c r="Q1161" t="str">
        <f>RIGHT(N1161,LEN(N1161)-SEARCH("/",N1161))</f>
        <v>food trucks</v>
      </c>
      <c r="R1161">
        <f>YEAR(O1161)</f>
        <v>2015</v>
      </c>
    </row>
    <row r="1162" spans="1:18" ht="43.5" x14ac:dyDescent="0.35">
      <c r="A1162">
        <v>2687</v>
      </c>
      <c r="B1162" s="3" t="s">
        <v>2687</v>
      </c>
      <c r="C1162" s="3" t="s">
        <v>6797</v>
      </c>
      <c r="D1162" s="6">
        <v>15000</v>
      </c>
      <c r="E1162" s="8">
        <v>0</v>
      </c>
      <c r="F1162" t="s">
        <v>8220</v>
      </c>
      <c r="G1162" t="s">
        <v>8223</v>
      </c>
      <c r="H1162" t="s">
        <v>8245</v>
      </c>
      <c r="I1162">
        <v>1435591318</v>
      </c>
      <c r="J1162">
        <v>1432999318</v>
      </c>
      <c r="K1162" t="b">
        <v>0</v>
      </c>
      <c r="L1162">
        <v>0</v>
      </c>
      <c r="M1162" t="b">
        <v>0</v>
      </c>
      <c r="N1162" t="s">
        <v>8282</v>
      </c>
      <c r="O1162" s="9">
        <f>(((J1162/60)/60)/24)+DATE(1970,1,1)</f>
        <v>42154.64025462963</v>
      </c>
      <c r="P1162" t="str">
        <f>LEFT(N1162,SEARCH("/",N1162)-1)</f>
        <v>food</v>
      </c>
      <c r="Q1162" t="str">
        <f>RIGHT(N1162,LEN(N1162)-SEARCH("/",N1162))</f>
        <v>food trucks</v>
      </c>
      <c r="R1162">
        <f>YEAR(O1162)</f>
        <v>2015</v>
      </c>
    </row>
    <row r="1163" spans="1:18" ht="43.5" x14ac:dyDescent="0.35">
      <c r="A1163">
        <v>2695</v>
      </c>
      <c r="B1163" s="3" t="s">
        <v>2695</v>
      </c>
      <c r="C1163" s="3" t="s">
        <v>6805</v>
      </c>
      <c r="D1163" s="6">
        <v>15000</v>
      </c>
      <c r="E1163" s="8">
        <v>71</v>
      </c>
      <c r="F1163" t="s">
        <v>8220</v>
      </c>
      <c r="G1163" t="s">
        <v>8223</v>
      </c>
      <c r="H1163" t="s">
        <v>8245</v>
      </c>
      <c r="I1163">
        <v>1428981718</v>
      </c>
      <c r="J1163">
        <v>1423801318</v>
      </c>
      <c r="K1163" t="b">
        <v>0</v>
      </c>
      <c r="L1163">
        <v>3</v>
      </c>
      <c r="M1163" t="b">
        <v>0</v>
      </c>
      <c r="N1163" t="s">
        <v>8282</v>
      </c>
      <c r="O1163" s="9">
        <f>(((J1163/60)/60)/24)+DATE(1970,1,1)</f>
        <v>42048.181921296295</v>
      </c>
      <c r="P1163" t="str">
        <f>LEFT(N1163,SEARCH("/",N1163)-1)</f>
        <v>food</v>
      </c>
      <c r="Q1163" t="str">
        <f>RIGHT(N1163,LEN(N1163)-SEARCH("/",N1163))</f>
        <v>food trucks</v>
      </c>
      <c r="R1163">
        <f>YEAR(O1163)</f>
        <v>2015</v>
      </c>
    </row>
    <row r="1164" spans="1:18" ht="58" x14ac:dyDescent="0.35">
      <c r="A1164">
        <v>2868</v>
      </c>
      <c r="B1164" s="3" t="s">
        <v>2868</v>
      </c>
      <c r="C1164" s="3" t="s">
        <v>6978</v>
      </c>
      <c r="D1164" s="6">
        <v>15000</v>
      </c>
      <c r="E1164" s="8">
        <v>6301.76</v>
      </c>
      <c r="F1164" t="s">
        <v>8220</v>
      </c>
      <c r="G1164" t="s">
        <v>8223</v>
      </c>
      <c r="H1164" t="s">
        <v>8245</v>
      </c>
      <c r="I1164">
        <v>1475697054</v>
      </c>
      <c r="J1164">
        <v>1473105054</v>
      </c>
      <c r="K1164" t="b">
        <v>0</v>
      </c>
      <c r="L1164">
        <v>60</v>
      </c>
      <c r="M1164" t="b">
        <v>0</v>
      </c>
      <c r="N1164" t="s">
        <v>8269</v>
      </c>
      <c r="O1164" s="9">
        <f>(((J1164/60)/60)/24)+DATE(1970,1,1)</f>
        <v>42618.827013888891</v>
      </c>
      <c r="P1164" t="str">
        <f>LEFT(N1164,SEARCH("/",N1164)-1)</f>
        <v>theater</v>
      </c>
      <c r="Q1164" t="str">
        <f>RIGHT(N1164,LEN(N1164)-SEARCH("/",N1164))</f>
        <v>plays</v>
      </c>
      <c r="R1164">
        <f>YEAR(O1164)</f>
        <v>2016</v>
      </c>
    </row>
    <row r="1165" spans="1:18" ht="43.5" x14ac:dyDescent="0.35">
      <c r="A1165">
        <v>3059</v>
      </c>
      <c r="B1165" s="3" t="s">
        <v>3059</v>
      </c>
      <c r="C1165" s="3" t="s">
        <v>7169</v>
      </c>
      <c r="D1165" s="6">
        <v>15000</v>
      </c>
      <c r="E1165" s="8">
        <v>451</v>
      </c>
      <c r="F1165" t="s">
        <v>8220</v>
      </c>
      <c r="G1165" t="s">
        <v>8223</v>
      </c>
      <c r="H1165" t="s">
        <v>8245</v>
      </c>
      <c r="I1165">
        <v>1407536846</v>
      </c>
      <c r="J1165">
        <v>1404944846</v>
      </c>
      <c r="K1165" t="b">
        <v>0</v>
      </c>
      <c r="L1165">
        <v>11</v>
      </c>
      <c r="M1165" t="b">
        <v>0</v>
      </c>
      <c r="N1165" t="s">
        <v>8301</v>
      </c>
      <c r="O1165" s="9">
        <f>(((J1165/60)/60)/24)+DATE(1970,1,1)</f>
        <v>41829.935717592591</v>
      </c>
      <c r="P1165" t="str">
        <f>LEFT(N1165,SEARCH("/",N1165)-1)</f>
        <v>theater</v>
      </c>
      <c r="Q1165" t="str">
        <f>RIGHT(N1165,LEN(N1165)-SEARCH("/",N1165))</f>
        <v>spaces</v>
      </c>
      <c r="R1165">
        <f>YEAR(O1165)</f>
        <v>2014</v>
      </c>
    </row>
    <row r="1166" spans="1:18" ht="43.5" x14ac:dyDescent="0.35">
      <c r="A1166">
        <v>3075</v>
      </c>
      <c r="B1166" s="3" t="s">
        <v>3075</v>
      </c>
      <c r="C1166" s="3" t="s">
        <v>7185</v>
      </c>
      <c r="D1166" s="6">
        <v>15000</v>
      </c>
      <c r="E1166" s="8">
        <v>1296</v>
      </c>
      <c r="F1166" t="s">
        <v>8220</v>
      </c>
      <c r="G1166" t="s">
        <v>8223</v>
      </c>
      <c r="H1166" t="s">
        <v>8245</v>
      </c>
      <c r="I1166">
        <v>1471573640</v>
      </c>
      <c r="J1166">
        <v>1467253640</v>
      </c>
      <c r="K1166" t="b">
        <v>0</v>
      </c>
      <c r="L1166">
        <v>20</v>
      </c>
      <c r="M1166" t="b">
        <v>0</v>
      </c>
      <c r="N1166" t="s">
        <v>8301</v>
      </c>
      <c r="O1166" s="9">
        <f>(((J1166/60)/60)/24)+DATE(1970,1,1)</f>
        <v>42551.102314814809</v>
      </c>
      <c r="P1166" t="str">
        <f>LEFT(N1166,SEARCH("/",N1166)-1)</f>
        <v>theater</v>
      </c>
      <c r="Q1166" t="str">
        <f>RIGHT(N1166,LEN(N1166)-SEARCH("/",N1166))</f>
        <v>spaces</v>
      </c>
      <c r="R1166">
        <f>YEAR(O1166)</f>
        <v>2016</v>
      </c>
    </row>
    <row r="1167" spans="1:18" ht="43.5" x14ac:dyDescent="0.35">
      <c r="A1167">
        <v>3790</v>
      </c>
      <c r="B1167" s="3" t="s">
        <v>3787</v>
      </c>
      <c r="C1167" s="3" t="s">
        <v>7900</v>
      </c>
      <c r="D1167" s="6">
        <v>15000</v>
      </c>
      <c r="E1167" s="8">
        <v>0</v>
      </c>
      <c r="F1167" t="s">
        <v>8220</v>
      </c>
      <c r="G1167" t="s">
        <v>8223</v>
      </c>
      <c r="H1167" t="s">
        <v>8245</v>
      </c>
      <c r="I1167">
        <v>1479834023</v>
      </c>
      <c r="J1167">
        <v>1477238423</v>
      </c>
      <c r="K1167" t="b">
        <v>0</v>
      </c>
      <c r="L1167">
        <v>0</v>
      </c>
      <c r="M1167" t="b">
        <v>0</v>
      </c>
      <c r="N1167" t="s">
        <v>8303</v>
      </c>
      <c r="O1167" s="9">
        <f>(((J1167/60)/60)/24)+DATE(1970,1,1)</f>
        <v>42666.666932870372</v>
      </c>
      <c r="P1167" t="str">
        <f>LEFT(N1167,SEARCH("/",N1167)-1)</f>
        <v>theater</v>
      </c>
      <c r="Q1167" t="str">
        <f>RIGHT(N1167,LEN(N1167)-SEARCH("/",N1167))</f>
        <v>musical</v>
      </c>
      <c r="R1167">
        <f>YEAR(O1167)</f>
        <v>2016</v>
      </c>
    </row>
    <row r="1168" spans="1:18" ht="43.5" x14ac:dyDescent="0.35">
      <c r="A1168">
        <v>3890</v>
      </c>
      <c r="B1168" s="3" t="s">
        <v>3887</v>
      </c>
      <c r="C1168" s="3" t="s">
        <v>7998</v>
      </c>
      <c r="D1168" s="6">
        <v>15000</v>
      </c>
      <c r="E1168" s="8">
        <v>2524</v>
      </c>
      <c r="F1168" t="s">
        <v>8220</v>
      </c>
      <c r="G1168" t="s">
        <v>8223</v>
      </c>
      <c r="H1168" t="s">
        <v>8245</v>
      </c>
      <c r="I1168">
        <v>1439662344</v>
      </c>
      <c r="J1168">
        <v>1434478344</v>
      </c>
      <c r="K1168" t="b">
        <v>0</v>
      </c>
      <c r="L1168">
        <v>8</v>
      </c>
      <c r="M1168" t="b">
        <v>0</v>
      </c>
      <c r="N1168" t="s">
        <v>8269</v>
      </c>
      <c r="O1168" s="9">
        <f>(((J1168/60)/60)/24)+DATE(1970,1,1)</f>
        <v>42171.758611111116</v>
      </c>
      <c r="P1168" t="str">
        <f>LEFT(N1168,SEARCH("/",N1168)-1)</f>
        <v>theater</v>
      </c>
      <c r="Q1168" t="str">
        <f>RIGHT(N1168,LEN(N1168)-SEARCH("/",N1168))</f>
        <v>plays</v>
      </c>
      <c r="R1168">
        <f>YEAR(O1168)</f>
        <v>2015</v>
      </c>
    </row>
    <row r="1169" spans="1:18" ht="58" x14ac:dyDescent="0.35">
      <c r="A1169">
        <v>3894</v>
      </c>
      <c r="B1169" s="3" t="s">
        <v>3891</v>
      </c>
      <c r="C1169" s="3" t="s">
        <v>8002</v>
      </c>
      <c r="D1169" s="6">
        <v>15000</v>
      </c>
      <c r="E1169" s="8">
        <v>520</v>
      </c>
      <c r="F1169" t="s">
        <v>8220</v>
      </c>
      <c r="G1169" t="s">
        <v>8223</v>
      </c>
      <c r="H1169" t="s">
        <v>8245</v>
      </c>
      <c r="I1169">
        <v>1481000340</v>
      </c>
      <c r="J1169">
        <v>1478386812</v>
      </c>
      <c r="K1169" t="b">
        <v>0</v>
      </c>
      <c r="L1169">
        <v>11</v>
      </c>
      <c r="M1169" t="b">
        <v>0</v>
      </c>
      <c r="N1169" t="s">
        <v>8269</v>
      </c>
      <c r="O1169" s="9">
        <f>(((J1169/60)/60)/24)+DATE(1970,1,1)</f>
        <v>42679.958472222221</v>
      </c>
      <c r="P1169" t="str">
        <f>LEFT(N1169,SEARCH("/",N1169)-1)</f>
        <v>theater</v>
      </c>
      <c r="Q1169" t="str">
        <f>RIGHT(N1169,LEN(N1169)-SEARCH("/",N1169))</f>
        <v>plays</v>
      </c>
      <c r="R1169">
        <f>YEAR(O1169)</f>
        <v>2016</v>
      </c>
    </row>
    <row r="1170" spans="1:18" ht="43.5" x14ac:dyDescent="0.35">
      <c r="A1170">
        <v>3912</v>
      </c>
      <c r="B1170" s="3" t="s">
        <v>3909</v>
      </c>
      <c r="C1170" s="3" t="s">
        <v>8020</v>
      </c>
      <c r="D1170" s="6">
        <v>15000</v>
      </c>
      <c r="E1170" s="8">
        <v>1</v>
      </c>
      <c r="F1170" t="s">
        <v>8220</v>
      </c>
      <c r="G1170" t="s">
        <v>8223</v>
      </c>
      <c r="H1170" t="s">
        <v>8245</v>
      </c>
      <c r="I1170">
        <v>1429936500</v>
      </c>
      <c r="J1170">
        <v>1424759330</v>
      </c>
      <c r="K1170" t="b">
        <v>0</v>
      </c>
      <c r="L1170">
        <v>1</v>
      </c>
      <c r="M1170" t="b">
        <v>0</v>
      </c>
      <c r="N1170" t="s">
        <v>8269</v>
      </c>
      <c r="O1170" s="9">
        <f>(((J1170/60)/60)/24)+DATE(1970,1,1)</f>
        <v>42059.270023148143</v>
      </c>
      <c r="P1170" t="str">
        <f>LEFT(N1170,SEARCH("/",N1170)-1)</f>
        <v>theater</v>
      </c>
      <c r="Q1170" t="str">
        <f>RIGHT(N1170,LEN(N1170)-SEARCH("/",N1170))</f>
        <v>plays</v>
      </c>
      <c r="R1170">
        <f>YEAR(O1170)</f>
        <v>2015</v>
      </c>
    </row>
    <row r="1171" spans="1:18" ht="43.5" x14ac:dyDescent="0.35">
      <c r="A1171">
        <v>3924</v>
      </c>
      <c r="B1171" s="3" t="s">
        <v>3921</v>
      </c>
      <c r="C1171" s="3" t="s">
        <v>8032</v>
      </c>
      <c r="D1171" s="6">
        <v>15000</v>
      </c>
      <c r="E1171" s="8">
        <v>2290</v>
      </c>
      <c r="F1171" t="s">
        <v>8220</v>
      </c>
      <c r="G1171" t="s">
        <v>8223</v>
      </c>
      <c r="H1171" t="s">
        <v>8245</v>
      </c>
      <c r="I1171">
        <v>1403823722</v>
      </c>
      <c r="J1171">
        <v>1401231722</v>
      </c>
      <c r="K1171" t="b">
        <v>0</v>
      </c>
      <c r="L1171">
        <v>40</v>
      </c>
      <c r="M1171" t="b">
        <v>0</v>
      </c>
      <c r="N1171" t="s">
        <v>8269</v>
      </c>
      <c r="O1171" s="9">
        <f>(((J1171/60)/60)/24)+DATE(1970,1,1)</f>
        <v>41786.959745370368</v>
      </c>
      <c r="P1171" t="str">
        <f>LEFT(N1171,SEARCH("/",N1171)-1)</f>
        <v>theater</v>
      </c>
      <c r="Q1171" t="str">
        <f>RIGHT(N1171,LEN(N1171)-SEARCH("/",N1171))</f>
        <v>plays</v>
      </c>
      <c r="R1171">
        <f>YEAR(O1171)</f>
        <v>2014</v>
      </c>
    </row>
    <row r="1172" spans="1:18" ht="58" x14ac:dyDescent="0.35">
      <c r="A1172">
        <v>3970</v>
      </c>
      <c r="B1172" s="3" t="s">
        <v>3967</v>
      </c>
      <c r="C1172" s="3" t="s">
        <v>8077</v>
      </c>
      <c r="D1172" s="6">
        <v>15000</v>
      </c>
      <c r="E1172" s="8">
        <v>11</v>
      </c>
      <c r="F1172" t="s">
        <v>8220</v>
      </c>
      <c r="G1172" t="s">
        <v>8223</v>
      </c>
      <c r="H1172" t="s">
        <v>8245</v>
      </c>
      <c r="I1172">
        <v>1460925811</v>
      </c>
      <c r="J1172">
        <v>1458333811</v>
      </c>
      <c r="K1172" t="b">
        <v>0</v>
      </c>
      <c r="L1172">
        <v>2</v>
      </c>
      <c r="M1172" t="b">
        <v>0</v>
      </c>
      <c r="N1172" t="s">
        <v>8269</v>
      </c>
      <c r="O1172" s="9">
        <f>(((J1172/60)/60)/24)+DATE(1970,1,1)</f>
        <v>42447.863553240735</v>
      </c>
      <c r="P1172" t="str">
        <f>LEFT(N1172,SEARCH("/",N1172)-1)</f>
        <v>theater</v>
      </c>
      <c r="Q1172" t="str">
        <f>RIGHT(N1172,LEN(N1172)-SEARCH("/",N1172))</f>
        <v>plays</v>
      </c>
      <c r="R1172">
        <f>YEAR(O1172)</f>
        <v>2016</v>
      </c>
    </row>
    <row r="1173" spans="1:18" ht="43.5" x14ac:dyDescent="0.35">
      <c r="A1173">
        <v>4021</v>
      </c>
      <c r="B1173" s="3" t="s">
        <v>4017</v>
      </c>
      <c r="C1173" s="3" t="s">
        <v>8126</v>
      </c>
      <c r="D1173" s="6">
        <v>15000</v>
      </c>
      <c r="E1173" s="8">
        <v>125</v>
      </c>
      <c r="F1173" t="s">
        <v>8220</v>
      </c>
      <c r="G1173" t="s">
        <v>8223</v>
      </c>
      <c r="H1173" t="s">
        <v>8245</v>
      </c>
      <c r="I1173">
        <v>1414360358</v>
      </c>
      <c r="J1173">
        <v>1409176358</v>
      </c>
      <c r="K1173" t="b">
        <v>0</v>
      </c>
      <c r="L1173">
        <v>2</v>
      </c>
      <c r="M1173" t="b">
        <v>0</v>
      </c>
      <c r="N1173" t="s">
        <v>8269</v>
      </c>
      <c r="O1173" s="9">
        <f>(((J1173/60)/60)/24)+DATE(1970,1,1)</f>
        <v>41878.911550925928</v>
      </c>
      <c r="P1173" t="str">
        <f>LEFT(N1173,SEARCH("/",N1173)-1)</f>
        <v>theater</v>
      </c>
      <c r="Q1173" t="str">
        <f>RIGHT(N1173,LEN(N1173)-SEARCH("/",N1173))</f>
        <v>plays</v>
      </c>
      <c r="R1173">
        <f>YEAR(O1173)</f>
        <v>2014</v>
      </c>
    </row>
    <row r="1174" spans="1:18" ht="58" x14ac:dyDescent="0.35">
      <c r="A1174">
        <v>4066</v>
      </c>
      <c r="B1174" s="3" t="s">
        <v>4062</v>
      </c>
      <c r="C1174" s="3" t="s">
        <v>8170</v>
      </c>
      <c r="D1174" s="6">
        <v>15000</v>
      </c>
      <c r="E1174" s="8">
        <v>25</v>
      </c>
      <c r="F1174" t="s">
        <v>8220</v>
      </c>
      <c r="G1174" t="s">
        <v>8223</v>
      </c>
      <c r="H1174" t="s">
        <v>8245</v>
      </c>
      <c r="I1174">
        <v>1463619388</v>
      </c>
      <c r="J1174">
        <v>1461027388</v>
      </c>
      <c r="K1174" t="b">
        <v>0</v>
      </c>
      <c r="L1174">
        <v>1</v>
      </c>
      <c r="M1174" t="b">
        <v>0</v>
      </c>
      <c r="N1174" t="s">
        <v>8269</v>
      </c>
      <c r="O1174" s="9">
        <f>(((J1174/60)/60)/24)+DATE(1970,1,1)</f>
        <v>42479.039212962962</v>
      </c>
      <c r="P1174" t="str">
        <f>LEFT(N1174,SEARCH("/",N1174)-1)</f>
        <v>theater</v>
      </c>
      <c r="Q1174" t="str">
        <f>RIGHT(N1174,LEN(N1174)-SEARCH("/",N1174))</f>
        <v>plays</v>
      </c>
      <c r="R1174">
        <f>YEAR(O1174)</f>
        <v>2016</v>
      </c>
    </row>
    <row r="1175" spans="1:18" ht="43.5" x14ac:dyDescent="0.35">
      <c r="A1175">
        <v>4077</v>
      </c>
      <c r="B1175" s="3" t="s">
        <v>4073</v>
      </c>
      <c r="C1175" s="3" t="s">
        <v>8180</v>
      </c>
      <c r="D1175" s="6">
        <v>15000</v>
      </c>
      <c r="E1175" s="8">
        <v>1335</v>
      </c>
      <c r="F1175" t="s">
        <v>8220</v>
      </c>
      <c r="G1175" t="s">
        <v>8223</v>
      </c>
      <c r="H1175" t="s">
        <v>8245</v>
      </c>
      <c r="I1175">
        <v>1482339794</v>
      </c>
      <c r="J1175">
        <v>1479747794</v>
      </c>
      <c r="K1175" t="b">
        <v>0</v>
      </c>
      <c r="L1175">
        <v>6</v>
      </c>
      <c r="M1175" t="b">
        <v>0</v>
      </c>
      <c r="N1175" t="s">
        <v>8269</v>
      </c>
      <c r="O1175" s="9">
        <f>(((J1175/60)/60)/24)+DATE(1970,1,1)</f>
        <v>42695.7105787037</v>
      </c>
      <c r="P1175" t="str">
        <f>LEFT(N1175,SEARCH("/",N1175)-1)</f>
        <v>theater</v>
      </c>
      <c r="Q1175" t="str">
        <f>RIGHT(N1175,LEN(N1175)-SEARCH("/",N1175))</f>
        <v>plays</v>
      </c>
      <c r="R1175">
        <f>YEAR(O1175)</f>
        <v>2016</v>
      </c>
    </row>
    <row r="1176" spans="1:18" ht="43.5" x14ac:dyDescent="0.35">
      <c r="A1176">
        <v>3095</v>
      </c>
      <c r="B1176" s="3" t="s">
        <v>3095</v>
      </c>
      <c r="C1176" s="3" t="s">
        <v>7205</v>
      </c>
      <c r="D1176" s="6">
        <v>14920</v>
      </c>
      <c r="E1176" s="8">
        <v>50</v>
      </c>
      <c r="F1176" t="s">
        <v>8220</v>
      </c>
      <c r="G1176" t="s">
        <v>8223</v>
      </c>
      <c r="H1176" t="s">
        <v>8245</v>
      </c>
      <c r="I1176">
        <v>1470011780</v>
      </c>
      <c r="J1176">
        <v>1464827780</v>
      </c>
      <c r="K1176" t="b">
        <v>0</v>
      </c>
      <c r="L1176">
        <v>1</v>
      </c>
      <c r="M1176" t="b">
        <v>0</v>
      </c>
      <c r="N1176" t="s">
        <v>8301</v>
      </c>
      <c r="O1176" s="9">
        <f>(((J1176/60)/60)/24)+DATE(1970,1,1)</f>
        <v>42523.025231481486</v>
      </c>
      <c r="P1176" t="str">
        <f>LEFT(N1176,SEARCH("/",N1176)-1)</f>
        <v>theater</v>
      </c>
      <c r="Q1176" t="str">
        <f>RIGHT(N1176,LEN(N1176)-SEARCH("/",N1176))</f>
        <v>spaces</v>
      </c>
      <c r="R1176">
        <f>YEAR(O1176)</f>
        <v>2016</v>
      </c>
    </row>
    <row r="1177" spans="1:18" ht="43.5" x14ac:dyDescent="0.35">
      <c r="A1177">
        <v>928</v>
      </c>
      <c r="B1177" s="3" t="s">
        <v>929</v>
      </c>
      <c r="C1177" s="3" t="s">
        <v>5038</v>
      </c>
      <c r="D1177" s="6">
        <v>14500</v>
      </c>
      <c r="E1177" s="8">
        <v>1575</v>
      </c>
      <c r="F1177" t="s">
        <v>8220</v>
      </c>
      <c r="G1177" t="s">
        <v>8223</v>
      </c>
      <c r="H1177" t="s">
        <v>8245</v>
      </c>
      <c r="I1177">
        <v>1353196800</v>
      </c>
      <c r="J1177">
        <v>1348864913</v>
      </c>
      <c r="K1177" t="b">
        <v>0</v>
      </c>
      <c r="L1177">
        <v>28</v>
      </c>
      <c r="M1177" t="b">
        <v>0</v>
      </c>
      <c r="N1177" t="s">
        <v>8276</v>
      </c>
      <c r="O1177" s="9">
        <f>(((J1177/60)/60)/24)+DATE(1970,1,1)</f>
        <v>41180.86241898148</v>
      </c>
      <c r="P1177" t="str">
        <f>LEFT(N1177,SEARCH("/",N1177)-1)</f>
        <v>music</v>
      </c>
      <c r="Q1177" t="str">
        <f>RIGHT(N1177,LEN(N1177)-SEARCH("/",N1177))</f>
        <v>jazz</v>
      </c>
      <c r="R1177">
        <f>YEAR(O1177)</f>
        <v>2012</v>
      </c>
    </row>
    <row r="1178" spans="1:18" ht="43.5" x14ac:dyDescent="0.35">
      <c r="A1178">
        <v>1404</v>
      </c>
      <c r="B1178" s="3" t="s">
        <v>1405</v>
      </c>
      <c r="C1178" s="3" t="s">
        <v>5514</v>
      </c>
      <c r="D1178" s="6">
        <v>14500</v>
      </c>
      <c r="E1178" s="8">
        <v>241</v>
      </c>
      <c r="F1178" t="s">
        <v>8220</v>
      </c>
      <c r="G1178" t="s">
        <v>8224</v>
      </c>
      <c r="H1178" t="s">
        <v>8246</v>
      </c>
      <c r="I1178">
        <v>1424607285</v>
      </c>
      <c r="J1178">
        <v>1422447285</v>
      </c>
      <c r="K1178" t="b">
        <v>1</v>
      </c>
      <c r="L1178">
        <v>5</v>
      </c>
      <c r="M1178" t="b">
        <v>0</v>
      </c>
      <c r="N1178" t="s">
        <v>8285</v>
      </c>
      <c r="O1178" s="9">
        <f>(((J1178/60)/60)/24)+DATE(1970,1,1)</f>
        <v>42032.510243055556</v>
      </c>
      <c r="P1178" t="str">
        <f>LEFT(N1178,SEARCH("/",N1178)-1)</f>
        <v>publishing</v>
      </c>
      <c r="Q1178" t="str">
        <f>RIGHT(N1178,LEN(N1178)-SEARCH("/",N1178))</f>
        <v>translations</v>
      </c>
      <c r="R1178">
        <f>YEAR(O1178)</f>
        <v>2015</v>
      </c>
    </row>
    <row r="1179" spans="1:18" ht="43.5" x14ac:dyDescent="0.35">
      <c r="A1179">
        <v>2912</v>
      </c>
      <c r="B1179" s="3" t="s">
        <v>2912</v>
      </c>
      <c r="C1179" s="3" t="s">
        <v>7022</v>
      </c>
      <c r="D1179" s="6">
        <v>14440</v>
      </c>
      <c r="E1179" s="8">
        <v>2030</v>
      </c>
      <c r="F1179" t="s">
        <v>8220</v>
      </c>
      <c r="G1179" t="s">
        <v>8223</v>
      </c>
      <c r="H1179" t="s">
        <v>8245</v>
      </c>
      <c r="I1179">
        <v>1452827374</v>
      </c>
      <c r="J1179">
        <v>1450235374</v>
      </c>
      <c r="K1179" t="b">
        <v>0</v>
      </c>
      <c r="L1179">
        <v>26</v>
      </c>
      <c r="M1179" t="b">
        <v>0</v>
      </c>
      <c r="N1179" t="s">
        <v>8269</v>
      </c>
      <c r="O1179" s="9">
        <f>(((J1179/60)/60)/24)+DATE(1970,1,1)</f>
        <v>42354.131643518514</v>
      </c>
      <c r="P1179" t="str">
        <f>LEFT(N1179,SEARCH("/",N1179)-1)</f>
        <v>theater</v>
      </c>
      <c r="Q1179" t="str">
        <f>RIGHT(N1179,LEN(N1179)-SEARCH("/",N1179))</f>
        <v>plays</v>
      </c>
      <c r="R1179">
        <f>YEAR(O1179)</f>
        <v>2015</v>
      </c>
    </row>
    <row r="1180" spans="1:18" ht="43.5" x14ac:dyDescent="0.35">
      <c r="A1180">
        <v>207</v>
      </c>
      <c r="B1180" s="3" t="s">
        <v>209</v>
      </c>
      <c r="C1180" s="3" t="s">
        <v>4317</v>
      </c>
      <c r="D1180" s="6">
        <v>14000</v>
      </c>
      <c r="E1180" s="8">
        <v>2130</v>
      </c>
      <c r="F1180" t="s">
        <v>8220</v>
      </c>
      <c r="G1180" t="s">
        <v>8228</v>
      </c>
      <c r="H1180" t="s">
        <v>8250</v>
      </c>
      <c r="I1180">
        <v>1420346638</v>
      </c>
      <c r="J1180">
        <v>1417754638</v>
      </c>
      <c r="K1180" t="b">
        <v>0</v>
      </c>
      <c r="L1180">
        <v>13</v>
      </c>
      <c r="M1180" t="b">
        <v>0</v>
      </c>
      <c r="N1180" t="s">
        <v>8266</v>
      </c>
      <c r="O1180" s="9">
        <f>(((J1180/60)/60)/24)+DATE(1970,1,1)</f>
        <v>41978.197199074071</v>
      </c>
      <c r="P1180" t="str">
        <f>LEFT(N1180,SEARCH("/",N1180)-1)</f>
        <v>film &amp; video</v>
      </c>
      <c r="Q1180" t="str">
        <f>RIGHT(N1180,LEN(N1180)-SEARCH("/",N1180))</f>
        <v>drama</v>
      </c>
      <c r="R1180">
        <f>YEAR(O1180)</f>
        <v>2014</v>
      </c>
    </row>
    <row r="1181" spans="1:18" ht="43.5" x14ac:dyDescent="0.35">
      <c r="A1181">
        <v>510</v>
      </c>
      <c r="B1181" s="3" t="s">
        <v>511</v>
      </c>
      <c r="C1181" s="3" t="s">
        <v>4620</v>
      </c>
      <c r="D1181" s="6">
        <v>14000</v>
      </c>
      <c r="E1181" s="8">
        <v>0</v>
      </c>
      <c r="F1181" t="s">
        <v>8220</v>
      </c>
      <c r="G1181" t="s">
        <v>8223</v>
      </c>
      <c r="H1181" t="s">
        <v>8245</v>
      </c>
      <c r="I1181">
        <v>1456805639</v>
      </c>
      <c r="J1181">
        <v>1454213639</v>
      </c>
      <c r="K1181" t="b">
        <v>0</v>
      </c>
      <c r="L1181">
        <v>0</v>
      </c>
      <c r="M1181" t="b">
        <v>0</v>
      </c>
      <c r="N1181" t="s">
        <v>8268</v>
      </c>
      <c r="O1181" s="9">
        <f>(((J1181/60)/60)/24)+DATE(1970,1,1)</f>
        <v>42400.176377314812</v>
      </c>
      <c r="P1181" t="str">
        <f>LEFT(N1181,SEARCH("/",N1181)-1)</f>
        <v>film &amp; video</v>
      </c>
      <c r="Q1181" t="str">
        <f>RIGHT(N1181,LEN(N1181)-SEARCH("/",N1181))</f>
        <v>animation</v>
      </c>
      <c r="R1181">
        <f>YEAR(O1181)</f>
        <v>2016</v>
      </c>
    </row>
    <row r="1182" spans="1:18" ht="43.5" x14ac:dyDescent="0.35">
      <c r="A1182">
        <v>860</v>
      </c>
      <c r="B1182" s="3" t="s">
        <v>861</v>
      </c>
      <c r="C1182" s="3" t="s">
        <v>4970</v>
      </c>
      <c r="D1182" s="6">
        <v>14000</v>
      </c>
      <c r="E1182" s="8">
        <v>2540</v>
      </c>
      <c r="F1182" t="s">
        <v>8220</v>
      </c>
      <c r="G1182" t="s">
        <v>8223</v>
      </c>
      <c r="H1182" t="s">
        <v>8245</v>
      </c>
      <c r="I1182">
        <v>1385123713</v>
      </c>
      <c r="J1182">
        <v>1382528113</v>
      </c>
      <c r="K1182" t="b">
        <v>0</v>
      </c>
      <c r="L1182">
        <v>48</v>
      </c>
      <c r="M1182" t="b">
        <v>0</v>
      </c>
      <c r="N1182" t="s">
        <v>8276</v>
      </c>
      <c r="O1182" s="9">
        <f>(((J1182/60)/60)/24)+DATE(1970,1,1)</f>
        <v>41570.482789351852</v>
      </c>
      <c r="P1182" t="str">
        <f>LEFT(N1182,SEARCH("/",N1182)-1)</f>
        <v>music</v>
      </c>
      <c r="Q1182" t="str">
        <f>RIGHT(N1182,LEN(N1182)-SEARCH("/",N1182))</f>
        <v>jazz</v>
      </c>
      <c r="R1182">
        <f>YEAR(O1182)</f>
        <v>2013</v>
      </c>
    </row>
    <row r="1183" spans="1:18" ht="58" x14ac:dyDescent="0.35">
      <c r="A1183">
        <v>1591</v>
      </c>
      <c r="B1183" s="3" t="s">
        <v>1592</v>
      </c>
      <c r="C1183" s="3" t="s">
        <v>5701</v>
      </c>
      <c r="D1183" s="6">
        <v>14000</v>
      </c>
      <c r="E1183" s="8">
        <v>4092</v>
      </c>
      <c r="F1183" t="s">
        <v>8220</v>
      </c>
      <c r="G1183" t="s">
        <v>8224</v>
      </c>
      <c r="H1183" t="s">
        <v>8246</v>
      </c>
      <c r="I1183">
        <v>1459700741</v>
      </c>
      <c r="J1183">
        <v>1457112341</v>
      </c>
      <c r="K1183" t="b">
        <v>0</v>
      </c>
      <c r="L1183">
        <v>92</v>
      </c>
      <c r="M1183" t="b">
        <v>0</v>
      </c>
      <c r="N1183" t="s">
        <v>8289</v>
      </c>
      <c r="O1183" s="9">
        <f>(((J1183/60)/60)/24)+DATE(1970,1,1)</f>
        <v>42433.726168981477</v>
      </c>
      <c r="P1183" t="str">
        <f>LEFT(N1183,SEARCH("/",N1183)-1)</f>
        <v>photography</v>
      </c>
      <c r="Q1183" t="str">
        <f>RIGHT(N1183,LEN(N1183)-SEARCH("/",N1183))</f>
        <v>places</v>
      </c>
      <c r="R1183">
        <f>YEAR(O1183)</f>
        <v>2016</v>
      </c>
    </row>
    <row r="1184" spans="1:18" ht="43.5" x14ac:dyDescent="0.35">
      <c r="A1184">
        <v>2432</v>
      </c>
      <c r="B1184" s="3" t="s">
        <v>2433</v>
      </c>
      <c r="C1184" s="3" t="s">
        <v>6542</v>
      </c>
      <c r="D1184" s="6">
        <v>14000</v>
      </c>
      <c r="E1184" s="8">
        <v>2</v>
      </c>
      <c r="F1184" t="s">
        <v>8220</v>
      </c>
      <c r="G1184" t="s">
        <v>8223</v>
      </c>
      <c r="H1184" t="s">
        <v>8245</v>
      </c>
      <c r="I1184">
        <v>1425791697</v>
      </c>
      <c r="J1184">
        <v>1423199697</v>
      </c>
      <c r="K1184" t="b">
        <v>0</v>
      </c>
      <c r="L1184">
        <v>2</v>
      </c>
      <c r="M1184" t="b">
        <v>0</v>
      </c>
      <c r="N1184" t="s">
        <v>8282</v>
      </c>
      <c r="O1184" s="9">
        <f>(((J1184/60)/60)/24)+DATE(1970,1,1)</f>
        <v>42041.218715277777</v>
      </c>
      <c r="P1184" t="str">
        <f>LEFT(N1184,SEARCH("/",N1184)-1)</f>
        <v>food</v>
      </c>
      <c r="Q1184" t="str">
        <f>RIGHT(N1184,LEN(N1184)-SEARCH("/",N1184))</f>
        <v>food trucks</v>
      </c>
      <c r="R1184">
        <f>YEAR(O1184)</f>
        <v>2015</v>
      </c>
    </row>
    <row r="1185" spans="1:18" ht="43.5" x14ac:dyDescent="0.35">
      <c r="A1185">
        <v>3971</v>
      </c>
      <c r="B1185" s="3" t="s">
        <v>3968</v>
      </c>
      <c r="C1185" s="3" t="s">
        <v>8078</v>
      </c>
      <c r="D1185" s="6">
        <v>14000</v>
      </c>
      <c r="E1185" s="8">
        <v>136</v>
      </c>
      <c r="F1185" t="s">
        <v>8220</v>
      </c>
      <c r="G1185" t="s">
        <v>8223</v>
      </c>
      <c r="H1185" t="s">
        <v>8245</v>
      </c>
      <c r="I1185">
        <v>1405947126</v>
      </c>
      <c r="J1185">
        <v>1403355126</v>
      </c>
      <c r="K1185" t="b">
        <v>0</v>
      </c>
      <c r="L1185">
        <v>6</v>
      </c>
      <c r="M1185" t="b">
        <v>0</v>
      </c>
      <c r="N1185" t="s">
        <v>8269</v>
      </c>
      <c r="O1185" s="9">
        <f>(((J1185/60)/60)/24)+DATE(1970,1,1)</f>
        <v>41811.536180555559</v>
      </c>
      <c r="P1185" t="str">
        <f>LEFT(N1185,SEARCH("/",N1185)-1)</f>
        <v>theater</v>
      </c>
      <c r="Q1185" t="str">
        <f>RIGHT(N1185,LEN(N1185)-SEARCH("/",N1185))</f>
        <v>plays</v>
      </c>
      <c r="R1185">
        <f>YEAR(O1185)</f>
        <v>2014</v>
      </c>
    </row>
    <row r="1186" spans="1:18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>(((J1186/60)/60)/24)+DATE(1970,1,1)</f>
        <v>42741.599664351852</v>
      </c>
      <c r="P1186" t="str">
        <f>LEFT(N1186,SEARCH("/",N1186)-1)</f>
        <v>photography</v>
      </c>
      <c r="Q1186" t="str">
        <f>RIGHT(N1186,LEN(N1186)-SEARCH("/",N1186))</f>
        <v>photobooks</v>
      </c>
      <c r="R1186">
        <f>YEAR(O1186)</f>
        <v>2017</v>
      </c>
    </row>
    <row r="1187" spans="1:18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>(((J1187/60)/60)/24)+DATE(1970,1,1)</f>
        <v>42130.865150462967</v>
      </c>
      <c r="P1187" t="str">
        <f>LEFT(N1187,SEARCH("/",N1187)-1)</f>
        <v>photography</v>
      </c>
      <c r="Q1187" t="str">
        <f>RIGHT(N1187,LEN(N1187)-SEARCH("/",N1187))</f>
        <v>photobooks</v>
      </c>
      <c r="R1187">
        <f>YEAR(O1187)</f>
        <v>2015</v>
      </c>
    </row>
    <row r="1188" spans="1:18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>(((J1188/60)/60)/24)+DATE(1970,1,1)</f>
        <v>42123.86336805555</v>
      </c>
      <c r="P1188" t="str">
        <f>LEFT(N1188,SEARCH("/",N1188)-1)</f>
        <v>photography</v>
      </c>
      <c r="Q1188" t="str">
        <f>RIGHT(N1188,LEN(N1188)-SEARCH("/",N1188))</f>
        <v>photobooks</v>
      </c>
      <c r="R1188">
        <f>YEAR(O1188)</f>
        <v>2015</v>
      </c>
    </row>
    <row r="1189" spans="1:18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>(((J1189/60)/60)/24)+DATE(1970,1,1)</f>
        <v>42109.894942129627</v>
      </c>
      <c r="P1189" t="str">
        <f>LEFT(N1189,SEARCH("/",N1189)-1)</f>
        <v>photography</v>
      </c>
      <c r="Q1189" t="str">
        <f>RIGHT(N1189,LEN(N1189)-SEARCH("/",N1189))</f>
        <v>photobooks</v>
      </c>
      <c r="R1189">
        <f>YEAR(O1189)</f>
        <v>2015</v>
      </c>
    </row>
    <row r="1190" spans="1:18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>(((J1190/60)/60)/24)+DATE(1970,1,1)</f>
        <v>42711.700694444444</v>
      </c>
      <c r="P1190" t="str">
        <f>LEFT(N1190,SEARCH("/",N1190)-1)</f>
        <v>photography</v>
      </c>
      <c r="Q1190" t="str">
        <f>RIGHT(N1190,LEN(N1190)-SEARCH("/",N1190))</f>
        <v>photobooks</v>
      </c>
      <c r="R1190">
        <f>YEAR(O1190)</f>
        <v>2016</v>
      </c>
    </row>
    <row r="1191" spans="1:18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>(((J1191/60)/60)/24)+DATE(1970,1,1)</f>
        <v>42529.979108796295</v>
      </c>
      <c r="P1191" t="str">
        <f>LEFT(N1191,SEARCH("/",N1191)-1)</f>
        <v>photography</v>
      </c>
      <c r="Q1191" t="str">
        <f>RIGHT(N1191,LEN(N1191)-SEARCH("/",N1191))</f>
        <v>photobooks</v>
      </c>
      <c r="R1191">
        <f>YEAR(O1191)</f>
        <v>2016</v>
      </c>
    </row>
    <row r="1192" spans="1:18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>(((J1192/60)/60)/24)+DATE(1970,1,1)</f>
        <v>41852.665798611109</v>
      </c>
      <c r="P1192" t="str">
        <f>LEFT(N1192,SEARCH("/",N1192)-1)</f>
        <v>photography</v>
      </c>
      <c r="Q1192" t="str">
        <f>RIGHT(N1192,LEN(N1192)-SEARCH("/",N1192))</f>
        <v>photobooks</v>
      </c>
      <c r="R1192">
        <f>YEAR(O1192)</f>
        <v>2014</v>
      </c>
    </row>
    <row r="1193" spans="1:18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>(((J1193/60)/60)/24)+DATE(1970,1,1)</f>
        <v>42419.603703703702</v>
      </c>
      <c r="P1193" t="str">
        <f>LEFT(N1193,SEARCH("/",N1193)-1)</f>
        <v>photography</v>
      </c>
      <c r="Q1193" t="str">
        <f>RIGHT(N1193,LEN(N1193)-SEARCH("/",N1193))</f>
        <v>photobooks</v>
      </c>
      <c r="R1193">
        <f>YEAR(O1193)</f>
        <v>2016</v>
      </c>
    </row>
    <row r="1194" spans="1:18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>(((J1194/60)/60)/24)+DATE(1970,1,1)</f>
        <v>42747.506689814814</v>
      </c>
      <c r="P1194" t="str">
        <f>LEFT(N1194,SEARCH("/",N1194)-1)</f>
        <v>photography</v>
      </c>
      <c r="Q1194" t="str">
        <f>RIGHT(N1194,LEN(N1194)-SEARCH("/",N1194))</f>
        <v>photobooks</v>
      </c>
      <c r="R1194">
        <f>YEAR(O1194)</f>
        <v>2017</v>
      </c>
    </row>
    <row r="1195" spans="1:18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>(((J1195/60)/60)/24)+DATE(1970,1,1)</f>
        <v>42409.776076388895</v>
      </c>
      <c r="P1195" t="str">
        <f>LEFT(N1195,SEARCH("/",N1195)-1)</f>
        <v>photography</v>
      </c>
      <c r="Q1195" t="str">
        <f>RIGHT(N1195,LEN(N1195)-SEARCH("/",N1195))</f>
        <v>photobooks</v>
      </c>
      <c r="R1195">
        <f>YEAR(O1195)</f>
        <v>2016</v>
      </c>
    </row>
    <row r="1196" spans="1:18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>(((J1196/60)/60)/24)+DATE(1970,1,1)</f>
        <v>42072.488182870366</v>
      </c>
      <c r="P1196" t="str">
        <f>LEFT(N1196,SEARCH("/",N1196)-1)</f>
        <v>photography</v>
      </c>
      <c r="Q1196" t="str">
        <f>RIGHT(N1196,LEN(N1196)-SEARCH("/",N1196))</f>
        <v>photobooks</v>
      </c>
      <c r="R1196">
        <f>YEAR(O1196)</f>
        <v>2015</v>
      </c>
    </row>
    <row r="1197" spans="1:18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>(((J1197/60)/60)/24)+DATE(1970,1,1)</f>
        <v>42298.34783564815</v>
      </c>
      <c r="P1197" t="str">
        <f>LEFT(N1197,SEARCH("/",N1197)-1)</f>
        <v>photography</v>
      </c>
      <c r="Q1197" t="str">
        <f>RIGHT(N1197,LEN(N1197)-SEARCH("/",N1197))</f>
        <v>photobooks</v>
      </c>
      <c r="R1197">
        <f>YEAR(O1197)</f>
        <v>2015</v>
      </c>
    </row>
    <row r="1198" spans="1:18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>(((J1198/60)/60)/24)+DATE(1970,1,1)</f>
        <v>42326.818738425922</v>
      </c>
      <c r="P1198" t="str">
        <f>LEFT(N1198,SEARCH("/",N1198)-1)</f>
        <v>photography</v>
      </c>
      <c r="Q1198" t="str">
        <f>RIGHT(N1198,LEN(N1198)-SEARCH("/",N1198))</f>
        <v>photobooks</v>
      </c>
      <c r="R1198">
        <f>YEAR(O1198)</f>
        <v>2015</v>
      </c>
    </row>
    <row r="1199" spans="1:18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>(((J1199/60)/60)/24)+DATE(1970,1,1)</f>
        <v>42503.66474537037</v>
      </c>
      <c r="P1199" t="str">
        <f>LEFT(N1199,SEARCH("/",N1199)-1)</f>
        <v>photography</v>
      </c>
      <c r="Q1199" t="str">
        <f>RIGHT(N1199,LEN(N1199)-SEARCH("/",N1199))</f>
        <v>photobooks</v>
      </c>
      <c r="R1199">
        <f>YEAR(O1199)</f>
        <v>2016</v>
      </c>
    </row>
    <row r="1200" spans="1:18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>(((J1200/60)/60)/24)+DATE(1970,1,1)</f>
        <v>42333.619050925925</v>
      </c>
      <c r="P1200" t="str">
        <f>LEFT(N1200,SEARCH("/",N1200)-1)</f>
        <v>photography</v>
      </c>
      <c r="Q1200" t="str">
        <f>RIGHT(N1200,LEN(N1200)-SEARCH("/",N1200))</f>
        <v>photobooks</v>
      </c>
      <c r="R1200">
        <f>YEAR(O1200)</f>
        <v>2015</v>
      </c>
    </row>
    <row r="1201" spans="1:18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>(((J1201/60)/60)/24)+DATE(1970,1,1)</f>
        <v>42161.770833333328</v>
      </c>
      <c r="P1201" t="str">
        <f>LEFT(N1201,SEARCH("/",N1201)-1)</f>
        <v>photography</v>
      </c>
      <c r="Q1201" t="str">
        <f>RIGHT(N1201,LEN(N1201)-SEARCH("/",N1201))</f>
        <v>photobooks</v>
      </c>
      <c r="R1201">
        <f>YEAR(O1201)</f>
        <v>2015</v>
      </c>
    </row>
    <row r="1202" spans="1:18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>(((J1202/60)/60)/24)+DATE(1970,1,1)</f>
        <v>42089.477500000001</v>
      </c>
      <c r="P1202" t="str">
        <f>LEFT(N1202,SEARCH("/",N1202)-1)</f>
        <v>photography</v>
      </c>
      <c r="Q1202" t="str">
        <f>RIGHT(N1202,LEN(N1202)-SEARCH("/",N1202))</f>
        <v>photobooks</v>
      </c>
      <c r="R1202">
        <f>YEAR(O1202)</f>
        <v>2015</v>
      </c>
    </row>
    <row r="1203" spans="1:18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>(((J1203/60)/60)/24)+DATE(1970,1,1)</f>
        <v>42536.60701388889</v>
      </c>
      <c r="P1203" t="str">
        <f>LEFT(N1203,SEARCH("/",N1203)-1)</f>
        <v>photography</v>
      </c>
      <c r="Q1203" t="str">
        <f>RIGHT(N1203,LEN(N1203)-SEARCH("/",N1203))</f>
        <v>photobooks</v>
      </c>
      <c r="R1203">
        <f>YEAR(O1203)</f>
        <v>2016</v>
      </c>
    </row>
    <row r="1204" spans="1:18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>(((J1204/60)/60)/24)+DATE(1970,1,1)</f>
        <v>42152.288819444439</v>
      </c>
      <c r="P1204" t="str">
        <f>LEFT(N1204,SEARCH("/",N1204)-1)</f>
        <v>photography</v>
      </c>
      <c r="Q1204" t="str">
        <f>RIGHT(N1204,LEN(N1204)-SEARCH("/",N1204))</f>
        <v>photobooks</v>
      </c>
      <c r="R1204">
        <f>YEAR(O1204)</f>
        <v>2015</v>
      </c>
    </row>
    <row r="1205" spans="1:18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>(((J1205/60)/60)/24)+DATE(1970,1,1)</f>
        <v>42125.614895833336</v>
      </c>
      <c r="P1205" t="str">
        <f>LEFT(N1205,SEARCH("/",N1205)-1)</f>
        <v>photography</v>
      </c>
      <c r="Q1205" t="str">
        <f>RIGHT(N1205,LEN(N1205)-SEARCH("/",N1205))</f>
        <v>photobooks</v>
      </c>
      <c r="R1205">
        <f>YEAR(O1205)</f>
        <v>2015</v>
      </c>
    </row>
    <row r="1206" spans="1:18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>(((J1206/60)/60)/24)+DATE(1970,1,1)</f>
        <v>42297.748067129629</v>
      </c>
      <c r="P1206" t="str">
        <f>LEFT(N1206,SEARCH("/",N1206)-1)</f>
        <v>photography</v>
      </c>
      <c r="Q1206" t="str">
        <f>RIGHT(N1206,LEN(N1206)-SEARCH("/",N1206))</f>
        <v>photobooks</v>
      </c>
      <c r="R1206">
        <f>YEAR(O1206)</f>
        <v>2015</v>
      </c>
    </row>
    <row r="1207" spans="1:18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>(((J1207/60)/60)/24)+DATE(1970,1,1)</f>
        <v>42138.506377314814</v>
      </c>
      <c r="P1207" t="str">
        <f>LEFT(N1207,SEARCH("/",N1207)-1)</f>
        <v>photography</v>
      </c>
      <c r="Q1207" t="str">
        <f>RIGHT(N1207,LEN(N1207)-SEARCH("/",N1207))</f>
        <v>photobooks</v>
      </c>
      <c r="R1207">
        <f>YEAR(O1207)</f>
        <v>2015</v>
      </c>
    </row>
    <row r="1208" spans="1:18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>(((J1208/60)/60)/24)+DATE(1970,1,1)</f>
        <v>42772.776076388895</v>
      </c>
      <c r="P1208" t="str">
        <f>LEFT(N1208,SEARCH("/",N1208)-1)</f>
        <v>photography</v>
      </c>
      <c r="Q1208" t="str">
        <f>RIGHT(N1208,LEN(N1208)-SEARCH("/",N1208))</f>
        <v>photobooks</v>
      </c>
      <c r="R1208">
        <f>YEAR(O1208)</f>
        <v>2017</v>
      </c>
    </row>
    <row r="1209" spans="1:18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>(((J1209/60)/60)/24)+DATE(1970,1,1)</f>
        <v>42430.430243055554</v>
      </c>
      <c r="P1209" t="str">
        <f>LEFT(N1209,SEARCH("/",N1209)-1)</f>
        <v>photography</v>
      </c>
      <c r="Q1209" t="str">
        <f>RIGHT(N1209,LEN(N1209)-SEARCH("/",N1209))</f>
        <v>photobooks</v>
      </c>
      <c r="R1209">
        <f>YEAR(O1209)</f>
        <v>2016</v>
      </c>
    </row>
    <row r="1210" spans="1:18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>(((J1210/60)/60)/24)+DATE(1970,1,1)</f>
        <v>42423.709074074075</v>
      </c>
      <c r="P1210" t="str">
        <f>LEFT(N1210,SEARCH("/",N1210)-1)</f>
        <v>photography</v>
      </c>
      <c r="Q1210" t="str">
        <f>RIGHT(N1210,LEN(N1210)-SEARCH("/",N1210))</f>
        <v>photobooks</v>
      </c>
      <c r="R1210">
        <f>YEAR(O1210)</f>
        <v>2016</v>
      </c>
    </row>
    <row r="1211" spans="1:18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>(((J1211/60)/60)/24)+DATE(1970,1,1)</f>
        <v>42761.846122685187</v>
      </c>
      <c r="P1211" t="str">
        <f>LEFT(N1211,SEARCH("/",N1211)-1)</f>
        <v>photography</v>
      </c>
      <c r="Q1211" t="str">
        <f>RIGHT(N1211,LEN(N1211)-SEARCH("/",N1211))</f>
        <v>photobooks</v>
      </c>
      <c r="R1211">
        <f>YEAR(O1211)</f>
        <v>2017</v>
      </c>
    </row>
    <row r="1212" spans="1:18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>(((J1212/60)/60)/24)+DATE(1970,1,1)</f>
        <v>42132.941805555558</v>
      </c>
      <c r="P1212" t="str">
        <f>LEFT(N1212,SEARCH("/",N1212)-1)</f>
        <v>photography</v>
      </c>
      <c r="Q1212" t="str">
        <f>RIGHT(N1212,LEN(N1212)-SEARCH("/",N1212))</f>
        <v>photobooks</v>
      </c>
      <c r="R1212">
        <f>YEAR(O1212)</f>
        <v>2015</v>
      </c>
    </row>
    <row r="1213" spans="1:18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>(((J1213/60)/60)/24)+DATE(1970,1,1)</f>
        <v>42515.866446759261</v>
      </c>
      <c r="P1213" t="str">
        <f>LEFT(N1213,SEARCH("/",N1213)-1)</f>
        <v>photography</v>
      </c>
      <c r="Q1213" t="str">
        <f>RIGHT(N1213,LEN(N1213)-SEARCH("/",N1213))</f>
        <v>photobooks</v>
      </c>
      <c r="R1213">
        <f>YEAR(O1213)</f>
        <v>2016</v>
      </c>
    </row>
    <row r="1214" spans="1:18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>(((J1214/60)/60)/24)+DATE(1970,1,1)</f>
        <v>42318.950173611112</v>
      </c>
      <c r="P1214" t="str">
        <f>LEFT(N1214,SEARCH("/",N1214)-1)</f>
        <v>photography</v>
      </c>
      <c r="Q1214" t="str">
        <f>RIGHT(N1214,LEN(N1214)-SEARCH("/",N1214))</f>
        <v>photobooks</v>
      </c>
      <c r="R1214">
        <f>YEAR(O1214)</f>
        <v>2015</v>
      </c>
    </row>
    <row r="1215" spans="1:18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>(((J1215/60)/60)/24)+DATE(1970,1,1)</f>
        <v>42731.755787037036</v>
      </c>
      <c r="P1215" t="str">
        <f>LEFT(N1215,SEARCH("/",N1215)-1)</f>
        <v>photography</v>
      </c>
      <c r="Q1215" t="str">
        <f>RIGHT(N1215,LEN(N1215)-SEARCH("/",N1215))</f>
        <v>photobooks</v>
      </c>
      <c r="R1215">
        <f>YEAR(O1215)</f>
        <v>2016</v>
      </c>
    </row>
    <row r="1216" spans="1:18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>(((J1216/60)/60)/24)+DATE(1970,1,1)</f>
        <v>42104.840335648143</v>
      </c>
      <c r="P1216" t="str">
        <f>LEFT(N1216,SEARCH("/",N1216)-1)</f>
        <v>photography</v>
      </c>
      <c r="Q1216" t="str">
        <f>RIGHT(N1216,LEN(N1216)-SEARCH("/",N1216))</f>
        <v>photobooks</v>
      </c>
      <c r="R1216">
        <f>YEAR(O1216)</f>
        <v>2015</v>
      </c>
    </row>
    <row r="1217" spans="1:18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>(((J1217/60)/60)/24)+DATE(1970,1,1)</f>
        <v>41759.923101851848</v>
      </c>
      <c r="P1217" t="str">
        <f>LEFT(N1217,SEARCH("/",N1217)-1)</f>
        <v>photography</v>
      </c>
      <c r="Q1217" t="str">
        <f>RIGHT(N1217,LEN(N1217)-SEARCH("/",N1217))</f>
        <v>photobooks</v>
      </c>
      <c r="R1217">
        <f>YEAR(O1217)</f>
        <v>2014</v>
      </c>
    </row>
    <row r="1218" spans="1:18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>(((J1218/60)/60)/24)+DATE(1970,1,1)</f>
        <v>42247.616400462968</v>
      </c>
      <c r="P1218" t="str">
        <f>LEFT(N1218,SEARCH("/",N1218)-1)</f>
        <v>photography</v>
      </c>
      <c r="Q1218" t="str">
        <f>RIGHT(N1218,LEN(N1218)-SEARCH("/",N1218))</f>
        <v>photobooks</v>
      </c>
      <c r="R1218">
        <f>YEAR(O1218)</f>
        <v>2015</v>
      </c>
    </row>
    <row r="1219" spans="1:18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>(((J1219/60)/60)/24)+DATE(1970,1,1)</f>
        <v>42535.809490740736</v>
      </c>
      <c r="P1219" t="str">
        <f>LEFT(N1219,SEARCH("/",N1219)-1)</f>
        <v>photography</v>
      </c>
      <c r="Q1219" t="str">
        <f>RIGHT(N1219,LEN(N1219)-SEARCH("/",N1219))</f>
        <v>photobooks</v>
      </c>
      <c r="R1219">
        <f>YEAR(O1219)</f>
        <v>2016</v>
      </c>
    </row>
    <row r="1220" spans="1:18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>(((J1220/60)/60)/24)+DATE(1970,1,1)</f>
        <v>42278.662037037036</v>
      </c>
      <c r="P1220" t="str">
        <f>LEFT(N1220,SEARCH("/",N1220)-1)</f>
        <v>photography</v>
      </c>
      <c r="Q1220" t="str">
        <f>RIGHT(N1220,LEN(N1220)-SEARCH("/",N1220))</f>
        <v>photobooks</v>
      </c>
      <c r="R1220">
        <f>YEAR(O1220)</f>
        <v>2015</v>
      </c>
    </row>
    <row r="1221" spans="1:18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>(((J1221/60)/60)/24)+DATE(1970,1,1)</f>
        <v>42633.461956018517</v>
      </c>
      <c r="P1221" t="str">
        <f>LEFT(N1221,SEARCH("/",N1221)-1)</f>
        <v>photography</v>
      </c>
      <c r="Q1221" t="str">
        <f>RIGHT(N1221,LEN(N1221)-SEARCH("/",N1221))</f>
        <v>photobooks</v>
      </c>
      <c r="R1221">
        <f>YEAR(O1221)</f>
        <v>2016</v>
      </c>
    </row>
    <row r="1222" spans="1:18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>(((J1222/60)/60)/24)+DATE(1970,1,1)</f>
        <v>42211.628611111111</v>
      </c>
      <c r="P1222" t="str">
        <f>LEFT(N1222,SEARCH("/",N1222)-1)</f>
        <v>photography</v>
      </c>
      <c r="Q1222" t="str">
        <f>RIGHT(N1222,LEN(N1222)-SEARCH("/",N1222))</f>
        <v>photobooks</v>
      </c>
      <c r="R1222">
        <f>YEAR(O1222)</f>
        <v>2015</v>
      </c>
    </row>
    <row r="1223" spans="1:18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>(((J1223/60)/60)/24)+DATE(1970,1,1)</f>
        <v>42680.47555555556</v>
      </c>
      <c r="P1223" t="str">
        <f>LEFT(N1223,SEARCH("/",N1223)-1)</f>
        <v>photography</v>
      </c>
      <c r="Q1223" t="str">
        <f>RIGHT(N1223,LEN(N1223)-SEARCH("/",N1223))</f>
        <v>photobooks</v>
      </c>
      <c r="R1223">
        <f>YEAR(O1223)</f>
        <v>2016</v>
      </c>
    </row>
    <row r="1224" spans="1:18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>(((J1224/60)/60)/24)+DATE(1970,1,1)</f>
        <v>42430.720451388886</v>
      </c>
      <c r="P1224" t="str">
        <f>LEFT(N1224,SEARCH("/",N1224)-1)</f>
        <v>photography</v>
      </c>
      <c r="Q1224" t="str">
        <f>RIGHT(N1224,LEN(N1224)-SEARCH("/",N1224))</f>
        <v>photobooks</v>
      </c>
      <c r="R1224">
        <f>YEAR(O1224)</f>
        <v>2016</v>
      </c>
    </row>
    <row r="1225" spans="1:18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>(((J1225/60)/60)/24)+DATE(1970,1,1)</f>
        <v>42654.177187499998</v>
      </c>
      <c r="P1225" t="str">
        <f>LEFT(N1225,SEARCH("/",N1225)-1)</f>
        <v>photography</v>
      </c>
      <c r="Q1225" t="str">
        <f>RIGHT(N1225,LEN(N1225)-SEARCH("/",N1225))</f>
        <v>photobooks</v>
      </c>
      <c r="R1225">
        <f>YEAR(O1225)</f>
        <v>2016</v>
      </c>
    </row>
    <row r="1226" spans="1:18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>(((J1226/60)/60)/24)+DATE(1970,1,1)</f>
        <v>41736.549791666665</v>
      </c>
      <c r="P1226" t="str">
        <f>LEFT(N1226,SEARCH("/",N1226)-1)</f>
        <v>music</v>
      </c>
      <c r="Q1226" t="str">
        <f>RIGHT(N1226,LEN(N1226)-SEARCH("/",N1226))</f>
        <v>world music</v>
      </c>
      <c r="R1226">
        <f>YEAR(O1226)</f>
        <v>2014</v>
      </c>
    </row>
    <row r="1227" spans="1:18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>(((J1227/60)/60)/24)+DATE(1970,1,1)</f>
        <v>41509.905995370369</v>
      </c>
      <c r="P1227" t="str">
        <f>LEFT(N1227,SEARCH("/",N1227)-1)</f>
        <v>music</v>
      </c>
      <c r="Q1227" t="str">
        <f>RIGHT(N1227,LEN(N1227)-SEARCH("/",N1227))</f>
        <v>world music</v>
      </c>
      <c r="R1227">
        <f>YEAR(O1227)</f>
        <v>2013</v>
      </c>
    </row>
    <row r="1228" spans="1:18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>(((J1228/60)/60)/24)+DATE(1970,1,1)</f>
        <v>41715.874780092592</v>
      </c>
      <c r="P1228" t="str">
        <f>LEFT(N1228,SEARCH("/",N1228)-1)</f>
        <v>music</v>
      </c>
      <c r="Q1228" t="str">
        <f>RIGHT(N1228,LEN(N1228)-SEARCH("/",N1228))</f>
        <v>world music</v>
      </c>
      <c r="R1228">
        <f>YEAR(O1228)</f>
        <v>2014</v>
      </c>
    </row>
    <row r="1229" spans="1:18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>(((J1229/60)/60)/24)+DATE(1970,1,1)</f>
        <v>41827.919166666667</v>
      </c>
      <c r="P1229" t="str">
        <f>LEFT(N1229,SEARCH("/",N1229)-1)</f>
        <v>music</v>
      </c>
      <c r="Q1229" t="str">
        <f>RIGHT(N1229,LEN(N1229)-SEARCH("/",N1229))</f>
        <v>world music</v>
      </c>
      <c r="R1229">
        <f>YEAR(O1229)</f>
        <v>2014</v>
      </c>
    </row>
    <row r="1230" spans="1:18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>(((J1230/60)/60)/24)+DATE(1970,1,1)</f>
        <v>40754.729259259257</v>
      </c>
      <c r="P1230" t="str">
        <f>LEFT(N1230,SEARCH("/",N1230)-1)</f>
        <v>music</v>
      </c>
      <c r="Q1230" t="str">
        <f>RIGHT(N1230,LEN(N1230)-SEARCH("/",N1230))</f>
        <v>world music</v>
      </c>
      <c r="R1230">
        <f>YEAR(O1230)</f>
        <v>2011</v>
      </c>
    </row>
    <row r="1231" spans="1:18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>(((J1231/60)/60)/24)+DATE(1970,1,1)</f>
        <v>40985.459803240738</v>
      </c>
      <c r="P1231" t="str">
        <f>LEFT(N1231,SEARCH("/",N1231)-1)</f>
        <v>music</v>
      </c>
      <c r="Q1231" t="str">
        <f>RIGHT(N1231,LEN(N1231)-SEARCH("/",N1231))</f>
        <v>world music</v>
      </c>
      <c r="R1231">
        <f>YEAR(O1231)</f>
        <v>2012</v>
      </c>
    </row>
    <row r="1232" spans="1:18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>(((J1232/60)/60)/24)+DATE(1970,1,1)</f>
        <v>40568.972569444442</v>
      </c>
      <c r="P1232" t="str">
        <f>LEFT(N1232,SEARCH("/",N1232)-1)</f>
        <v>music</v>
      </c>
      <c r="Q1232" t="str">
        <f>RIGHT(N1232,LEN(N1232)-SEARCH("/",N1232))</f>
        <v>world music</v>
      </c>
      <c r="R1232">
        <f>YEAR(O1232)</f>
        <v>2011</v>
      </c>
    </row>
    <row r="1233" spans="1:18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>(((J1233/60)/60)/24)+DATE(1970,1,1)</f>
        <v>42193.941759259258</v>
      </c>
      <c r="P1233" t="str">
        <f>LEFT(N1233,SEARCH("/",N1233)-1)</f>
        <v>music</v>
      </c>
      <c r="Q1233" t="str">
        <f>RIGHT(N1233,LEN(N1233)-SEARCH("/",N1233))</f>
        <v>world music</v>
      </c>
      <c r="R1233">
        <f>YEAR(O1233)</f>
        <v>2015</v>
      </c>
    </row>
    <row r="1234" spans="1:18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>(((J1234/60)/60)/24)+DATE(1970,1,1)</f>
        <v>41506.848032407412</v>
      </c>
      <c r="P1234" t="str">
        <f>LEFT(N1234,SEARCH("/",N1234)-1)</f>
        <v>music</v>
      </c>
      <c r="Q1234" t="str">
        <f>RIGHT(N1234,LEN(N1234)-SEARCH("/",N1234))</f>
        <v>world music</v>
      </c>
      <c r="R1234">
        <f>YEAR(O1234)</f>
        <v>2013</v>
      </c>
    </row>
    <row r="1235" spans="1:18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>(((J1235/60)/60)/24)+DATE(1970,1,1)</f>
        <v>40939.948773148149</v>
      </c>
      <c r="P1235" t="str">
        <f>LEFT(N1235,SEARCH("/",N1235)-1)</f>
        <v>music</v>
      </c>
      <c r="Q1235" t="str">
        <f>RIGHT(N1235,LEN(N1235)-SEARCH("/",N1235))</f>
        <v>world music</v>
      </c>
      <c r="R1235">
        <f>YEAR(O1235)</f>
        <v>2012</v>
      </c>
    </row>
    <row r="1236" spans="1:18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>(((J1236/60)/60)/24)+DATE(1970,1,1)</f>
        <v>42007.788680555561</v>
      </c>
      <c r="P1236" t="str">
        <f>LEFT(N1236,SEARCH("/",N1236)-1)</f>
        <v>music</v>
      </c>
      <c r="Q1236" t="str">
        <f>RIGHT(N1236,LEN(N1236)-SEARCH("/",N1236))</f>
        <v>world music</v>
      </c>
      <c r="R1236">
        <f>YEAR(O1236)</f>
        <v>2015</v>
      </c>
    </row>
    <row r="1237" spans="1:18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>(((J1237/60)/60)/24)+DATE(1970,1,1)</f>
        <v>41583.135405092595</v>
      </c>
      <c r="P1237" t="str">
        <f>LEFT(N1237,SEARCH("/",N1237)-1)</f>
        <v>music</v>
      </c>
      <c r="Q1237" t="str">
        <f>RIGHT(N1237,LEN(N1237)-SEARCH("/",N1237))</f>
        <v>world music</v>
      </c>
      <c r="R1237">
        <f>YEAR(O1237)</f>
        <v>2013</v>
      </c>
    </row>
    <row r="1238" spans="1:18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>(((J1238/60)/60)/24)+DATE(1970,1,1)</f>
        <v>41110.680138888885</v>
      </c>
      <c r="P1238" t="str">
        <f>LEFT(N1238,SEARCH("/",N1238)-1)</f>
        <v>music</v>
      </c>
      <c r="Q1238" t="str">
        <f>RIGHT(N1238,LEN(N1238)-SEARCH("/",N1238))</f>
        <v>world music</v>
      </c>
      <c r="R1238">
        <f>YEAR(O1238)</f>
        <v>2012</v>
      </c>
    </row>
    <row r="1239" spans="1:18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>(((J1239/60)/60)/24)+DATE(1970,1,1)</f>
        <v>41125.283159722225</v>
      </c>
      <c r="P1239" t="str">
        <f>LEFT(N1239,SEARCH("/",N1239)-1)</f>
        <v>music</v>
      </c>
      <c r="Q1239" t="str">
        <f>RIGHT(N1239,LEN(N1239)-SEARCH("/",N1239))</f>
        <v>world music</v>
      </c>
      <c r="R1239">
        <f>YEAR(O1239)</f>
        <v>2012</v>
      </c>
    </row>
    <row r="1240" spans="1:18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>(((J1240/60)/60)/24)+DATE(1970,1,1)</f>
        <v>40731.61037037037</v>
      </c>
      <c r="P1240" t="str">
        <f>LEFT(N1240,SEARCH("/",N1240)-1)</f>
        <v>music</v>
      </c>
      <c r="Q1240" t="str">
        <f>RIGHT(N1240,LEN(N1240)-SEARCH("/",N1240))</f>
        <v>world music</v>
      </c>
      <c r="R1240">
        <f>YEAR(O1240)</f>
        <v>2011</v>
      </c>
    </row>
    <row r="1241" spans="1:18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>(((J1241/60)/60)/24)+DATE(1970,1,1)</f>
        <v>40883.962581018517</v>
      </c>
      <c r="P1241" t="str">
        <f>LEFT(N1241,SEARCH("/",N1241)-1)</f>
        <v>music</v>
      </c>
      <c r="Q1241" t="str">
        <f>RIGHT(N1241,LEN(N1241)-SEARCH("/",N1241))</f>
        <v>world music</v>
      </c>
      <c r="R1241">
        <f>YEAR(O1241)</f>
        <v>2011</v>
      </c>
    </row>
    <row r="1242" spans="1:18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>(((J1242/60)/60)/24)+DATE(1970,1,1)</f>
        <v>41409.040011574078</v>
      </c>
      <c r="P1242" t="str">
        <f>LEFT(N1242,SEARCH("/",N1242)-1)</f>
        <v>music</v>
      </c>
      <c r="Q1242" t="str">
        <f>RIGHT(N1242,LEN(N1242)-SEARCH("/",N1242))</f>
        <v>world music</v>
      </c>
      <c r="R1242">
        <f>YEAR(O1242)</f>
        <v>2013</v>
      </c>
    </row>
    <row r="1243" spans="1:18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>(((J1243/60)/60)/24)+DATE(1970,1,1)</f>
        <v>41923.837731481479</v>
      </c>
      <c r="P1243" t="str">
        <f>LEFT(N1243,SEARCH("/",N1243)-1)</f>
        <v>music</v>
      </c>
      <c r="Q1243" t="str">
        <f>RIGHT(N1243,LEN(N1243)-SEARCH("/",N1243))</f>
        <v>world music</v>
      </c>
      <c r="R1243">
        <f>YEAR(O1243)</f>
        <v>2014</v>
      </c>
    </row>
    <row r="1244" spans="1:18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>(((J1244/60)/60)/24)+DATE(1970,1,1)</f>
        <v>40782.165532407409</v>
      </c>
      <c r="P1244" t="str">
        <f>LEFT(N1244,SEARCH("/",N1244)-1)</f>
        <v>music</v>
      </c>
      <c r="Q1244" t="str">
        <f>RIGHT(N1244,LEN(N1244)-SEARCH("/",N1244))</f>
        <v>world music</v>
      </c>
      <c r="R1244">
        <f>YEAR(O1244)</f>
        <v>2011</v>
      </c>
    </row>
    <row r="1245" spans="1:18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>(((J1245/60)/60)/24)+DATE(1970,1,1)</f>
        <v>40671.879293981481</v>
      </c>
      <c r="P1245" t="str">
        <f>LEFT(N1245,SEARCH("/",N1245)-1)</f>
        <v>music</v>
      </c>
      <c r="Q1245" t="str">
        <f>RIGHT(N1245,LEN(N1245)-SEARCH("/",N1245))</f>
        <v>world music</v>
      </c>
      <c r="R1245">
        <f>YEAR(O1245)</f>
        <v>2011</v>
      </c>
    </row>
    <row r="1246" spans="1:18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>(((J1246/60)/60)/24)+DATE(1970,1,1)</f>
        <v>41355.825497685182</v>
      </c>
      <c r="P1246" t="str">
        <f>LEFT(N1246,SEARCH("/",N1246)-1)</f>
        <v>music</v>
      </c>
      <c r="Q1246" t="str">
        <f>RIGHT(N1246,LEN(N1246)-SEARCH("/",N1246))</f>
        <v>rock</v>
      </c>
      <c r="R1246">
        <f>YEAR(O1246)</f>
        <v>2013</v>
      </c>
    </row>
    <row r="1247" spans="1:18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>(((J1247/60)/60)/24)+DATE(1970,1,1)</f>
        <v>41774.599930555552</v>
      </c>
      <c r="P1247" t="str">
        <f>LEFT(N1247,SEARCH("/",N1247)-1)</f>
        <v>music</v>
      </c>
      <c r="Q1247" t="str">
        <f>RIGHT(N1247,LEN(N1247)-SEARCH("/",N1247))</f>
        <v>rock</v>
      </c>
      <c r="R1247">
        <f>YEAR(O1247)</f>
        <v>2014</v>
      </c>
    </row>
    <row r="1248" spans="1:18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>(((J1248/60)/60)/24)+DATE(1970,1,1)</f>
        <v>40838.043391203704</v>
      </c>
      <c r="P1248" t="str">
        <f>LEFT(N1248,SEARCH("/",N1248)-1)</f>
        <v>music</v>
      </c>
      <c r="Q1248" t="str">
        <f>RIGHT(N1248,LEN(N1248)-SEARCH("/",N1248))</f>
        <v>rock</v>
      </c>
      <c r="R1248">
        <f>YEAR(O1248)</f>
        <v>2011</v>
      </c>
    </row>
    <row r="1249" spans="1:18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>(((J1249/60)/60)/24)+DATE(1970,1,1)</f>
        <v>41370.292303240742</v>
      </c>
      <c r="P1249" t="str">
        <f>LEFT(N1249,SEARCH("/",N1249)-1)</f>
        <v>music</v>
      </c>
      <c r="Q1249" t="str">
        <f>RIGHT(N1249,LEN(N1249)-SEARCH("/",N1249))</f>
        <v>rock</v>
      </c>
      <c r="R1249">
        <f>YEAR(O1249)</f>
        <v>2013</v>
      </c>
    </row>
    <row r="1250" spans="1:18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>(((J1250/60)/60)/24)+DATE(1970,1,1)</f>
        <v>41767.656863425924</v>
      </c>
      <c r="P1250" t="str">
        <f>LEFT(N1250,SEARCH("/",N1250)-1)</f>
        <v>music</v>
      </c>
      <c r="Q1250" t="str">
        <f>RIGHT(N1250,LEN(N1250)-SEARCH("/",N1250))</f>
        <v>rock</v>
      </c>
      <c r="R1250">
        <f>YEAR(O1250)</f>
        <v>2014</v>
      </c>
    </row>
    <row r="1251" spans="1:18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>(((J1251/60)/60)/24)+DATE(1970,1,1)</f>
        <v>41067.74086805556</v>
      </c>
      <c r="P1251" t="str">
        <f>LEFT(N1251,SEARCH("/",N1251)-1)</f>
        <v>music</v>
      </c>
      <c r="Q1251" t="str">
        <f>RIGHT(N1251,LEN(N1251)-SEARCH("/",N1251))</f>
        <v>rock</v>
      </c>
      <c r="R1251">
        <f>YEAR(O1251)</f>
        <v>2012</v>
      </c>
    </row>
    <row r="1252" spans="1:18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>(((J1252/60)/60)/24)+DATE(1970,1,1)</f>
        <v>41843.64271990741</v>
      </c>
      <c r="P1252" t="str">
        <f>LEFT(N1252,SEARCH("/",N1252)-1)</f>
        <v>music</v>
      </c>
      <c r="Q1252" t="str">
        <f>RIGHT(N1252,LEN(N1252)-SEARCH("/",N1252))</f>
        <v>rock</v>
      </c>
      <c r="R1252">
        <f>YEAR(O1252)</f>
        <v>2014</v>
      </c>
    </row>
    <row r="1253" spans="1:18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>(((J1253/60)/60)/24)+DATE(1970,1,1)</f>
        <v>40751.814432870371</v>
      </c>
      <c r="P1253" t="str">
        <f>LEFT(N1253,SEARCH("/",N1253)-1)</f>
        <v>music</v>
      </c>
      <c r="Q1253" t="str">
        <f>RIGHT(N1253,LEN(N1253)-SEARCH("/",N1253))</f>
        <v>rock</v>
      </c>
      <c r="R1253">
        <f>YEAR(O1253)</f>
        <v>2011</v>
      </c>
    </row>
    <row r="1254" spans="1:18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>(((J1254/60)/60)/24)+DATE(1970,1,1)</f>
        <v>41543.988067129627</v>
      </c>
      <c r="P1254" t="str">
        <f>LEFT(N1254,SEARCH("/",N1254)-1)</f>
        <v>music</v>
      </c>
      <c r="Q1254" t="str">
        <f>RIGHT(N1254,LEN(N1254)-SEARCH("/",N1254))</f>
        <v>rock</v>
      </c>
      <c r="R1254">
        <f>YEAR(O1254)</f>
        <v>2013</v>
      </c>
    </row>
    <row r="1255" spans="1:18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>(((J1255/60)/60)/24)+DATE(1970,1,1)</f>
        <v>41855.783645833333</v>
      </c>
      <c r="P1255" t="str">
        <f>LEFT(N1255,SEARCH("/",N1255)-1)</f>
        <v>music</v>
      </c>
      <c r="Q1255" t="str">
        <f>RIGHT(N1255,LEN(N1255)-SEARCH("/",N1255))</f>
        <v>rock</v>
      </c>
      <c r="R1255">
        <f>YEAR(O1255)</f>
        <v>2014</v>
      </c>
    </row>
    <row r="1256" spans="1:18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>(((J1256/60)/60)/24)+DATE(1970,1,1)</f>
        <v>40487.621365740742</v>
      </c>
      <c r="P1256" t="str">
        <f>LEFT(N1256,SEARCH("/",N1256)-1)</f>
        <v>music</v>
      </c>
      <c r="Q1256" t="str">
        <f>RIGHT(N1256,LEN(N1256)-SEARCH("/",N1256))</f>
        <v>rock</v>
      </c>
      <c r="R1256">
        <f>YEAR(O1256)</f>
        <v>2010</v>
      </c>
    </row>
    <row r="1257" spans="1:18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>(((J1257/60)/60)/24)+DATE(1970,1,1)</f>
        <v>41579.845509259263</v>
      </c>
      <c r="P1257" t="str">
        <f>LEFT(N1257,SEARCH("/",N1257)-1)</f>
        <v>music</v>
      </c>
      <c r="Q1257" t="str">
        <f>RIGHT(N1257,LEN(N1257)-SEARCH("/",N1257))</f>
        <v>rock</v>
      </c>
      <c r="R1257">
        <f>YEAR(O1257)</f>
        <v>2013</v>
      </c>
    </row>
    <row r="1258" spans="1:18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>(((J1258/60)/60)/24)+DATE(1970,1,1)</f>
        <v>40921.919340277782</v>
      </c>
      <c r="P1258" t="str">
        <f>LEFT(N1258,SEARCH("/",N1258)-1)</f>
        <v>music</v>
      </c>
      <c r="Q1258" t="str">
        <f>RIGHT(N1258,LEN(N1258)-SEARCH("/",N1258))</f>
        <v>rock</v>
      </c>
      <c r="R1258">
        <f>YEAR(O1258)</f>
        <v>2012</v>
      </c>
    </row>
    <row r="1259" spans="1:18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>(((J1259/60)/60)/24)+DATE(1970,1,1)</f>
        <v>40587.085532407407</v>
      </c>
      <c r="P1259" t="str">
        <f>LEFT(N1259,SEARCH("/",N1259)-1)</f>
        <v>music</v>
      </c>
      <c r="Q1259" t="str">
        <f>RIGHT(N1259,LEN(N1259)-SEARCH("/",N1259))</f>
        <v>rock</v>
      </c>
      <c r="R1259">
        <f>YEAR(O1259)</f>
        <v>2011</v>
      </c>
    </row>
    <row r="1260" spans="1:18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>(((J1260/60)/60)/24)+DATE(1970,1,1)</f>
        <v>41487.611250000002</v>
      </c>
      <c r="P1260" t="str">
        <f>LEFT(N1260,SEARCH("/",N1260)-1)</f>
        <v>music</v>
      </c>
      <c r="Q1260" t="str">
        <f>RIGHT(N1260,LEN(N1260)-SEARCH("/",N1260))</f>
        <v>rock</v>
      </c>
      <c r="R1260">
        <f>YEAR(O1260)</f>
        <v>2013</v>
      </c>
    </row>
    <row r="1261" spans="1:18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>(((J1261/60)/60)/24)+DATE(1970,1,1)</f>
        <v>41766.970648148148</v>
      </c>
      <c r="P1261" t="str">
        <f>LEFT(N1261,SEARCH("/",N1261)-1)</f>
        <v>music</v>
      </c>
      <c r="Q1261" t="str">
        <f>RIGHT(N1261,LEN(N1261)-SEARCH("/",N1261))</f>
        <v>rock</v>
      </c>
      <c r="R1261">
        <f>YEAR(O1261)</f>
        <v>2014</v>
      </c>
    </row>
    <row r="1262" spans="1:18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>(((J1262/60)/60)/24)+DATE(1970,1,1)</f>
        <v>41666.842824074076</v>
      </c>
      <c r="P1262" t="str">
        <f>LEFT(N1262,SEARCH("/",N1262)-1)</f>
        <v>music</v>
      </c>
      <c r="Q1262" t="str">
        <f>RIGHT(N1262,LEN(N1262)-SEARCH("/",N1262))</f>
        <v>rock</v>
      </c>
      <c r="R1262">
        <f>YEAR(O1262)</f>
        <v>2014</v>
      </c>
    </row>
    <row r="1263" spans="1:18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>(((J1263/60)/60)/24)+DATE(1970,1,1)</f>
        <v>41638.342905092592</v>
      </c>
      <c r="P1263" t="str">
        <f>LEFT(N1263,SEARCH("/",N1263)-1)</f>
        <v>music</v>
      </c>
      <c r="Q1263" t="str">
        <f>RIGHT(N1263,LEN(N1263)-SEARCH("/",N1263))</f>
        <v>rock</v>
      </c>
      <c r="R1263">
        <f>YEAR(O1263)</f>
        <v>2013</v>
      </c>
    </row>
    <row r="1264" spans="1:18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>(((J1264/60)/60)/24)+DATE(1970,1,1)</f>
        <v>41656.762638888889</v>
      </c>
      <c r="P1264" t="str">
        <f>LEFT(N1264,SEARCH("/",N1264)-1)</f>
        <v>music</v>
      </c>
      <c r="Q1264" t="str">
        <f>RIGHT(N1264,LEN(N1264)-SEARCH("/",N1264))</f>
        <v>rock</v>
      </c>
      <c r="R1264">
        <f>YEAR(O1264)</f>
        <v>2014</v>
      </c>
    </row>
    <row r="1265" spans="1:18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>(((J1265/60)/60)/24)+DATE(1970,1,1)</f>
        <v>41692.084143518521</v>
      </c>
      <c r="P1265" t="str">
        <f>LEFT(N1265,SEARCH("/",N1265)-1)</f>
        <v>music</v>
      </c>
      <c r="Q1265" t="str">
        <f>RIGHT(N1265,LEN(N1265)-SEARCH("/",N1265))</f>
        <v>rock</v>
      </c>
      <c r="R1265">
        <f>YEAR(O1265)</f>
        <v>2014</v>
      </c>
    </row>
    <row r="1266" spans="1:18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>(((J1266/60)/60)/24)+DATE(1970,1,1)</f>
        <v>41547.662997685184</v>
      </c>
      <c r="P1266" t="str">
        <f>LEFT(N1266,SEARCH("/",N1266)-1)</f>
        <v>music</v>
      </c>
      <c r="Q1266" t="str">
        <f>RIGHT(N1266,LEN(N1266)-SEARCH("/",N1266))</f>
        <v>rock</v>
      </c>
      <c r="R1266">
        <f>YEAR(O1266)</f>
        <v>2013</v>
      </c>
    </row>
    <row r="1267" spans="1:18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>(((J1267/60)/60)/24)+DATE(1970,1,1)</f>
        <v>40465.655266203699</v>
      </c>
      <c r="P1267" t="str">
        <f>LEFT(N1267,SEARCH("/",N1267)-1)</f>
        <v>music</v>
      </c>
      <c r="Q1267" t="str">
        <f>RIGHT(N1267,LEN(N1267)-SEARCH("/",N1267))</f>
        <v>rock</v>
      </c>
      <c r="R1267">
        <f>YEAR(O1267)</f>
        <v>2010</v>
      </c>
    </row>
    <row r="1268" spans="1:18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>(((J1268/60)/60)/24)+DATE(1970,1,1)</f>
        <v>41620.87667824074</v>
      </c>
      <c r="P1268" t="str">
        <f>LEFT(N1268,SEARCH("/",N1268)-1)</f>
        <v>music</v>
      </c>
      <c r="Q1268" t="str">
        <f>RIGHT(N1268,LEN(N1268)-SEARCH("/",N1268))</f>
        <v>rock</v>
      </c>
      <c r="R1268">
        <f>YEAR(O1268)</f>
        <v>2013</v>
      </c>
    </row>
    <row r="1269" spans="1:18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>(((J1269/60)/60)/24)+DATE(1970,1,1)</f>
        <v>41449.585162037038</v>
      </c>
      <c r="P1269" t="str">
        <f>LEFT(N1269,SEARCH("/",N1269)-1)</f>
        <v>music</v>
      </c>
      <c r="Q1269" t="str">
        <f>RIGHT(N1269,LEN(N1269)-SEARCH("/",N1269))</f>
        <v>rock</v>
      </c>
      <c r="R1269">
        <f>YEAR(O1269)</f>
        <v>2013</v>
      </c>
    </row>
    <row r="1270" spans="1:18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>(((J1270/60)/60)/24)+DATE(1970,1,1)</f>
        <v>41507.845451388886</v>
      </c>
      <c r="P1270" t="str">
        <f>LEFT(N1270,SEARCH("/",N1270)-1)</f>
        <v>music</v>
      </c>
      <c r="Q1270" t="str">
        <f>RIGHT(N1270,LEN(N1270)-SEARCH("/",N1270))</f>
        <v>rock</v>
      </c>
      <c r="R1270">
        <f>YEAR(O1270)</f>
        <v>2013</v>
      </c>
    </row>
    <row r="1271" spans="1:18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>(((J1271/60)/60)/24)+DATE(1970,1,1)</f>
        <v>42445.823055555549</v>
      </c>
      <c r="P1271" t="str">
        <f>LEFT(N1271,SEARCH("/",N1271)-1)</f>
        <v>music</v>
      </c>
      <c r="Q1271" t="str">
        <f>RIGHT(N1271,LEN(N1271)-SEARCH("/",N1271))</f>
        <v>rock</v>
      </c>
      <c r="R1271">
        <f>YEAR(O1271)</f>
        <v>2016</v>
      </c>
    </row>
    <row r="1272" spans="1:18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>(((J1272/60)/60)/24)+DATE(1970,1,1)</f>
        <v>40933.856967592597</v>
      </c>
      <c r="P1272" t="str">
        <f>LEFT(N1272,SEARCH("/",N1272)-1)</f>
        <v>music</v>
      </c>
      <c r="Q1272" t="str">
        <f>RIGHT(N1272,LEN(N1272)-SEARCH("/",N1272))</f>
        <v>rock</v>
      </c>
      <c r="R1272">
        <f>YEAR(O1272)</f>
        <v>2012</v>
      </c>
    </row>
    <row r="1273" spans="1:18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>(((J1273/60)/60)/24)+DATE(1970,1,1)</f>
        <v>41561.683553240742</v>
      </c>
      <c r="P1273" t="str">
        <f>LEFT(N1273,SEARCH("/",N1273)-1)</f>
        <v>music</v>
      </c>
      <c r="Q1273" t="str">
        <f>RIGHT(N1273,LEN(N1273)-SEARCH("/",N1273))</f>
        <v>rock</v>
      </c>
      <c r="R1273">
        <f>YEAR(O1273)</f>
        <v>2013</v>
      </c>
    </row>
    <row r="1274" spans="1:18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>(((J1274/60)/60)/24)+DATE(1970,1,1)</f>
        <v>40274.745127314818</v>
      </c>
      <c r="P1274" t="str">
        <f>LEFT(N1274,SEARCH("/",N1274)-1)</f>
        <v>music</v>
      </c>
      <c r="Q1274" t="str">
        <f>RIGHT(N1274,LEN(N1274)-SEARCH("/",N1274))</f>
        <v>rock</v>
      </c>
      <c r="R1274">
        <f>YEAR(O1274)</f>
        <v>2010</v>
      </c>
    </row>
    <row r="1275" spans="1:18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>(((J1275/60)/60)/24)+DATE(1970,1,1)</f>
        <v>41852.730219907404</v>
      </c>
      <c r="P1275" t="str">
        <f>LEFT(N1275,SEARCH("/",N1275)-1)</f>
        <v>music</v>
      </c>
      <c r="Q1275" t="str">
        <f>RIGHT(N1275,LEN(N1275)-SEARCH("/",N1275))</f>
        <v>rock</v>
      </c>
      <c r="R1275">
        <f>YEAR(O1275)</f>
        <v>2014</v>
      </c>
    </row>
    <row r="1276" spans="1:18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>(((J1276/60)/60)/24)+DATE(1970,1,1)</f>
        <v>41116.690104166664</v>
      </c>
      <c r="P1276" t="str">
        <f>LEFT(N1276,SEARCH("/",N1276)-1)</f>
        <v>music</v>
      </c>
      <c r="Q1276" t="str">
        <f>RIGHT(N1276,LEN(N1276)-SEARCH("/",N1276))</f>
        <v>rock</v>
      </c>
      <c r="R1276">
        <f>YEAR(O1276)</f>
        <v>2012</v>
      </c>
    </row>
    <row r="1277" spans="1:18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>(((J1277/60)/60)/24)+DATE(1970,1,1)</f>
        <v>41458.867905092593</v>
      </c>
      <c r="P1277" t="str">
        <f>LEFT(N1277,SEARCH("/",N1277)-1)</f>
        <v>music</v>
      </c>
      <c r="Q1277" t="str">
        <f>RIGHT(N1277,LEN(N1277)-SEARCH("/",N1277))</f>
        <v>rock</v>
      </c>
      <c r="R1277">
        <f>YEAR(O1277)</f>
        <v>2013</v>
      </c>
    </row>
    <row r="1278" spans="1:18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>(((J1278/60)/60)/24)+DATE(1970,1,1)</f>
        <v>40007.704247685186</v>
      </c>
      <c r="P1278" t="str">
        <f>LEFT(N1278,SEARCH("/",N1278)-1)</f>
        <v>music</v>
      </c>
      <c r="Q1278" t="str">
        <f>RIGHT(N1278,LEN(N1278)-SEARCH("/",N1278))</f>
        <v>rock</v>
      </c>
      <c r="R1278">
        <f>YEAR(O1278)</f>
        <v>2009</v>
      </c>
    </row>
    <row r="1279" spans="1:18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>(((J1279/60)/60)/24)+DATE(1970,1,1)</f>
        <v>41121.561886574076</v>
      </c>
      <c r="P1279" t="str">
        <f>LEFT(N1279,SEARCH("/",N1279)-1)</f>
        <v>music</v>
      </c>
      <c r="Q1279" t="str">
        <f>RIGHT(N1279,LEN(N1279)-SEARCH("/",N1279))</f>
        <v>rock</v>
      </c>
      <c r="R1279">
        <f>YEAR(O1279)</f>
        <v>2012</v>
      </c>
    </row>
    <row r="1280" spans="1:18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>(((J1280/60)/60)/24)+DATE(1970,1,1)</f>
        <v>41786.555162037039</v>
      </c>
      <c r="P1280" t="str">
        <f>LEFT(N1280,SEARCH("/",N1280)-1)</f>
        <v>music</v>
      </c>
      <c r="Q1280" t="str">
        <f>RIGHT(N1280,LEN(N1280)-SEARCH("/",N1280))</f>
        <v>rock</v>
      </c>
      <c r="R1280">
        <f>YEAR(O1280)</f>
        <v>2014</v>
      </c>
    </row>
    <row r="1281" spans="1:18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>(((J1281/60)/60)/24)+DATE(1970,1,1)</f>
        <v>41682.099189814813</v>
      </c>
      <c r="P1281" t="str">
        <f>LEFT(N1281,SEARCH("/",N1281)-1)</f>
        <v>music</v>
      </c>
      <c r="Q1281" t="str">
        <f>RIGHT(N1281,LEN(N1281)-SEARCH("/",N1281))</f>
        <v>rock</v>
      </c>
      <c r="R1281">
        <f>YEAR(O1281)</f>
        <v>2014</v>
      </c>
    </row>
    <row r="1282" spans="1:18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>(((J1282/60)/60)/24)+DATE(1970,1,1)</f>
        <v>40513.757569444446</v>
      </c>
      <c r="P1282" t="str">
        <f>LEFT(N1282,SEARCH("/",N1282)-1)</f>
        <v>music</v>
      </c>
      <c r="Q1282" t="str">
        <f>RIGHT(N1282,LEN(N1282)-SEARCH("/",N1282))</f>
        <v>rock</v>
      </c>
      <c r="R1282">
        <f>YEAR(O1282)</f>
        <v>2010</v>
      </c>
    </row>
    <row r="1283" spans="1:18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>(((J1283/60)/60)/24)+DATE(1970,1,1)</f>
        <v>41463.743472222224</v>
      </c>
      <c r="P1283" t="str">
        <f>LEFT(N1283,SEARCH("/",N1283)-1)</f>
        <v>music</v>
      </c>
      <c r="Q1283" t="str">
        <f>RIGHT(N1283,LEN(N1283)-SEARCH("/",N1283))</f>
        <v>rock</v>
      </c>
      <c r="R1283">
        <f>YEAR(O1283)</f>
        <v>2013</v>
      </c>
    </row>
    <row r="1284" spans="1:18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>(((J1284/60)/60)/24)+DATE(1970,1,1)</f>
        <v>41586.475173611114</v>
      </c>
      <c r="P1284" t="str">
        <f>LEFT(N1284,SEARCH("/",N1284)-1)</f>
        <v>music</v>
      </c>
      <c r="Q1284" t="str">
        <f>RIGHT(N1284,LEN(N1284)-SEARCH("/",N1284))</f>
        <v>rock</v>
      </c>
      <c r="R1284">
        <f>YEAR(O1284)</f>
        <v>2013</v>
      </c>
    </row>
    <row r="1285" spans="1:18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>(((J1285/60)/60)/24)+DATE(1970,1,1)</f>
        <v>41320.717465277776</v>
      </c>
      <c r="P1285" t="str">
        <f>LEFT(N1285,SEARCH("/",N1285)-1)</f>
        <v>music</v>
      </c>
      <c r="Q1285" t="str">
        <f>RIGHT(N1285,LEN(N1285)-SEARCH("/",N1285))</f>
        <v>rock</v>
      </c>
      <c r="R1285">
        <f>YEAR(O1285)</f>
        <v>2013</v>
      </c>
    </row>
    <row r="1286" spans="1:18" ht="43.5" hidden="1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>(((J1286/60)/60)/24)+DATE(1970,1,1)</f>
        <v>42712.23474537037</v>
      </c>
      <c r="P1286" t="str">
        <f>LEFT(N1286,SEARCH("/",N1286)-1)</f>
        <v>theater</v>
      </c>
      <c r="Q1286" t="str">
        <f>RIGHT(N1286,LEN(N1286)-SEARCH("/",N1286))</f>
        <v>plays</v>
      </c>
      <c r="R1286">
        <f>YEAR(O1286)</f>
        <v>2016</v>
      </c>
    </row>
    <row r="1287" spans="1:18" ht="43.5" hidden="1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>(((J1287/60)/60)/24)+DATE(1970,1,1)</f>
        <v>42160.583043981482</v>
      </c>
      <c r="P1287" t="str">
        <f>LEFT(N1287,SEARCH("/",N1287)-1)</f>
        <v>theater</v>
      </c>
      <c r="Q1287" t="str">
        <f>RIGHT(N1287,LEN(N1287)-SEARCH("/",N1287))</f>
        <v>plays</v>
      </c>
      <c r="R1287">
        <f>YEAR(O1287)</f>
        <v>2015</v>
      </c>
    </row>
    <row r="1288" spans="1:18" ht="43.5" hidden="1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>(((J1288/60)/60)/24)+DATE(1970,1,1)</f>
        <v>42039.384571759263</v>
      </c>
      <c r="P1288" t="str">
        <f>LEFT(N1288,SEARCH("/",N1288)-1)</f>
        <v>theater</v>
      </c>
      <c r="Q1288" t="str">
        <f>RIGHT(N1288,LEN(N1288)-SEARCH("/",N1288))</f>
        <v>plays</v>
      </c>
      <c r="R1288">
        <f>YEAR(O1288)</f>
        <v>2015</v>
      </c>
    </row>
    <row r="1289" spans="1:18" ht="72.5" hidden="1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>(((J1289/60)/60)/24)+DATE(1970,1,1)</f>
        <v>42107.621018518519</v>
      </c>
      <c r="P1289" t="str">
        <f>LEFT(N1289,SEARCH("/",N1289)-1)</f>
        <v>theater</v>
      </c>
      <c r="Q1289" t="str">
        <f>RIGHT(N1289,LEN(N1289)-SEARCH("/",N1289))</f>
        <v>plays</v>
      </c>
      <c r="R1289">
        <f>YEAR(O1289)</f>
        <v>2015</v>
      </c>
    </row>
    <row r="1290" spans="1:18" ht="58" hidden="1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>(((J1290/60)/60)/24)+DATE(1970,1,1)</f>
        <v>42561.154664351852</v>
      </c>
      <c r="P1290" t="str">
        <f>LEFT(N1290,SEARCH("/",N1290)-1)</f>
        <v>theater</v>
      </c>
      <c r="Q1290" t="str">
        <f>RIGHT(N1290,LEN(N1290)-SEARCH("/",N1290))</f>
        <v>plays</v>
      </c>
      <c r="R1290">
        <f>YEAR(O1290)</f>
        <v>2016</v>
      </c>
    </row>
    <row r="1291" spans="1:18" ht="43.5" hidden="1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>(((J1291/60)/60)/24)+DATE(1970,1,1)</f>
        <v>42709.134780092587</v>
      </c>
      <c r="P1291" t="str">
        <f>LEFT(N1291,SEARCH("/",N1291)-1)</f>
        <v>theater</v>
      </c>
      <c r="Q1291" t="str">
        <f>RIGHT(N1291,LEN(N1291)-SEARCH("/",N1291))</f>
        <v>plays</v>
      </c>
      <c r="R1291">
        <f>YEAR(O1291)</f>
        <v>2016</v>
      </c>
    </row>
    <row r="1292" spans="1:18" ht="29" hidden="1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>(((J1292/60)/60)/24)+DATE(1970,1,1)</f>
        <v>42086.614942129629</v>
      </c>
      <c r="P1292" t="str">
        <f>LEFT(N1292,SEARCH("/",N1292)-1)</f>
        <v>theater</v>
      </c>
      <c r="Q1292" t="str">
        <f>RIGHT(N1292,LEN(N1292)-SEARCH("/",N1292))</f>
        <v>plays</v>
      </c>
      <c r="R1292">
        <f>YEAR(O1292)</f>
        <v>2015</v>
      </c>
    </row>
    <row r="1293" spans="1:18" ht="43.5" hidden="1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>(((J1293/60)/60)/24)+DATE(1970,1,1)</f>
        <v>42064.652673611112</v>
      </c>
      <c r="P1293" t="str">
        <f>LEFT(N1293,SEARCH("/",N1293)-1)</f>
        <v>theater</v>
      </c>
      <c r="Q1293" t="str">
        <f>RIGHT(N1293,LEN(N1293)-SEARCH("/",N1293))</f>
        <v>plays</v>
      </c>
      <c r="R1293">
        <f>YEAR(O1293)</f>
        <v>2015</v>
      </c>
    </row>
    <row r="1294" spans="1:18" ht="58" hidden="1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>(((J1294/60)/60)/24)+DATE(1970,1,1)</f>
        <v>42256.764212962968</v>
      </c>
      <c r="P1294" t="str">
        <f>LEFT(N1294,SEARCH("/",N1294)-1)</f>
        <v>theater</v>
      </c>
      <c r="Q1294" t="str">
        <f>RIGHT(N1294,LEN(N1294)-SEARCH("/",N1294))</f>
        <v>plays</v>
      </c>
      <c r="R1294">
        <f>YEAR(O1294)</f>
        <v>2015</v>
      </c>
    </row>
    <row r="1295" spans="1:18" ht="58" hidden="1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>(((J1295/60)/60)/24)+DATE(1970,1,1)</f>
        <v>42292.701053240744</v>
      </c>
      <c r="P1295" t="str">
        <f>LEFT(N1295,SEARCH("/",N1295)-1)</f>
        <v>theater</v>
      </c>
      <c r="Q1295" t="str">
        <f>RIGHT(N1295,LEN(N1295)-SEARCH("/",N1295))</f>
        <v>plays</v>
      </c>
      <c r="R1295">
        <f>YEAR(O1295)</f>
        <v>2015</v>
      </c>
    </row>
    <row r="1296" spans="1:18" ht="43.5" hidden="1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>(((J1296/60)/60)/24)+DATE(1970,1,1)</f>
        <v>42278.453668981485</v>
      </c>
      <c r="P1296" t="str">
        <f>LEFT(N1296,SEARCH("/",N1296)-1)</f>
        <v>theater</v>
      </c>
      <c r="Q1296" t="str">
        <f>RIGHT(N1296,LEN(N1296)-SEARCH("/",N1296))</f>
        <v>plays</v>
      </c>
      <c r="R1296">
        <f>YEAR(O1296)</f>
        <v>2015</v>
      </c>
    </row>
    <row r="1297" spans="1:18" ht="43.5" hidden="1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>(((J1297/60)/60)/24)+DATE(1970,1,1)</f>
        <v>42184.572881944448</v>
      </c>
      <c r="P1297" t="str">
        <f>LEFT(N1297,SEARCH("/",N1297)-1)</f>
        <v>theater</v>
      </c>
      <c r="Q1297" t="str">
        <f>RIGHT(N1297,LEN(N1297)-SEARCH("/",N1297))</f>
        <v>plays</v>
      </c>
      <c r="R1297">
        <f>YEAR(O1297)</f>
        <v>2015</v>
      </c>
    </row>
    <row r="1298" spans="1:18" ht="58" hidden="1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>(((J1298/60)/60)/24)+DATE(1970,1,1)</f>
        <v>42423.050613425927</v>
      </c>
      <c r="P1298" t="str">
        <f>LEFT(N1298,SEARCH("/",N1298)-1)</f>
        <v>theater</v>
      </c>
      <c r="Q1298" t="str">
        <f>RIGHT(N1298,LEN(N1298)-SEARCH("/",N1298))</f>
        <v>plays</v>
      </c>
      <c r="R1298">
        <f>YEAR(O1298)</f>
        <v>2016</v>
      </c>
    </row>
    <row r="1299" spans="1:18" ht="43.5" hidden="1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>(((J1299/60)/60)/24)+DATE(1970,1,1)</f>
        <v>42461.747199074074</v>
      </c>
      <c r="P1299" t="str">
        <f>LEFT(N1299,SEARCH("/",N1299)-1)</f>
        <v>theater</v>
      </c>
      <c r="Q1299" t="str">
        <f>RIGHT(N1299,LEN(N1299)-SEARCH("/",N1299))</f>
        <v>plays</v>
      </c>
      <c r="R1299">
        <f>YEAR(O1299)</f>
        <v>2016</v>
      </c>
    </row>
    <row r="1300" spans="1:18" ht="43.5" hidden="1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>(((J1300/60)/60)/24)+DATE(1970,1,1)</f>
        <v>42458.680925925932</v>
      </c>
      <c r="P1300" t="str">
        <f>LEFT(N1300,SEARCH("/",N1300)-1)</f>
        <v>theater</v>
      </c>
      <c r="Q1300" t="str">
        <f>RIGHT(N1300,LEN(N1300)-SEARCH("/",N1300))</f>
        <v>plays</v>
      </c>
      <c r="R1300">
        <f>YEAR(O1300)</f>
        <v>2016</v>
      </c>
    </row>
    <row r="1301" spans="1:18" ht="43.5" hidden="1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>(((J1301/60)/60)/24)+DATE(1970,1,1)</f>
        <v>42169.814340277779</v>
      </c>
      <c r="P1301" t="str">
        <f>LEFT(N1301,SEARCH("/",N1301)-1)</f>
        <v>theater</v>
      </c>
      <c r="Q1301" t="str">
        <f>RIGHT(N1301,LEN(N1301)-SEARCH("/",N1301))</f>
        <v>plays</v>
      </c>
      <c r="R1301">
        <f>YEAR(O1301)</f>
        <v>2015</v>
      </c>
    </row>
    <row r="1302" spans="1:18" ht="43.5" hidden="1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>(((J1302/60)/60)/24)+DATE(1970,1,1)</f>
        <v>42483.675208333334</v>
      </c>
      <c r="P1302" t="str">
        <f>LEFT(N1302,SEARCH("/",N1302)-1)</f>
        <v>theater</v>
      </c>
      <c r="Q1302" t="str">
        <f>RIGHT(N1302,LEN(N1302)-SEARCH("/",N1302))</f>
        <v>plays</v>
      </c>
      <c r="R1302">
        <f>YEAR(O1302)</f>
        <v>2016</v>
      </c>
    </row>
    <row r="1303" spans="1:18" ht="43.5" hidden="1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>(((J1303/60)/60)/24)+DATE(1970,1,1)</f>
        <v>42195.749745370369</v>
      </c>
      <c r="P1303" t="str">
        <f>LEFT(N1303,SEARCH("/",N1303)-1)</f>
        <v>theater</v>
      </c>
      <c r="Q1303" t="str">
        <f>RIGHT(N1303,LEN(N1303)-SEARCH("/",N1303))</f>
        <v>plays</v>
      </c>
      <c r="R1303">
        <f>YEAR(O1303)</f>
        <v>2015</v>
      </c>
    </row>
    <row r="1304" spans="1:18" ht="43.5" hidden="1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>(((J1304/60)/60)/24)+DATE(1970,1,1)</f>
        <v>42675.057997685188</v>
      </c>
      <c r="P1304" t="str">
        <f>LEFT(N1304,SEARCH("/",N1304)-1)</f>
        <v>theater</v>
      </c>
      <c r="Q1304" t="str">
        <f>RIGHT(N1304,LEN(N1304)-SEARCH("/",N1304))</f>
        <v>plays</v>
      </c>
      <c r="R1304">
        <f>YEAR(O1304)</f>
        <v>2016</v>
      </c>
    </row>
    <row r="1305" spans="1:18" ht="29" hidden="1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>(((J1305/60)/60)/24)+DATE(1970,1,1)</f>
        <v>42566.441203703704</v>
      </c>
      <c r="P1305" t="str">
        <f>LEFT(N1305,SEARCH("/",N1305)-1)</f>
        <v>theater</v>
      </c>
      <c r="Q1305" t="str">
        <f>RIGHT(N1305,LEN(N1305)-SEARCH("/",N1305))</f>
        <v>plays</v>
      </c>
      <c r="R1305">
        <f>YEAR(O1305)</f>
        <v>2016</v>
      </c>
    </row>
    <row r="1306" spans="1:18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>(((J1306/60)/60)/24)+DATE(1970,1,1)</f>
        <v>42747.194502314815</v>
      </c>
      <c r="P1306" t="str">
        <f>LEFT(N1306,SEARCH("/",N1306)-1)</f>
        <v>technology</v>
      </c>
      <c r="Q1306" t="str">
        <f>RIGHT(N1306,LEN(N1306)-SEARCH("/",N1306))</f>
        <v>wearables</v>
      </c>
      <c r="R1306">
        <f>YEAR(O1306)</f>
        <v>2017</v>
      </c>
    </row>
    <row r="1307" spans="1:18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>(((J1307/60)/60)/24)+DATE(1970,1,1)</f>
        <v>42543.665601851855</v>
      </c>
      <c r="P1307" t="str">
        <f>LEFT(N1307,SEARCH("/",N1307)-1)</f>
        <v>technology</v>
      </c>
      <c r="Q1307" t="str">
        <f>RIGHT(N1307,LEN(N1307)-SEARCH("/",N1307))</f>
        <v>wearables</v>
      </c>
      <c r="R1307">
        <f>YEAR(O1307)</f>
        <v>2016</v>
      </c>
    </row>
    <row r="1308" spans="1:18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>(((J1308/60)/60)/24)+DATE(1970,1,1)</f>
        <v>41947.457569444443</v>
      </c>
      <c r="P1308" t="str">
        <f>LEFT(N1308,SEARCH("/",N1308)-1)</f>
        <v>technology</v>
      </c>
      <c r="Q1308" t="str">
        <f>RIGHT(N1308,LEN(N1308)-SEARCH("/",N1308))</f>
        <v>wearables</v>
      </c>
      <c r="R1308">
        <f>YEAR(O1308)</f>
        <v>2014</v>
      </c>
    </row>
    <row r="1309" spans="1:18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>(((J1309/60)/60)/24)+DATE(1970,1,1)</f>
        <v>42387.503229166665</v>
      </c>
      <c r="P1309" t="str">
        <f>LEFT(N1309,SEARCH("/",N1309)-1)</f>
        <v>technology</v>
      </c>
      <c r="Q1309" t="str">
        <f>RIGHT(N1309,LEN(N1309)-SEARCH("/",N1309))</f>
        <v>wearables</v>
      </c>
      <c r="R1309">
        <f>YEAR(O1309)</f>
        <v>2016</v>
      </c>
    </row>
    <row r="1310" spans="1:18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>(((J1310/60)/60)/24)+DATE(1970,1,1)</f>
        <v>42611.613564814819</v>
      </c>
      <c r="P1310" t="str">
        <f>LEFT(N1310,SEARCH("/",N1310)-1)</f>
        <v>technology</v>
      </c>
      <c r="Q1310" t="str">
        <f>RIGHT(N1310,LEN(N1310)-SEARCH("/",N1310))</f>
        <v>wearables</v>
      </c>
      <c r="R1310">
        <f>YEAR(O1310)</f>
        <v>2016</v>
      </c>
    </row>
    <row r="1311" spans="1:18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>(((J1311/60)/60)/24)+DATE(1970,1,1)</f>
        <v>42257.882731481484</v>
      </c>
      <c r="P1311" t="str">
        <f>LEFT(N1311,SEARCH("/",N1311)-1)</f>
        <v>technology</v>
      </c>
      <c r="Q1311" t="str">
        <f>RIGHT(N1311,LEN(N1311)-SEARCH("/",N1311))</f>
        <v>wearables</v>
      </c>
      <c r="R1311">
        <f>YEAR(O1311)</f>
        <v>2015</v>
      </c>
    </row>
    <row r="1312" spans="1:18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>(((J1312/60)/60)/24)+DATE(1970,1,1)</f>
        <v>42556.667245370365</v>
      </c>
      <c r="P1312" t="str">
        <f>LEFT(N1312,SEARCH("/",N1312)-1)</f>
        <v>technology</v>
      </c>
      <c r="Q1312" t="str">
        <f>RIGHT(N1312,LEN(N1312)-SEARCH("/",N1312))</f>
        <v>wearables</v>
      </c>
      <c r="R1312">
        <f>YEAR(O1312)</f>
        <v>2016</v>
      </c>
    </row>
    <row r="1313" spans="1:18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>(((J1313/60)/60)/24)+DATE(1970,1,1)</f>
        <v>42669.802303240736</v>
      </c>
      <c r="P1313" t="str">
        <f>LEFT(N1313,SEARCH("/",N1313)-1)</f>
        <v>technology</v>
      </c>
      <c r="Q1313" t="str">
        <f>RIGHT(N1313,LEN(N1313)-SEARCH("/",N1313))</f>
        <v>wearables</v>
      </c>
      <c r="R1313">
        <f>YEAR(O1313)</f>
        <v>2016</v>
      </c>
    </row>
    <row r="1314" spans="1:18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>(((J1314/60)/60)/24)+DATE(1970,1,1)</f>
        <v>42082.702800925923</v>
      </c>
      <c r="P1314" t="str">
        <f>LEFT(N1314,SEARCH("/",N1314)-1)</f>
        <v>technology</v>
      </c>
      <c r="Q1314" t="str">
        <f>RIGHT(N1314,LEN(N1314)-SEARCH("/",N1314))</f>
        <v>wearables</v>
      </c>
      <c r="R1314">
        <f>YEAR(O1314)</f>
        <v>2015</v>
      </c>
    </row>
    <row r="1315" spans="1:18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>(((J1315/60)/60)/24)+DATE(1970,1,1)</f>
        <v>42402.709652777776</v>
      </c>
      <c r="P1315" t="str">
        <f>LEFT(N1315,SEARCH("/",N1315)-1)</f>
        <v>technology</v>
      </c>
      <c r="Q1315" t="str">
        <f>RIGHT(N1315,LEN(N1315)-SEARCH("/",N1315))</f>
        <v>wearables</v>
      </c>
      <c r="R1315">
        <f>YEAR(O1315)</f>
        <v>2016</v>
      </c>
    </row>
    <row r="1316" spans="1:18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>(((J1316/60)/60)/24)+DATE(1970,1,1)</f>
        <v>42604.669675925921</v>
      </c>
      <c r="P1316" t="str">
        <f>LEFT(N1316,SEARCH("/",N1316)-1)</f>
        <v>technology</v>
      </c>
      <c r="Q1316" t="str">
        <f>RIGHT(N1316,LEN(N1316)-SEARCH("/",N1316))</f>
        <v>wearables</v>
      </c>
      <c r="R1316">
        <f>YEAR(O1316)</f>
        <v>2016</v>
      </c>
    </row>
    <row r="1317" spans="1:18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>(((J1317/60)/60)/24)+DATE(1970,1,1)</f>
        <v>42278.498240740737</v>
      </c>
      <c r="P1317" t="str">
        <f>LEFT(N1317,SEARCH("/",N1317)-1)</f>
        <v>technology</v>
      </c>
      <c r="Q1317" t="str">
        <f>RIGHT(N1317,LEN(N1317)-SEARCH("/",N1317))</f>
        <v>wearables</v>
      </c>
      <c r="R1317">
        <f>YEAR(O1317)</f>
        <v>2015</v>
      </c>
    </row>
    <row r="1318" spans="1:18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>(((J1318/60)/60)/24)+DATE(1970,1,1)</f>
        <v>42393.961909722217</v>
      </c>
      <c r="P1318" t="str">
        <f>LEFT(N1318,SEARCH("/",N1318)-1)</f>
        <v>technology</v>
      </c>
      <c r="Q1318" t="str">
        <f>RIGHT(N1318,LEN(N1318)-SEARCH("/",N1318))</f>
        <v>wearables</v>
      </c>
      <c r="R1318">
        <f>YEAR(O1318)</f>
        <v>2016</v>
      </c>
    </row>
    <row r="1319" spans="1:18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>(((J1319/60)/60)/24)+DATE(1970,1,1)</f>
        <v>42520.235486111109</v>
      </c>
      <c r="P1319" t="str">
        <f>LEFT(N1319,SEARCH("/",N1319)-1)</f>
        <v>technology</v>
      </c>
      <c r="Q1319" t="str">
        <f>RIGHT(N1319,LEN(N1319)-SEARCH("/",N1319))</f>
        <v>wearables</v>
      </c>
      <c r="R1319">
        <f>YEAR(O1319)</f>
        <v>2016</v>
      </c>
    </row>
    <row r="1320" spans="1:18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>(((J1320/60)/60)/24)+DATE(1970,1,1)</f>
        <v>41985.043657407412</v>
      </c>
      <c r="P1320" t="str">
        <f>LEFT(N1320,SEARCH("/",N1320)-1)</f>
        <v>technology</v>
      </c>
      <c r="Q1320" t="str">
        <f>RIGHT(N1320,LEN(N1320)-SEARCH("/",N1320))</f>
        <v>wearables</v>
      </c>
      <c r="R1320">
        <f>YEAR(O1320)</f>
        <v>2014</v>
      </c>
    </row>
    <row r="1321" spans="1:18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>(((J1321/60)/60)/24)+DATE(1970,1,1)</f>
        <v>41816.812094907407</v>
      </c>
      <c r="P1321" t="str">
        <f>LEFT(N1321,SEARCH("/",N1321)-1)</f>
        <v>technology</v>
      </c>
      <c r="Q1321" t="str">
        <f>RIGHT(N1321,LEN(N1321)-SEARCH("/",N1321))</f>
        <v>wearables</v>
      </c>
      <c r="R1321">
        <f>YEAR(O1321)</f>
        <v>2014</v>
      </c>
    </row>
    <row r="1322" spans="1:18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>(((J1322/60)/60)/24)+DATE(1970,1,1)</f>
        <v>42705.690347222218</v>
      </c>
      <c r="P1322" t="str">
        <f>LEFT(N1322,SEARCH("/",N1322)-1)</f>
        <v>technology</v>
      </c>
      <c r="Q1322" t="str">
        <f>RIGHT(N1322,LEN(N1322)-SEARCH("/",N1322))</f>
        <v>wearables</v>
      </c>
      <c r="R1322">
        <f>YEAR(O1322)</f>
        <v>2016</v>
      </c>
    </row>
    <row r="1323" spans="1:18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>(((J1323/60)/60)/24)+DATE(1970,1,1)</f>
        <v>42697.74927083333</v>
      </c>
      <c r="P1323" t="str">
        <f>LEFT(N1323,SEARCH("/",N1323)-1)</f>
        <v>technology</v>
      </c>
      <c r="Q1323" t="str">
        <f>RIGHT(N1323,LEN(N1323)-SEARCH("/",N1323))</f>
        <v>wearables</v>
      </c>
      <c r="R1323">
        <f>YEAR(O1323)</f>
        <v>2016</v>
      </c>
    </row>
    <row r="1324" spans="1:18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>(((J1324/60)/60)/24)+DATE(1970,1,1)</f>
        <v>42115.656539351854</v>
      </c>
      <c r="P1324" t="str">
        <f>LEFT(N1324,SEARCH("/",N1324)-1)</f>
        <v>technology</v>
      </c>
      <c r="Q1324" t="str">
        <f>RIGHT(N1324,LEN(N1324)-SEARCH("/",N1324))</f>
        <v>wearables</v>
      </c>
      <c r="R1324">
        <f>YEAR(O1324)</f>
        <v>2015</v>
      </c>
    </row>
    <row r="1325" spans="1:18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>(((J1325/60)/60)/24)+DATE(1970,1,1)</f>
        <v>42451.698449074072</v>
      </c>
      <c r="P1325" t="str">
        <f>LEFT(N1325,SEARCH("/",N1325)-1)</f>
        <v>technology</v>
      </c>
      <c r="Q1325" t="str">
        <f>RIGHT(N1325,LEN(N1325)-SEARCH("/",N1325))</f>
        <v>wearables</v>
      </c>
      <c r="R1325">
        <f>YEAR(O1325)</f>
        <v>2016</v>
      </c>
    </row>
    <row r="1326" spans="1:18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>(((J1326/60)/60)/24)+DATE(1970,1,1)</f>
        <v>42626.633703703701</v>
      </c>
      <c r="P1326" t="str">
        <f>LEFT(N1326,SEARCH("/",N1326)-1)</f>
        <v>technology</v>
      </c>
      <c r="Q1326" t="str">
        <f>RIGHT(N1326,LEN(N1326)-SEARCH("/",N1326))</f>
        <v>wearables</v>
      </c>
      <c r="R1326">
        <f>YEAR(O1326)</f>
        <v>2016</v>
      </c>
    </row>
    <row r="1327" spans="1:18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>(((J1327/60)/60)/24)+DATE(1970,1,1)</f>
        <v>42704.086053240739</v>
      </c>
      <c r="P1327" t="str">
        <f>LEFT(N1327,SEARCH("/",N1327)-1)</f>
        <v>technology</v>
      </c>
      <c r="Q1327" t="str">
        <f>RIGHT(N1327,LEN(N1327)-SEARCH("/",N1327))</f>
        <v>wearables</v>
      </c>
      <c r="R1327">
        <f>YEAR(O1327)</f>
        <v>2016</v>
      </c>
    </row>
    <row r="1328" spans="1:18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>(((J1328/60)/60)/24)+DATE(1970,1,1)</f>
        <v>41974.791990740734</v>
      </c>
      <c r="P1328" t="str">
        <f>LEFT(N1328,SEARCH("/",N1328)-1)</f>
        <v>technology</v>
      </c>
      <c r="Q1328" t="str">
        <f>RIGHT(N1328,LEN(N1328)-SEARCH("/",N1328))</f>
        <v>wearables</v>
      </c>
      <c r="R1328">
        <f>YEAR(O1328)</f>
        <v>2014</v>
      </c>
    </row>
    <row r="1329" spans="1:18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>(((J1329/60)/60)/24)+DATE(1970,1,1)</f>
        <v>42123.678645833337</v>
      </c>
      <c r="P1329" t="str">
        <f>LEFT(N1329,SEARCH("/",N1329)-1)</f>
        <v>technology</v>
      </c>
      <c r="Q1329" t="str">
        <f>RIGHT(N1329,LEN(N1329)-SEARCH("/",N1329))</f>
        <v>wearables</v>
      </c>
      <c r="R1329">
        <f>YEAR(O1329)</f>
        <v>2015</v>
      </c>
    </row>
    <row r="1330" spans="1:18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>(((J1330/60)/60)/24)+DATE(1970,1,1)</f>
        <v>42612.642754629633</v>
      </c>
      <c r="P1330" t="str">
        <f>LEFT(N1330,SEARCH("/",N1330)-1)</f>
        <v>technology</v>
      </c>
      <c r="Q1330" t="str">
        <f>RIGHT(N1330,LEN(N1330)-SEARCH("/",N1330))</f>
        <v>wearables</v>
      </c>
      <c r="R1330">
        <f>YEAR(O1330)</f>
        <v>2016</v>
      </c>
    </row>
    <row r="1331" spans="1:18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>(((J1331/60)/60)/24)+DATE(1970,1,1)</f>
        <v>41935.221585648149</v>
      </c>
      <c r="P1331" t="str">
        <f>LEFT(N1331,SEARCH("/",N1331)-1)</f>
        <v>technology</v>
      </c>
      <c r="Q1331" t="str">
        <f>RIGHT(N1331,LEN(N1331)-SEARCH("/",N1331))</f>
        <v>wearables</v>
      </c>
      <c r="R1331">
        <f>YEAR(O1331)</f>
        <v>2014</v>
      </c>
    </row>
    <row r="1332" spans="1:18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>(((J1332/60)/60)/24)+DATE(1970,1,1)</f>
        <v>42522.276724537034</v>
      </c>
      <c r="P1332" t="str">
        <f>LEFT(N1332,SEARCH("/",N1332)-1)</f>
        <v>technology</v>
      </c>
      <c r="Q1332" t="str">
        <f>RIGHT(N1332,LEN(N1332)-SEARCH("/",N1332))</f>
        <v>wearables</v>
      </c>
      <c r="R1332">
        <f>YEAR(O1332)</f>
        <v>2016</v>
      </c>
    </row>
    <row r="1333" spans="1:18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>(((J1333/60)/60)/24)+DATE(1970,1,1)</f>
        <v>42569.50409722222</v>
      </c>
      <c r="P1333" t="str">
        <f>LEFT(N1333,SEARCH("/",N1333)-1)</f>
        <v>technology</v>
      </c>
      <c r="Q1333" t="str">
        <f>RIGHT(N1333,LEN(N1333)-SEARCH("/",N1333))</f>
        <v>wearables</v>
      </c>
      <c r="R1333">
        <f>YEAR(O1333)</f>
        <v>2016</v>
      </c>
    </row>
    <row r="1334" spans="1:18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>(((J1334/60)/60)/24)+DATE(1970,1,1)</f>
        <v>42732.060277777782</v>
      </c>
      <c r="P1334" t="str">
        <f>LEFT(N1334,SEARCH("/",N1334)-1)</f>
        <v>technology</v>
      </c>
      <c r="Q1334" t="str">
        <f>RIGHT(N1334,LEN(N1334)-SEARCH("/",N1334))</f>
        <v>wearables</v>
      </c>
      <c r="R1334">
        <f>YEAR(O1334)</f>
        <v>2016</v>
      </c>
    </row>
    <row r="1335" spans="1:18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>(((J1335/60)/60)/24)+DATE(1970,1,1)</f>
        <v>41806.106770833336</v>
      </c>
      <c r="P1335" t="str">
        <f>LEFT(N1335,SEARCH("/",N1335)-1)</f>
        <v>technology</v>
      </c>
      <c r="Q1335" t="str">
        <f>RIGHT(N1335,LEN(N1335)-SEARCH("/",N1335))</f>
        <v>wearables</v>
      </c>
      <c r="R1335">
        <f>YEAR(O1335)</f>
        <v>2014</v>
      </c>
    </row>
    <row r="1336" spans="1:18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>(((J1336/60)/60)/24)+DATE(1970,1,1)</f>
        <v>42410.774155092593</v>
      </c>
      <c r="P1336" t="str">
        <f>LEFT(N1336,SEARCH("/",N1336)-1)</f>
        <v>technology</v>
      </c>
      <c r="Q1336" t="str">
        <f>RIGHT(N1336,LEN(N1336)-SEARCH("/",N1336))</f>
        <v>wearables</v>
      </c>
      <c r="R1336">
        <f>YEAR(O1336)</f>
        <v>2016</v>
      </c>
    </row>
    <row r="1337" spans="1:18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>(((J1337/60)/60)/24)+DATE(1970,1,1)</f>
        <v>42313.936365740738</v>
      </c>
      <c r="P1337" t="str">
        <f>LEFT(N1337,SEARCH("/",N1337)-1)</f>
        <v>technology</v>
      </c>
      <c r="Q1337" t="str">
        <f>RIGHT(N1337,LEN(N1337)-SEARCH("/",N1337))</f>
        <v>wearables</v>
      </c>
      <c r="R1337">
        <f>YEAR(O1337)</f>
        <v>2015</v>
      </c>
    </row>
    <row r="1338" spans="1:18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>(((J1338/60)/60)/24)+DATE(1970,1,1)</f>
        <v>41955.863750000004</v>
      </c>
      <c r="P1338" t="str">
        <f>LEFT(N1338,SEARCH("/",N1338)-1)</f>
        <v>technology</v>
      </c>
      <c r="Q1338" t="str">
        <f>RIGHT(N1338,LEN(N1338)-SEARCH("/",N1338))</f>
        <v>wearables</v>
      </c>
      <c r="R1338">
        <f>YEAR(O1338)</f>
        <v>2014</v>
      </c>
    </row>
    <row r="1339" spans="1:18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>(((J1339/60)/60)/24)+DATE(1970,1,1)</f>
        <v>42767.577303240745</v>
      </c>
      <c r="P1339" t="str">
        <f>LEFT(N1339,SEARCH("/",N1339)-1)</f>
        <v>technology</v>
      </c>
      <c r="Q1339" t="str">
        <f>RIGHT(N1339,LEN(N1339)-SEARCH("/",N1339))</f>
        <v>wearables</v>
      </c>
      <c r="R1339">
        <f>YEAR(O1339)</f>
        <v>2017</v>
      </c>
    </row>
    <row r="1340" spans="1:18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>(((J1340/60)/60)/24)+DATE(1970,1,1)</f>
        <v>42188.803622685184</v>
      </c>
      <c r="P1340" t="str">
        <f>LEFT(N1340,SEARCH("/",N1340)-1)</f>
        <v>technology</v>
      </c>
      <c r="Q1340" t="str">
        <f>RIGHT(N1340,LEN(N1340)-SEARCH("/",N1340))</f>
        <v>wearables</v>
      </c>
      <c r="R1340">
        <f>YEAR(O1340)</f>
        <v>2015</v>
      </c>
    </row>
    <row r="1341" spans="1:18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>(((J1341/60)/60)/24)+DATE(1970,1,1)</f>
        <v>41936.647164351853</v>
      </c>
      <c r="P1341" t="str">
        <f>LEFT(N1341,SEARCH("/",N1341)-1)</f>
        <v>technology</v>
      </c>
      <c r="Q1341" t="str">
        <f>RIGHT(N1341,LEN(N1341)-SEARCH("/",N1341))</f>
        <v>wearables</v>
      </c>
      <c r="R1341">
        <f>YEAR(O1341)</f>
        <v>2014</v>
      </c>
    </row>
    <row r="1342" spans="1:18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>(((J1342/60)/60)/24)+DATE(1970,1,1)</f>
        <v>41836.595520833333</v>
      </c>
      <c r="P1342" t="str">
        <f>LEFT(N1342,SEARCH("/",N1342)-1)</f>
        <v>technology</v>
      </c>
      <c r="Q1342" t="str">
        <f>RIGHT(N1342,LEN(N1342)-SEARCH("/",N1342))</f>
        <v>wearables</v>
      </c>
      <c r="R1342">
        <f>YEAR(O1342)</f>
        <v>2014</v>
      </c>
    </row>
    <row r="1343" spans="1:18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>(((J1343/60)/60)/24)+DATE(1970,1,1)</f>
        <v>42612.624039351853</v>
      </c>
      <c r="P1343" t="str">
        <f>LEFT(N1343,SEARCH("/",N1343)-1)</f>
        <v>technology</v>
      </c>
      <c r="Q1343" t="str">
        <f>RIGHT(N1343,LEN(N1343)-SEARCH("/",N1343))</f>
        <v>wearables</v>
      </c>
      <c r="R1343">
        <f>YEAR(O1343)</f>
        <v>2016</v>
      </c>
    </row>
    <row r="1344" spans="1:18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>(((J1344/60)/60)/24)+DATE(1970,1,1)</f>
        <v>42172.816423611104</v>
      </c>
      <c r="P1344" t="str">
        <f>LEFT(N1344,SEARCH("/",N1344)-1)</f>
        <v>technology</v>
      </c>
      <c r="Q1344" t="str">
        <f>RIGHT(N1344,LEN(N1344)-SEARCH("/",N1344))</f>
        <v>wearables</v>
      </c>
      <c r="R1344">
        <f>YEAR(O1344)</f>
        <v>2015</v>
      </c>
    </row>
    <row r="1345" spans="1:18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>(((J1345/60)/60)/24)+DATE(1970,1,1)</f>
        <v>42542.526423611111</v>
      </c>
      <c r="P1345" t="str">
        <f>LEFT(N1345,SEARCH("/",N1345)-1)</f>
        <v>technology</v>
      </c>
      <c r="Q1345" t="str">
        <f>RIGHT(N1345,LEN(N1345)-SEARCH("/",N1345))</f>
        <v>wearables</v>
      </c>
      <c r="R1345">
        <f>YEAR(O1345)</f>
        <v>2016</v>
      </c>
    </row>
    <row r="1346" spans="1:18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>(((J1346/60)/60)/24)+DATE(1970,1,1)</f>
        <v>42522.789803240739</v>
      </c>
      <c r="P1346" t="str">
        <f>LEFT(N1346,SEARCH("/",N1346)-1)</f>
        <v>publishing</v>
      </c>
      <c r="Q1346" t="str">
        <f>RIGHT(N1346,LEN(N1346)-SEARCH("/",N1346))</f>
        <v>nonfiction</v>
      </c>
      <c r="R1346">
        <f>YEAR(O1346)</f>
        <v>2016</v>
      </c>
    </row>
    <row r="1347" spans="1:18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>(((J1347/60)/60)/24)+DATE(1970,1,1)</f>
        <v>41799.814340277779</v>
      </c>
      <c r="P1347" t="str">
        <f>LEFT(N1347,SEARCH("/",N1347)-1)</f>
        <v>publishing</v>
      </c>
      <c r="Q1347" t="str">
        <f>RIGHT(N1347,LEN(N1347)-SEARCH("/",N1347))</f>
        <v>nonfiction</v>
      </c>
      <c r="R1347">
        <f>YEAR(O1347)</f>
        <v>2014</v>
      </c>
    </row>
    <row r="1348" spans="1:18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>(((J1348/60)/60)/24)+DATE(1970,1,1)</f>
        <v>41422.075821759259</v>
      </c>
      <c r="P1348" t="str">
        <f>LEFT(N1348,SEARCH("/",N1348)-1)</f>
        <v>publishing</v>
      </c>
      <c r="Q1348" t="str">
        <f>RIGHT(N1348,LEN(N1348)-SEARCH("/",N1348))</f>
        <v>nonfiction</v>
      </c>
      <c r="R1348">
        <f>YEAR(O1348)</f>
        <v>2013</v>
      </c>
    </row>
    <row r="1349" spans="1:18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>(((J1349/60)/60)/24)+DATE(1970,1,1)</f>
        <v>42040.638020833328</v>
      </c>
      <c r="P1349" t="str">
        <f>LEFT(N1349,SEARCH("/",N1349)-1)</f>
        <v>publishing</v>
      </c>
      <c r="Q1349" t="str">
        <f>RIGHT(N1349,LEN(N1349)-SEARCH("/",N1349))</f>
        <v>nonfiction</v>
      </c>
      <c r="R1349">
        <f>YEAR(O1349)</f>
        <v>2015</v>
      </c>
    </row>
    <row r="1350" spans="1:18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>(((J1350/60)/60)/24)+DATE(1970,1,1)</f>
        <v>41963.506168981476</v>
      </c>
      <c r="P1350" t="str">
        <f>LEFT(N1350,SEARCH("/",N1350)-1)</f>
        <v>publishing</v>
      </c>
      <c r="Q1350" t="str">
        <f>RIGHT(N1350,LEN(N1350)-SEARCH("/",N1350))</f>
        <v>nonfiction</v>
      </c>
      <c r="R1350">
        <f>YEAR(O1350)</f>
        <v>2014</v>
      </c>
    </row>
    <row r="1351" spans="1:18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>(((J1351/60)/60)/24)+DATE(1970,1,1)</f>
        <v>42317.33258101852</v>
      </c>
      <c r="P1351" t="str">
        <f>LEFT(N1351,SEARCH("/",N1351)-1)</f>
        <v>publishing</v>
      </c>
      <c r="Q1351" t="str">
        <f>RIGHT(N1351,LEN(N1351)-SEARCH("/",N1351))</f>
        <v>nonfiction</v>
      </c>
      <c r="R1351">
        <f>YEAR(O1351)</f>
        <v>2015</v>
      </c>
    </row>
    <row r="1352" spans="1:18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>(((J1352/60)/60)/24)+DATE(1970,1,1)</f>
        <v>42334.013124999998</v>
      </c>
      <c r="P1352" t="str">
        <f>LEFT(N1352,SEARCH("/",N1352)-1)</f>
        <v>publishing</v>
      </c>
      <c r="Q1352" t="str">
        <f>RIGHT(N1352,LEN(N1352)-SEARCH("/",N1352))</f>
        <v>nonfiction</v>
      </c>
      <c r="R1352">
        <f>YEAR(O1352)</f>
        <v>2015</v>
      </c>
    </row>
    <row r="1353" spans="1:18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>(((J1353/60)/60)/24)+DATE(1970,1,1)</f>
        <v>42382.74009259259</v>
      </c>
      <c r="P1353" t="str">
        <f>LEFT(N1353,SEARCH("/",N1353)-1)</f>
        <v>publishing</v>
      </c>
      <c r="Q1353" t="str">
        <f>RIGHT(N1353,LEN(N1353)-SEARCH("/",N1353))</f>
        <v>nonfiction</v>
      </c>
      <c r="R1353">
        <f>YEAR(O1353)</f>
        <v>2016</v>
      </c>
    </row>
    <row r="1354" spans="1:18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>(((J1354/60)/60)/24)+DATE(1970,1,1)</f>
        <v>42200.578310185185</v>
      </c>
      <c r="P1354" t="str">
        <f>LEFT(N1354,SEARCH("/",N1354)-1)</f>
        <v>publishing</v>
      </c>
      <c r="Q1354" t="str">
        <f>RIGHT(N1354,LEN(N1354)-SEARCH("/",N1354))</f>
        <v>nonfiction</v>
      </c>
      <c r="R1354">
        <f>YEAR(O1354)</f>
        <v>2015</v>
      </c>
    </row>
    <row r="1355" spans="1:18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>(((J1355/60)/60)/24)+DATE(1970,1,1)</f>
        <v>41309.11791666667</v>
      </c>
      <c r="P1355" t="str">
        <f>LEFT(N1355,SEARCH("/",N1355)-1)</f>
        <v>publishing</v>
      </c>
      <c r="Q1355" t="str">
        <f>RIGHT(N1355,LEN(N1355)-SEARCH("/",N1355))</f>
        <v>nonfiction</v>
      </c>
      <c r="R1355">
        <f>YEAR(O1355)</f>
        <v>2013</v>
      </c>
    </row>
    <row r="1356" spans="1:18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>(((J1356/60)/60)/24)+DATE(1970,1,1)</f>
        <v>42502.807627314818</v>
      </c>
      <c r="P1356" t="str">
        <f>LEFT(N1356,SEARCH("/",N1356)-1)</f>
        <v>publishing</v>
      </c>
      <c r="Q1356" t="str">
        <f>RIGHT(N1356,LEN(N1356)-SEARCH("/",N1356))</f>
        <v>nonfiction</v>
      </c>
      <c r="R1356">
        <f>YEAR(O1356)</f>
        <v>2016</v>
      </c>
    </row>
    <row r="1357" spans="1:18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>(((J1357/60)/60)/24)+DATE(1970,1,1)</f>
        <v>41213.254687499997</v>
      </c>
      <c r="P1357" t="str">
        <f>LEFT(N1357,SEARCH("/",N1357)-1)</f>
        <v>publishing</v>
      </c>
      <c r="Q1357" t="str">
        <f>RIGHT(N1357,LEN(N1357)-SEARCH("/",N1357))</f>
        <v>nonfiction</v>
      </c>
      <c r="R1357">
        <f>YEAR(O1357)</f>
        <v>2012</v>
      </c>
    </row>
    <row r="1358" spans="1:18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>(((J1358/60)/60)/24)+DATE(1970,1,1)</f>
        <v>41430.038888888892</v>
      </c>
      <c r="P1358" t="str">
        <f>LEFT(N1358,SEARCH("/",N1358)-1)</f>
        <v>publishing</v>
      </c>
      <c r="Q1358" t="str">
        <f>RIGHT(N1358,LEN(N1358)-SEARCH("/",N1358))</f>
        <v>nonfiction</v>
      </c>
      <c r="R1358">
        <f>YEAR(O1358)</f>
        <v>2013</v>
      </c>
    </row>
    <row r="1359" spans="1:18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>(((J1359/60)/60)/24)+DATE(1970,1,1)</f>
        <v>41304.962233796294</v>
      </c>
      <c r="P1359" t="str">
        <f>LEFT(N1359,SEARCH("/",N1359)-1)</f>
        <v>publishing</v>
      </c>
      <c r="Q1359" t="str">
        <f>RIGHT(N1359,LEN(N1359)-SEARCH("/",N1359))</f>
        <v>nonfiction</v>
      </c>
      <c r="R1359">
        <f>YEAR(O1359)</f>
        <v>2013</v>
      </c>
    </row>
    <row r="1360" spans="1:18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>(((J1360/60)/60)/24)+DATE(1970,1,1)</f>
        <v>40689.570868055554</v>
      </c>
      <c r="P1360" t="str">
        <f>LEFT(N1360,SEARCH("/",N1360)-1)</f>
        <v>publishing</v>
      </c>
      <c r="Q1360" t="str">
        <f>RIGHT(N1360,LEN(N1360)-SEARCH("/",N1360))</f>
        <v>nonfiction</v>
      </c>
      <c r="R1360">
        <f>YEAR(O1360)</f>
        <v>2011</v>
      </c>
    </row>
    <row r="1361" spans="1:18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>(((J1361/60)/60)/24)+DATE(1970,1,1)</f>
        <v>40668.814699074072</v>
      </c>
      <c r="P1361" t="str">
        <f>LEFT(N1361,SEARCH("/",N1361)-1)</f>
        <v>publishing</v>
      </c>
      <c r="Q1361" t="str">
        <f>RIGHT(N1361,LEN(N1361)-SEARCH("/",N1361))</f>
        <v>nonfiction</v>
      </c>
      <c r="R1361">
        <f>YEAR(O1361)</f>
        <v>2011</v>
      </c>
    </row>
    <row r="1362" spans="1:18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>(((J1362/60)/60)/24)+DATE(1970,1,1)</f>
        <v>41095.900694444441</v>
      </c>
      <c r="P1362" t="str">
        <f>LEFT(N1362,SEARCH("/",N1362)-1)</f>
        <v>publishing</v>
      </c>
      <c r="Q1362" t="str">
        <f>RIGHT(N1362,LEN(N1362)-SEARCH("/",N1362))</f>
        <v>nonfiction</v>
      </c>
      <c r="R1362">
        <f>YEAR(O1362)</f>
        <v>2012</v>
      </c>
    </row>
    <row r="1363" spans="1:18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>(((J1363/60)/60)/24)+DATE(1970,1,1)</f>
        <v>41781.717268518521</v>
      </c>
      <c r="P1363" t="str">
        <f>LEFT(N1363,SEARCH("/",N1363)-1)</f>
        <v>publishing</v>
      </c>
      <c r="Q1363" t="str">
        <f>RIGHT(N1363,LEN(N1363)-SEARCH("/",N1363))</f>
        <v>nonfiction</v>
      </c>
      <c r="R1363">
        <f>YEAR(O1363)</f>
        <v>2014</v>
      </c>
    </row>
    <row r="1364" spans="1:18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>(((J1364/60)/60)/24)+DATE(1970,1,1)</f>
        <v>41464.934386574074</v>
      </c>
      <c r="P1364" t="str">
        <f>LEFT(N1364,SEARCH("/",N1364)-1)</f>
        <v>publishing</v>
      </c>
      <c r="Q1364" t="str">
        <f>RIGHT(N1364,LEN(N1364)-SEARCH("/",N1364))</f>
        <v>nonfiction</v>
      </c>
      <c r="R1364">
        <f>YEAR(O1364)</f>
        <v>2013</v>
      </c>
    </row>
    <row r="1365" spans="1:18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>(((J1365/60)/60)/24)+DATE(1970,1,1)</f>
        <v>42396.8440625</v>
      </c>
      <c r="P1365" t="str">
        <f>LEFT(N1365,SEARCH("/",N1365)-1)</f>
        <v>publishing</v>
      </c>
      <c r="Q1365" t="str">
        <f>RIGHT(N1365,LEN(N1365)-SEARCH("/",N1365))</f>
        <v>nonfiction</v>
      </c>
      <c r="R1365">
        <f>YEAR(O1365)</f>
        <v>2016</v>
      </c>
    </row>
    <row r="1366" spans="1:18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>(((J1366/60)/60)/24)+DATE(1970,1,1)</f>
        <v>41951.695671296293</v>
      </c>
      <c r="P1366" t="str">
        <f>LEFT(N1366,SEARCH("/",N1366)-1)</f>
        <v>music</v>
      </c>
      <c r="Q1366" t="str">
        <f>RIGHT(N1366,LEN(N1366)-SEARCH("/",N1366))</f>
        <v>rock</v>
      </c>
      <c r="R1366">
        <f>YEAR(O1366)</f>
        <v>2014</v>
      </c>
    </row>
    <row r="1367" spans="1:18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>(((J1367/60)/60)/24)+DATE(1970,1,1)</f>
        <v>42049.733240740738</v>
      </c>
      <c r="P1367" t="str">
        <f>LEFT(N1367,SEARCH("/",N1367)-1)</f>
        <v>music</v>
      </c>
      <c r="Q1367" t="str">
        <f>RIGHT(N1367,LEN(N1367)-SEARCH("/",N1367))</f>
        <v>rock</v>
      </c>
      <c r="R1367">
        <f>YEAR(O1367)</f>
        <v>2015</v>
      </c>
    </row>
    <row r="1368" spans="1:18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>(((J1368/60)/60)/24)+DATE(1970,1,1)</f>
        <v>41924.996099537035</v>
      </c>
      <c r="P1368" t="str">
        <f>LEFT(N1368,SEARCH("/",N1368)-1)</f>
        <v>music</v>
      </c>
      <c r="Q1368" t="str">
        <f>RIGHT(N1368,LEN(N1368)-SEARCH("/",N1368))</f>
        <v>rock</v>
      </c>
      <c r="R1368">
        <f>YEAR(O1368)</f>
        <v>2014</v>
      </c>
    </row>
    <row r="1369" spans="1:18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>(((J1369/60)/60)/24)+DATE(1970,1,1)</f>
        <v>42292.002893518518</v>
      </c>
      <c r="P1369" t="str">
        <f>LEFT(N1369,SEARCH("/",N1369)-1)</f>
        <v>music</v>
      </c>
      <c r="Q1369" t="str">
        <f>RIGHT(N1369,LEN(N1369)-SEARCH("/",N1369))</f>
        <v>rock</v>
      </c>
      <c r="R1369">
        <f>YEAR(O1369)</f>
        <v>2015</v>
      </c>
    </row>
    <row r="1370" spans="1:18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>(((J1370/60)/60)/24)+DATE(1970,1,1)</f>
        <v>42146.190902777773</v>
      </c>
      <c r="P1370" t="str">
        <f>LEFT(N1370,SEARCH("/",N1370)-1)</f>
        <v>music</v>
      </c>
      <c r="Q1370" t="str">
        <f>RIGHT(N1370,LEN(N1370)-SEARCH("/",N1370))</f>
        <v>rock</v>
      </c>
      <c r="R1370">
        <f>YEAR(O1370)</f>
        <v>2015</v>
      </c>
    </row>
    <row r="1371" spans="1:18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>(((J1371/60)/60)/24)+DATE(1970,1,1)</f>
        <v>41710.594282407408</v>
      </c>
      <c r="P1371" t="str">
        <f>LEFT(N1371,SEARCH("/",N1371)-1)</f>
        <v>music</v>
      </c>
      <c r="Q1371" t="str">
        <f>RIGHT(N1371,LEN(N1371)-SEARCH("/",N1371))</f>
        <v>rock</v>
      </c>
      <c r="R1371">
        <f>YEAR(O1371)</f>
        <v>2014</v>
      </c>
    </row>
    <row r="1372" spans="1:18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>(((J1372/60)/60)/24)+DATE(1970,1,1)</f>
        <v>41548.00335648148</v>
      </c>
      <c r="P1372" t="str">
        <f>LEFT(N1372,SEARCH("/",N1372)-1)</f>
        <v>music</v>
      </c>
      <c r="Q1372" t="str">
        <f>RIGHT(N1372,LEN(N1372)-SEARCH("/",N1372))</f>
        <v>rock</v>
      </c>
      <c r="R1372">
        <f>YEAR(O1372)</f>
        <v>2013</v>
      </c>
    </row>
    <row r="1373" spans="1:18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>(((J1373/60)/60)/24)+DATE(1970,1,1)</f>
        <v>42101.758587962962</v>
      </c>
      <c r="P1373" t="str">
        <f>LEFT(N1373,SEARCH("/",N1373)-1)</f>
        <v>music</v>
      </c>
      <c r="Q1373" t="str">
        <f>RIGHT(N1373,LEN(N1373)-SEARCH("/",N1373))</f>
        <v>rock</v>
      </c>
      <c r="R1373">
        <f>YEAR(O1373)</f>
        <v>2015</v>
      </c>
    </row>
    <row r="1374" spans="1:18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>(((J1374/60)/60)/24)+DATE(1970,1,1)</f>
        <v>41072.739953703705</v>
      </c>
      <c r="P1374" t="str">
        <f>LEFT(N1374,SEARCH("/",N1374)-1)</f>
        <v>music</v>
      </c>
      <c r="Q1374" t="str">
        <f>RIGHT(N1374,LEN(N1374)-SEARCH("/",N1374))</f>
        <v>rock</v>
      </c>
      <c r="R1374">
        <f>YEAR(O1374)</f>
        <v>2012</v>
      </c>
    </row>
    <row r="1375" spans="1:18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>(((J1375/60)/60)/24)+DATE(1970,1,1)</f>
        <v>42704.95177083333</v>
      </c>
      <c r="P1375" t="str">
        <f>LEFT(N1375,SEARCH("/",N1375)-1)</f>
        <v>music</v>
      </c>
      <c r="Q1375" t="str">
        <f>RIGHT(N1375,LEN(N1375)-SEARCH("/",N1375))</f>
        <v>rock</v>
      </c>
      <c r="R1375">
        <f>YEAR(O1375)</f>
        <v>2016</v>
      </c>
    </row>
    <row r="1376" spans="1:18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>(((J1376/60)/60)/24)+DATE(1970,1,1)</f>
        <v>42424.161898148144</v>
      </c>
      <c r="P1376" t="str">
        <f>LEFT(N1376,SEARCH("/",N1376)-1)</f>
        <v>music</v>
      </c>
      <c r="Q1376" t="str">
        <f>RIGHT(N1376,LEN(N1376)-SEARCH("/",N1376))</f>
        <v>rock</v>
      </c>
      <c r="R1376">
        <f>YEAR(O1376)</f>
        <v>2016</v>
      </c>
    </row>
    <row r="1377" spans="1:18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>(((J1377/60)/60)/24)+DATE(1970,1,1)</f>
        <v>42720.066192129627</v>
      </c>
      <c r="P1377" t="str">
        <f>LEFT(N1377,SEARCH("/",N1377)-1)</f>
        <v>music</v>
      </c>
      <c r="Q1377" t="str">
        <f>RIGHT(N1377,LEN(N1377)-SEARCH("/",N1377))</f>
        <v>rock</v>
      </c>
      <c r="R1377">
        <f>YEAR(O1377)</f>
        <v>2016</v>
      </c>
    </row>
    <row r="1378" spans="1:18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>(((J1378/60)/60)/24)+DATE(1970,1,1)</f>
        <v>42677.669050925921</v>
      </c>
      <c r="P1378" t="str">
        <f>LEFT(N1378,SEARCH("/",N1378)-1)</f>
        <v>music</v>
      </c>
      <c r="Q1378" t="str">
        <f>RIGHT(N1378,LEN(N1378)-SEARCH("/",N1378))</f>
        <v>rock</v>
      </c>
      <c r="R1378">
        <f>YEAR(O1378)</f>
        <v>2016</v>
      </c>
    </row>
    <row r="1379" spans="1:18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>(((J1379/60)/60)/24)+DATE(1970,1,1)</f>
        <v>42747.219560185185</v>
      </c>
      <c r="P1379" t="str">
        <f>LEFT(N1379,SEARCH("/",N1379)-1)</f>
        <v>music</v>
      </c>
      <c r="Q1379" t="str">
        <f>RIGHT(N1379,LEN(N1379)-SEARCH("/",N1379))</f>
        <v>rock</v>
      </c>
      <c r="R1379">
        <f>YEAR(O1379)</f>
        <v>2017</v>
      </c>
    </row>
    <row r="1380" spans="1:18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>(((J1380/60)/60)/24)+DATE(1970,1,1)</f>
        <v>42568.759374999994</v>
      </c>
      <c r="P1380" t="str">
        <f>LEFT(N1380,SEARCH("/",N1380)-1)</f>
        <v>music</v>
      </c>
      <c r="Q1380" t="str">
        <f>RIGHT(N1380,LEN(N1380)-SEARCH("/",N1380))</f>
        <v>rock</v>
      </c>
      <c r="R1380">
        <f>YEAR(O1380)</f>
        <v>2016</v>
      </c>
    </row>
    <row r="1381" spans="1:18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>(((J1381/60)/60)/24)+DATE(1970,1,1)</f>
        <v>42130.491620370376</v>
      </c>
      <c r="P1381" t="str">
        <f>LEFT(N1381,SEARCH("/",N1381)-1)</f>
        <v>music</v>
      </c>
      <c r="Q1381" t="str">
        <f>RIGHT(N1381,LEN(N1381)-SEARCH("/",N1381))</f>
        <v>rock</v>
      </c>
      <c r="R1381">
        <f>YEAR(O1381)</f>
        <v>2015</v>
      </c>
    </row>
    <row r="1382" spans="1:18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>(((J1382/60)/60)/24)+DATE(1970,1,1)</f>
        <v>42141.762800925921</v>
      </c>
      <c r="P1382" t="str">
        <f>LEFT(N1382,SEARCH("/",N1382)-1)</f>
        <v>music</v>
      </c>
      <c r="Q1382" t="str">
        <f>RIGHT(N1382,LEN(N1382)-SEARCH("/",N1382))</f>
        <v>rock</v>
      </c>
      <c r="R1382">
        <f>YEAR(O1382)</f>
        <v>2015</v>
      </c>
    </row>
    <row r="1383" spans="1:18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>(((J1383/60)/60)/24)+DATE(1970,1,1)</f>
        <v>42703.214409722219</v>
      </c>
      <c r="P1383" t="str">
        <f>LEFT(N1383,SEARCH("/",N1383)-1)</f>
        <v>music</v>
      </c>
      <c r="Q1383" t="str">
        <f>RIGHT(N1383,LEN(N1383)-SEARCH("/",N1383))</f>
        <v>rock</v>
      </c>
      <c r="R1383">
        <f>YEAR(O1383)</f>
        <v>2016</v>
      </c>
    </row>
    <row r="1384" spans="1:18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>(((J1384/60)/60)/24)+DATE(1970,1,1)</f>
        <v>41370.800185185188</v>
      </c>
      <c r="P1384" t="str">
        <f>LEFT(N1384,SEARCH("/",N1384)-1)</f>
        <v>music</v>
      </c>
      <c r="Q1384" t="str">
        <f>RIGHT(N1384,LEN(N1384)-SEARCH("/",N1384))</f>
        <v>rock</v>
      </c>
      <c r="R1384">
        <f>YEAR(O1384)</f>
        <v>2013</v>
      </c>
    </row>
    <row r="1385" spans="1:18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>(((J1385/60)/60)/24)+DATE(1970,1,1)</f>
        <v>42707.074976851851</v>
      </c>
      <c r="P1385" t="str">
        <f>LEFT(N1385,SEARCH("/",N1385)-1)</f>
        <v>music</v>
      </c>
      <c r="Q1385" t="str">
        <f>RIGHT(N1385,LEN(N1385)-SEARCH("/",N1385))</f>
        <v>rock</v>
      </c>
      <c r="R1385">
        <f>YEAR(O1385)</f>
        <v>2016</v>
      </c>
    </row>
    <row r="1386" spans="1:18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>(((J1386/60)/60)/24)+DATE(1970,1,1)</f>
        <v>42160.735208333332</v>
      </c>
      <c r="P1386" t="str">
        <f>LEFT(N1386,SEARCH("/",N1386)-1)</f>
        <v>music</v>
      </c>
      <c r="Q1386" t="str">
        <f>RIGHT(N1386,LEN(N1386)-SEARCH("/",N1386))</f>
        <v>rock</v>
      </c>
      <c r="R1386">
        <f>YEAR(O1386)</f>
        <v>2015</v>
      </c>
    </row>
    <row r="1387" spans="1:18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>(((J1387/60)/60)/24)+DATE(1970,1,1)</f>
        <v>42433.688900462963</v>
      </c>
      <c r="P1387" t="str">
        <f>LEFT(N1387,SEARCH("/",N1387)-1)</f>
        <v>music</v>
      </c>
      <c r="Q1387" t="str">
        <f>RIGHT(N1387,LEN(N1387)-SEARCH("/",N1387))</f>
        <v>rock</v>
      </c>
      <c r="R1387">
        <f>YEAR(O1387)</f>
        <v>2016</v>
      </c>
    </row>
    <row r="1388" spans="1:18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>(((J1388/60)/60)/24)+DATE(1970,1,1)</f>
        <v>42184.646863425922</v>
      </c>
      <c r="P1388" t="str">
        <f>LEFT(N1388,SEARCH("/",N1388)-1)</f>
        <v>music</v>
      </c>
      <c r="Q1388" t="str">
        <f>RIGHT(N1388,LEN(N1388)-SEARCH("/",N1388))</f>
        <v>rock</v>
      </c>
      <c r="R1388">
        <f>YEAR(O1388)</f>
        <v>2015</v>
      </c>
    </row>
    <row r="1389" spans="1:18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>(((J1389/60)/60)/24)+DATE(1970,1,1)</f>
        <v>42126.92123842593</v>
      </c>
      <c r="P1389" t="str">
        <f>LEFT(N1389,SEARCH("/",N1389)-1)</f>
        <v>music</v>
      </c>
      <c r="Q1389" t="str">
        <f>RIGHT(N1389,LEN(N1389)-SEARCH("/",N1389))</f>
        <v>rock</v>
      </c>
      <c r="R1389">
        <f>YEAR(O1389)</f>
        <v>2015</v>
      </c>
    </row>
    <row r="1390" spans="1:18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>(((J1390/60)/60)/24)+DATE(1970,1,1)</f>
        <v>42634.614780092597</v>
      </c>
      <c r="P1390" t="str">
        <f>LEFT(N1390,SEARCH("/",N1390)-1)</f>
        <v>music</v>
      </c>
      <c r="Q1390" t="str">
        <f>RIGHT(N1390,LEN(N1390)-SEARCH("/",N1390))</f>
        <v>rock</v>
      </c>
      <c r="R1390">
        <f>YEAR(O1390)</f>
        <v>2016</v>
      </c>
    </row>
    <row r="1391" spans="1:18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>(((J1391/60)/60)/24)+DATE(1970,1,1)</f>
        <v>42565.480983796297</v>
      </c>
      <c r="P1391" t="str">
        <f>LEFT(N1391,SEARCH("/",N1391)-1)</f>
        <v>music</v>
      </c>
      <c r="Q1391" t="str">
        <f>RIGHT(N1391,LEN(N1391)-SEARCH("/",N1391))</f>
        <v>rock</v>
      </c>
      <c r="R1391">
        <f>YEAR(O1391)</f>
        <v>2016</v>
      </c>
    </row>
    <row r="1392" spans="1:18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>(((J1392/60)/60)/24)+DATE(1970,1,1)</f>
        <v>42087.803310185183</v>
      </c>
      <c r="P1392" t="str">
        <f>LEFT(N1392,SEARCH("/",N1392)-1)</f>
        <v>music</v>
      </c>
      <c r="Q1392" t="str">
        <f>RIGHT(N1392,LEN(N1392)-SEARCH("/",N1392))</f>
        <v>rock</v>
      </c>
      <c r="R1392">
        <f>YEAR(O1392)</f>
        <v>2015</v>
      </c>
    </row>
    <row r="1393" spans="1:18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>(((J1393/60)/60)/24)+DATE(1970,1,1)</f>
        <v>42193.650671296295</v>
      </c>
      <c r="P1393" t="str">
        <f>LEFT(N1393,SEARCH("/",N1393)-1)</f>
        <v>music</v>
      </c>
      <c r="Q1393" t="str">
        <f>RIGHT(N1393,LEN(N1393)-SEARCH("/",N1393))</f>
        <v>rock</v>
      </c>
      <c r="R1393">
        <f>YEAR(O1393)</f>
        <v>2015</v>
      </c>
    </row>
    <row r="1394" spans="1:18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>(((J1394/60)/60)/24)+DATE(1970,1,1)</f>
        <v>42401.154930555553</v>
      </c>
      <c r="P1394" t="str">
        <f>LEFT(N1394,SEARCH("/",N1394)-1)</f>
        <v>music</v>
      </c>
      <c r="Q1394" t="str">
        <f>RIGHT(N1394,LEN(N1394)-SEARCH("/",N1394))</f>
        <v>rock</v>
      </c>
      <c r="R1394">
        <f>YEAR(O1394)</f>
        <v>2016</v>
      </c>
    </row>
    <row r="1395" spans="1:18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>(((J1395/60)/60)/24)+DATE(1970,1,1)</f>
        <v>42553.681979166664</v>
      </c>
      <c r="P1395" t="str">
        <f>LEFT(N1395,SEARCH("/",N1395)-1)</f>
        <v>music</v>
      </c>
      <c r="Q1395" t="str">
        <f>RIGHT(N1395,LEN(N1395)-SEARCH("/",N1395))</f>
        <v>rock</v>
      </c>
      <c r="R1395">
        <f>YEAR(O1395)</f>
        <v>2016</v>
      </c>
    </row>
    <row r="1396" spans="1:18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>(((J1396/60)/60)/24)+DATE(1970,1,1)</f>
        <v>42752.144976851851</v>
      </c>
      <c r="P1396" t="str">
        <f>LEFT(N1396,SEARCH("/",N1396)-1)</f>
        <v>music</v>
      </c>
      <c r="Q1396" t="str">
        <f>RIGHT(N1396,LEN(N1396)-SEARCH("/",N1396))</f>
        <v>rock</v>
      </c>
      <c r="R1396">
        <f>YEAR(O1396)</f>
        <v>2017</v>
      </c>
    </row>
    <row r="1397" spans="1:18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>(((J1397/60)/60)/24)+DATE(1970,1,1)</f>
        <v>42719.90834490741</v>
      </c>
      <c r="P1397" t="str">
        <f>LEFT(N1397,SEARCH("/",N1397)-1)</f>
        <v>music</v>
      </c>
      <c r="Q1397" t="str">
        <f>RIGHT(N1397,LEN(N1397)-SEARCH("/",N1397))</f>
        <v>rock</v>
      </c>
      <c r="R1397">
        <f>YEAR(O1397)</f>
        <v>2016</v>
      </c>
    </row>
    <row r="1398" spans="1:18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>(((J1398/60)/60)/24)+DATE(1970,1,1)</f>
        <v>42018.99863425926</v>
      </c>
      <c r="P1398" t="str">
        <f>LEFT(N1398,SEARCH("/",N1398)-1)</f>
        <v>music</v>
      </c>
      <c r="Q1398" t="str">
        <f>RIGHT(N1398,LEN(N1398)-SEARCH("/",N1398))</f>
        <v>rock</v>
      </c>
      <c r="R1398">
        <f>YEAR(O1398)</f>
        <v>2015</v>
      </c>
    </row>
    <row r="1399" spans="1:18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>(((J1399/60)/60)/24)+DATE(1970,1,1)</f>
        <v>42640.917939814812</v>
      </c>
      <c r="P1399" t="str">
        <f>LEFT(N1399,SEARCH("/",N1399)-1)</f>
        <v>music</v>
      </c>
      <c r="Q1399" t="str">
        <f>RIGHT(N1399,LEN(N1399)-SEARCH("/",N1399))</f>
        <v>rock</v>
      </c>
      <c r="R1399">
        <f>YEAR(O1399)</f>
        <v>2016</v>
      </c>
    </row>
    <row r="1400" spans="1:18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>(((J1400/60)/60)/24)+DATE(1970,1,1)</f>
        <v>42526.874236111107</v>
      </c>
      <c r="P1400" t="str">
        <f>LEFT(N1400,SEARCH("/",N1400)-1)</f>
        <v>music</v>
      </c>
      <c r="Q1400" t="str">
        <f>RIGHT(N1400,LEN(N1400)-SEARCH("/",N1400))</f>
        <v>rock</v>
      </c>
      <c r="R1400">
        <f>YEAR(O1400)</f>
        <v>2016</v>
      </c>
    </row>
    <row r="1401" spans="1:18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>(((J1401/60)/60)/24)+DATE(1970,1,1)</f>
        <v>41889.004317129627</v>
      </c>
      <c r="P1401" t="str">
        <f>LEFT(N1401,SEARCH("/",N1401)-1)</f>
        <v>music</v>
      </c>
      <c r="Q1401" t="str">
        <f>RIGHT(N1401,LEN(N1401)-SEARCH("/",N1401))</f>
        <v>rock</v>
      </c>
      <c r="R1401">
        <f>YEAR(O1401)</f>
        <v>2014</v>
      </c>
    </row>
    <row r="1402" spans="1:18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>(((J1402/60)/60)/24)+DATE(1970,1,1)</f>
        <v>42498.341122685189</v>
      </c>
      <c r="P1402" t="str">
        <f>LEFT(N1402,SEARCH("/",N1402)-1)</f>
        <v>music</v>
      </c>
      <c r="Q1402" t="str">
        <f>RIGHT(N1402,LEN(N1402)-SEARCH("/",N1402))</f>
        <v>rock</v>
      </c>
      <c r="R1402">
        <f>YEAR(O1402)</f>
        <v>2016</v>
      </c>
    </row>
    <row r="1403" spans="1:18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>(((J1403/60)/60)/24)+DATE(1970,1,1)</f>
        <v>41399.99622685185</v>
      </c>
      <c r="P1403" t="str">
        <f>LEFT(N1403,SEARCH("/",N1403)-1)</f>
        <v>music</v>
      </c>
      <c r="Q1403" t="str">
        <f>RIGHT(N1403,LEN(N1403)-SEARCH("/",N1403))</f>
        <v>rock</v>
      </c>
      <c r="R1403">
        <f>YEAR(O1403)</f>
        <v>2013</v>
      </c>
    </row>
    <row r="1404" spans="1:18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>(((J1404/60)/60)/24)+DATE(1970,1,1)</f>
        <v>42065.053368055553</v>
      </c>
      <c r="P1404" t="str">
        <f>LEFT(N1404,SEARCH("/",N1404)-1)</f>
        <v>music</v>
      </c>
      <c r="Q1404" t="str">
        <f>RIGHT(N1404,LEN(N1404)-SEARCH("/",N1404))</f>
        <v>rock</v>
      </c>
      <c r="R1404">
        <f>YEAR(O1404)</f>
        <v>2015</v>
      </c>
    </row>
    <row r="1405" spans="1:18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>(((J1405/60)/60)/24)+DATE(1970,1,1)</f>
        <v>41451.062905092593</v>
      </c>
      <c r="P1405" t="str">
        <f>LEFT(N1405,SEARCH("/",N1405)-1)</f>
        <v>music</v>
      </c>
      <c r="Q1405" t="str">
        <f>RIGHT(N1405,LEN(N1405)-SEARCH("/",N1405))</f>
        <v>rock</v>
      </c>
      <c r="R1405">
        <f>YEAR(O1405)</f>
        <v>2013</v>
      </c>
    </row>
    <row r="1406" spans="1:18" ht="43.5" x14ac:dyDescent="0.35">
      <c r="A1406">
        <v>4034</v>
      </c>
      <c r="B1406" s="3" t="s">
        <v>4030</v>
      </c>
      <c r="C1406" s="3" t="s">
        <v>8139</v>
      </c>
      <c r="D1406" s="6">
        <v>13500</v>
      </c>
      <c r="E1406" s="8">
        <v>200</v>
      </c>
      <c r="F1406" t="s">
        <v>8220</v>
      </c>
      <c r="G1406" t="s">
        <v>8223</v>
      </c>
      <c r="H1406" t="s">
        <v>8245</v>
      </c>
      <c r="I1406">
        <v>1428097450</v>
      </c>
      <c r="J1406">
        <v>1425509050</v>
      </c>
      <c r="K1406" t="b">
        <v>0</v>
      </c>
      <c r="L1406">
        <v>2</v>
      </c>
      <c r="M1406" t="b">
        <v>0</v>
      </c>
      <c r="N1406" t="s">
        <v>8269</v>
      </c>
      <c r="O1406" s="9">
        <f>(((J1406/60)/60)/24)+DATE(1970,1,1)</f>
        <v>42067.947337962964</v>
      </c>
      <c r="P1406" t="str">
        <f>LEFT(N1406,SEARCH("/",N1406)-1)</f>
        <v>theater</v>
      </c>
      <c r="Q1406" t="str">
        <f>RIGHT(N1406,LEN(N1406)-SEARCH("/",N1406))</f>
        <v>plays</v>
      </c>
      <c r="R1406">
        <f>YEAR(O1406)</f>
        <v>2015</v>
      </c>
    </row>
    <row r="1407" spans="1:18" ht="43.5" x14ac:dyDescent="0.35">
      <c r="A1407">
        <v>1425</v>
      </c>
      <c r="B1407" s="3" t="s">
        <v>1426</v>
      </c>
      <c r="C1407" s="3" t="s">
        <v>5535</v>
      </c>
      <c r="D1407" s="6">
        <v>13000</v>
      </c>
      <c r="E1407" s="8">
        <v>0</v>
      </c>
      <c r="F1407" t="s">
        <v>8220</v>
      </c>
      <c r="G1407" t="s">
        <v>8223</v>
      </c>
      <c r="H1407" t="s">
        <v>8245</v>
      </c>
      <c r="I1407">
        <v>1430276959</v>
      </c>
      <c r="J1407">
        <v>1427684959</v>
      </c>
      <c r="K1407" t="b">
        <v>0</v>
      </c>
      <c r="L1407">
        <v>0</v>
      </c>
      <c r="M1407" t="b">
        <v>0</v>
      </c>
      <c r="N1407" t="s">
        <v>8285</v>
      </c>
      <c r="O1407" s="9">
        <f>(((J1407/60)/60)/24)+DATE(1970,1,1)</f>
        <v>42093.131469907406</v>
      </c>
      <c r="P1407" t="str">
        <f>LEFT(N1407,SEARCH("/",N1407)-1)</f>
        <v>publishing</v>
      </c>
      <c r="Q1407" t="str">
        <f>RIGHT(N1407,LEN(N1407)-SEARCH("/",N1407))</f>
        <v>translations</v>
      </c>
      <c r="R1407">
        <f>YEAR(O1407)</f>
        <v>2015</v>
      </c>
    </row>
    <row r="1408" spans="1:18" ht="43.5" x14ac:dyDescent="0.35">
      <c r="A1408">
        <v>1440</v>
      </c>
      <c r="B1408" s="3" t="s">
        <v>1441</v>
      </c>
      <c r="C1408" s="3" t="s">
        <v>5550</v>
      </c>
      <c r="D1408" s="6">
        <v>13000</v>
      </c>
      <c r="E1408" s="8">
        <v>1</v>
      </c>
      <c r="F1408" t="s">
        <v>8220</v>
      </c>
      <c r="G1408" t="s">
        <v>8236</v>
      </c>
      <c r="H1408" t="s">
        <v>8248</v>
      </c>
      <c r="I1408">
        <v>1464285463</v>
      </c>
      <c r="J1408">
        <v>1461693463</v>
      </c>
      <c r="K1408" t="b">
        <v>0</v>
      </c>
      <c r="L1408">
        <v>1</v>
      </c>
      <c r="M1408" t="b">
        <v>0</v>
      </c>
      <c r="N1408" t="s">
        <v>8285</v>
      </c>
      <c r="O1408" s="9">
        <f>(((J1408/60)/60)/24)+DATE(1970,1,1)</f>
        <v>42486.748414351852</v>
      </c>
      <c r="P1408" t="str">
        <f>LEFT(N1408,SEARCH("/",N1408)-1)</f>
        <v>publishing</v>
      </c>
      <c r="Q1408" t="str">
        <f>RIGHT(N1408,LEN(N1408)-SEARCH("/",N1408))</f>
        <v>translations</v>
      </c>
      <c r="R1408">
        <f>YEAR(O1408)</f>
        <v>2016</v>
      </c>
    </row>
    <row r="1409" spans="1:18" ht="43.5" x14ac:dyDescent="0.35">
      <c r="A1409">
        <v>1443</v>
      </c>
      <c r="B1409" s="3" t="s">
        <v>1444</v>
      </c>
      <c r="C1409" s="3" t="s">
        <v>5553</v>
      </c>
      <c r="D1409" s="6">
        <v>13000</v>
      </c>
      <c r="E1409" s="8">
        <v>0</v>
      </c>
      <c r="F1409" t="s">
        <v>8220</v>
      </c>
      <c r="G1409" t="s">
        <v>8229</v>
      </c>
      <c r="H1409" t="s">
        <v>8248</v>
      </c>
      <c r="I1409">
        <v>1483395209</v>
      </c>
      <c r="J1409">
        <v>1480803209</v>
      </c>
      <c r="K1409" t="b">
        <v>0</v>
      </c>
      <c r="L1409">
        <v>0</v>
      </c>
      <c r="M1409" t="b">
        <v>0</v>
      </c>
      <c r="N1409" t="s">
        <v>8285</v>
      </c>
      <c r="O1409" s="9">
        <f>(((J1409/60)/60)/24)+DATE(1970,1,1)</f>
        <v>42707.926030092596</v>
      </c>
      <c r="P1409" t="str">
        <f>LEFT(N1409,SEARCH("/",N1409)-1)</f>
        <v>publishing</v>
      </c>
      <c r="Q1409" t="str">
        <f>RIGHT(N1409,LEN(N1409)-SEARCH("/",N1409))</f>
        <v>translations</v>
      </c>
      <c r="R1409">
        <f>YEAR(O1409)</f>
        <v>2016</v>
      </c>
    </row>
    <row r="1410" spans="1:18" ht="43.5" x14ac:dyDescent="0.35">
      <c r="A1410">
        <v>3848</v>
      </c>
      <c r="B1410" s="3" t="s">
        <v>3845</v>
      </c>
      <c r="C1410" s="3" t="s">
        <v>7957</v>
      </c>
      <c r="D1410" s="6">
        <v>13000</v>
      </c>
      <c r="E1410" s="8">
        <v>2129</v>
      </c>
      <c r="F1410" t="s">
        <v>8220</v>
      </c>
      <c r="G1410" t="s">
        <v>8223</v>
      </c>
      <c r="H1410" t="s">
        <v>8245</v>
      </c>
      <c r="I1410">
        <v>1445196989</v>
      </c>
      <c r="J1410">
        <v>1442604989</v>
      </c>
      <c r="K1410" t="b">
        <v>1</v>
      </c>
      <c r="L1410">
        <v>43</v>
      </c>
      <c r="M1410" t="b">
        <v>0</v>
      </c>
      <c r="N1410" t="s">
        <v>8269</v>
      </c>
      <c r="O1410" s="9">
        <f>(((J1410/60)/60)/24)+DATE(1970,1,1)</f>
        <v>42265.817002314812</v>
      </c>
      <c r="P1410" t="str">
        <f>LEFT(N1410,SEARCH("/",N1410)-1)</f>
        <v>theater</v>
      </c>
      <c r="Q1410" t="str">
        <f>RIGHT(N1410,LEN(N1410)-SEARCH("/",N1410))</f>
        <v>plays</v>
      </c>
      <c r="R1410">
        <f>YEAR(O1410)</f>
        <v>2015</v>
      </c>
    </row>
    <row r="1411" spans="1:18" ht="43.5" x14ac:dyDescent="0.35">
      <c r="A1411">
        <v>1090</v>
      </c>
      <c r="B1411" s="3" t="s">
        <v>1091</v>
      </c>
      <c r="C1411" s="3" t="s">
        <v>5200</v>
      </c>
      <c r="D1411" s="6">
        <v>12999</v>
      </c>
      <c r="E1411" s="8">
        <v>5</v>
      </c>
      <c r="F1411" t="s">
        <v>8220</v>
      </c>
      <c r="G1411" t="s">
        <v>8225</v>
      </c>
      <c r="H1411" t="s">
        <v>8247</v>
      </c>
      <c r="I1411">
        <v>1432873653</v>
      </c>
      <c r="J1411">
        <v>1430281653</v>
      </c>
      <c r="K1411" t="b">
        <v>0</v>
      </c>
      <c r="L1411">
        <v>1</v>
      </c>
      <c r="M1411" t="b">
        <v>0</v>
      </c>
      <c r="N1411" t="s">
        <v>8280</v>
      </c>
      <c r="O1411" s="9">
        <f>(((J1411/60)/60)/24)+DATE(1970,1,1)</f>
        <v>42123.185798611114</v>
      </c>
      <c r="P1411" t="str">
        <f>LEFT(N1411,SEARCH("/",N1411)-1)</f>
        <v>games</v>
      </c>
      <c r="Q1411" t="str">
        <f>RIGHT(N1411,LEN(N1411)-SEARCH("/",N1411))</f>
        <v>video games</v>
      </c>
      <c r="R1411">
        <f>YEAR(O1411)</f>
        <v>2015</v>
      </c>
    </row>
    <row r="1412" spans="1:18" ht="43.5" x14ac:dyDescent="0.35">
      <c r="A1412">
        <v>206</v>
      </c>
      <c r="B1412" s="3" t="s">
        <v>208</v>
      </c>
      <c r="C1412" s="3" t="s">
        <v>4316</v>
      </c>
      <c r="D1412" s="6">
        <v>12700</v>
      </c>
      <c r="E1412" s="8">
        <v>0</v>
      </c>
      <c r="F1412" t="s">
        <v>8220</v>
      </c>
      <c r="G1412" t="s">
        <v>8223</v>
      </c>
      <c r="H1412" t="s">
        <v>8245</v>
      </c>
      <c r="I1412">
        <v>1470441983</v>
      </c>
      <c r="J1412">
        <v>1468627583</v>
      </c>
      <c r="K1412" t="b">
        <v>0</v>
      </c>
      <c r="L1412">
        <v>0</v>
      </c>
      <c r="M1412" t="b">
        <v>0</v>
      </c>
      <c r="N1412" t="s">
        <v>8266</v>
      </c>
      <c r="O1412" s="9">
        <f>(((J1412/60)/60)/24)+DATE(1970,1,1)</f>
        <v>42567.004432870366</v>
      </c>
      <c r="P1412" t="str">
        <f>LEFT(N1412,SEARCH("/",N1412)-1)</f>
        <v>film &amp; video</v>
      </c>
      <c r="Q1412" t="str">
        <f>RIGHT(N1412,LEN(N1412)-SEARCH("/",N1412))</f>
        <v>drama</v>
      </c>
      <c r="R1412">
        <f>YEAR(O1412)</f>
        <v>2016</v>
      </c>
    </row>
    <row r="1413" spans="1:18" ht="43.5" x14ac:dyDescent="0.35">
      <c r="A1413">
        <v>2862</v>
      </c>
      <c r="B1413" s="3" t="s">
        <v>2862</v>
      </c>
      <c r="C1413" s="3" t="s">
        <v>6972</v>
      </c>
      <c r="D1413" s="6">
        <v>12700</v>
      </c>
      <c r="E1413" s="8">
        <v>55</v>
      </c>
      <c r="F1413" t="s">
        <v>8220</v>
      </c>
      <c r="G1413" t="s">
        <v>8223</v>
      </c>
      <c r="H1413" t="s">
        <v>8245</v>
      </c>
      <c r="I1413">
        <v>1403636229</v>
      </c>
      <c r="J1413">
        <v>1401044229</v>
      </c>
      <c r="K1413" t="b">
        <v>0</v>
      </c>
      <c r="L1413">
        <v>3</v>
      </c>
      <c r="M1413" t="b">
        <v>0</v>
      </c>
      <c r="N1413" t="s">
        <v>8269</v>
      </c>
      <c r="O1413" s="9">
        <f>(((J1413/60)/60)/24)+DATE(1970,1,1)</f>
        <v>41784.789687500001</v>
      </c>
      <c r="P1413" t="str">
        <f>LEFT(N1413,SEARCH("/",N1413)-1)</f>
        <v>theater</v>
      </c>
      <c r="Q1413" t="str">
        <f>RIGHT(N1413,LEN(N1413)-SEARCH("/",N1413))</f>
        <v>plays</v>
      </c>
      <c r="R1413">
        <f>YEAR(O1413)</f>
        <v>2014</v>
      </c>
    </row>
    <row r="1414" spans="1:18" x14ac:dyDescent="0.35">
      <c r="A1414">
        <v>183</v>
      </c>
      <c r="B1414" s="3" t="s">
        <v>185</v>
      </c>
      <c r="C1414" s="3" t="s">
        <v>4293</v>
      </c>
      <c r="D1414" s="6">
        <v>12500</v>
      </c>
      <c r="E1414" s="8">
        <v>4482</v>
      </c>
      <c r="F1414" t="s">
        <v>8220</v>
      </c>
      <c r="G1414" t="s">
        <v>8224</v>
      </c>
      <c r="H1414" t="s">
        <v>8246</v>
      </c>
      <c r="I1414">
        <v>1417033610</v>
      </c>
      <c r="J1414">
        <v>1414438010</v>
      </c>
      <c r="K1414" t="b">
        <v>0</v>
      </c>
      <c r="L1414">
        <v>12</v>
      </c>
      <c r="M1414" t="b">
        <v>0</v>
      </c>
      <c r="N1414" t="s">
        <v>8266</v>
      </c>
      <c r="O1414" s="9">
        <f>(((J1414/60)/60)/24)+DATE(1970,1,1)</f>
        <v>41939.810300925928</v>
      </c>
      <c r="P1414" t="str">
        <f>LEFT(N1414,SEARCH("/",N1414)-1)</f>
        <v>film &amp; video</v>
      </c>
      <c r="Q1414" t="str">
        <f>RIGHT(N1414,LEN(N1414)-SEARCH("/",N1414))</f>
        <v>drama</v>
      </c>
      <c r="R1414">
        <f>YEAR(O1414)</f>
        <v>2014</v>
      </c>
    </row>
    <row r="1415" spans="1:18" ht="58" x14ac:dyDescent="0.35">
      <c r="A1415">
        <v>214</v>
      </c>
      <c r="B1415" s="3" t="s">
        <v>216</v>
      </c>
      <c r="C1415" s="3" t="s">
        <v>4324</v>
      </c>
      <c r="D1415" s="6">
        <v>12500</v>
      </c>
      <c r="E1415" s="8">
        <v>1</v>
      </c>
      <c r="F1415" t="s">
        <v>8220</v>
      </c>
      <c r="G1415" t="s">
        <v>8223</v>
      </c>
      <c r="H1415" t="s">
        <v>8245</v>
      </c>
      <c r="I1415">
        <v>1425655349</v>
      </c>
      <c r="J1415">
        <v>1420471349</v>
      </c>
      <c r="K1415" t="b">
        <v>0</v>
      </c>
      <c r="L1415">
        <v>1</v>
      </c>
      <c r="M1415" t="b">
        <v>0</v>
      </c>
      <c r="N1415" t="s">
        <v>8266</v>
      </c>
      <c r="O1415" s="9">
        <f>(((J1415/60)/60)/24)+DATE(1970,1,1)</f>
        <v>42009.64061342593</v>
      </c>
      <c r="P1415" t="str">
        <f>LEFT(N1415,SEARCH("/",N1415)-1)</f>
        <v>film &amp; video</v>
      </c>
      <c r="Q1415" t="str">
        <f>RIGHT(N1415,LEN(N1415)-SEARCH("/",N1415))</f>
        <v>drama</v>
      </c>
      <c r="R1415">
        <f>YEAR(O1415)</f>
        <v>2015</v>
      </c>
    </row>
    <row r="1416" spans="1:18" ht="43.5" x14ac:dyDescent="0.35">
      <c r="A1416">
        <v>1765</v>
      </c>
      <c r="B1416" s="3" t="s">
        <v>1766</v>
      </c>
      <c r="C1416" s="3" t="s">
        <v>5875</v>
      </c>
      <c r="D1416" s="6">
        <v>12500</v>
      </c>
      <c r="E1416" s="8">
        <v>7433.48</v>
      </c>
      <c r="F1416" t="s">
        <v>8220</v>
      </c>
      <c r="G1416" t="s">
        <v>8223</v>
      </c>
      <c r="H1416" t="s">
        <v>8245</v>
      </c>
      <c r="I1416">
        <v>1407972712</v>
      </c>
      <c r="J1416">
        <v>1405380712</v>
      </c>
      <c r="K1416" t="b">
        <v>1</v>
      </c>
      <c r="L1416">
        <v>103</v>
      </c>
      <c r="M1416" t="b">
        <v>0</v>
      </c>
      <c r="N1416" t="s">
        <v>8283</v>
      </c>
      <c r="O1416" s="9">
        <f>(((J1416/60)/60)/24)+DATE(1970,1,1)</f>
        <v>41834.980462962965</v>
      </c>
      <c r="P1416" t="str">
        <f>LEFT(N1416,SEARCH("/",N1416)-1)</f>
        <v>photography</v>
      </c>
      <c r="Q1416" t="str">
        <f>RIGHT(N1416,LEN(N1416)-SEARCH("/",N1416))</f>
        <v>photobooks</v>
      </c>
      <c r="R1416">
        <f>YEAR(O1416)</f>
        <v>2014</v>
      </c>
    </row>
    <row r="1417" spans="1:18" ht="29" x14ac:dyDescent="0.35">
      <c r="A1417">
        <v>3792</v>
      </c>
      <c r="B1417" s="3" t="s">
        <v>3789</v>
      </c>
      <c r="C1417" s="3" t="s">
        <v>7902</v>
      </c>
      <c r="D1417" s="6">
        <v>12500</v>
      </c>
      <c r="E1417" s="8">
        <v>35</v>
      </c>
      <c r="F1417" t="s">
        <v>8220</v>
      </c>
      <c r="G1417" t="s">
        <v>8223</v>
      </c>
      <c r="H1417" t="s">
        <v>8245</v>
      </c>
      <c r="I1417">
        <v>1436957022</v>
      </c>
      <c r="J1417">
        <v>1434365022</v>
      </c>
      <c r="K1417" t="b">
        <v>0</v>
      </c>
      <c r="L1417">
        <v>2</v>
      </c>
      <c r="M1417" t="b">
        <v>0</v>
      </c>
      <c r="N1417" t="s">
        <v>8303</v>
      </c>
      <c r="O1417" s="9">
        <f>(((J1417/60)/60)/24)+DATE(1970,1,1)</f>
        <v>42170.447013888886</v>
      </c>
      <c r="P1417" t="str">
        <f>LEFT(N1417,SEARCH("/",N1417)-1)</f>
        <v>theater</v>
      </c>
      <c r="Q1417" t="str">
        <f>RIGHT(N1417,LEN(N1417)-SEARCH("/",N1417))</f>
        <v>musical</v>
      </c>
      <c r="R1417">
        <f>YEAR(O1417)</f>
        <v>2015</v>
      </c>
    </row>
    <row r="1418" spans="1:18" ht="43.5" x14ac:dyDescent="0.35">
      <c r="A1418">
        <v>519</v>
      </c>
      <c r="B1418" s="3" t="s">
        <v>520</v>
      </c>
      <c r="C1418" s="3" t="s">
        <v>4629</v>
      </c>
      <c r="D1418" s="6">
        <v>12001</v>
      </c>
      <c r="E1418" s="8">
        <v>2746</v>
      </c>
      <c r="F1418" t="s">
        <v>8220</v>
      </c>
      <c r="G1418" t="s">
        <v>8223</v>
      </c>
      <c r="H1418" t="s">
        <v>8245</v>
      </c>
      <c r="I1418">
        <v>1354699421</v>
      </c>
      <c r="J1418">
        <v>1352107421</v>
      </c>
      <c r="K1418" t="b">
        <v>0</v>
      </c>
      <c r="L1418">
        <v>70</v>
      </c>
      <c r="M1418" t="b">
        <v>0</v>
      </c>
      <c r="N1418" t="s">
        <v>8268</v>
      </c>
      <c r="O1418" s="9">
        <f>(((J1418/60)/60)/24)+DATE(1970,1,1)</f>
        <v>41218.391446759262</v>
      </c>
      <c r="P1418" t="str">
        <f>LEFT(N1418,SEARCH("/",N1418)-1)</f>
        <v>film &amp; video</v>
      </c>
      <c r="Q1418" t="str">
        <f>RIGHT(N1418,LEN(N1418)-SEARCH("/",N1418))</f>
        <v>animation</v>
      </c>
      <c r="R1418">
        <f>YEAR(O1418)</f>
        <v>2012</v>
      </c>
    </row>
    <row r="1419" spans="1:18" x14ac:dyDescent="0.35">
      <c r="A1419">
        <v>190</v>
      </c>
      <c r="B1419" s="3" t="s">
        <v>192</v>
      </c>
      <c r="C1419" s="3" t="s">
        <v>4300</v>
      </c>
      <c r="D1419" s="6">
        <v>12000</v>
      </c>
      <c r="E1419" s="8">
        <v>50</v>
      </c>
      <c r="F1419" t="s">
        <v>8220</v>
      </c>
      <c r="G1419" t="s">
        <v>8223</v>
      </c>
      <c r="H1419" t="s">
        <v>8245</v>
      </c>
      <c r="I1419">
        <v>1466091446</v>
      </c>
      <c r="J1419">
        <v>1465227446</v>
      </c>
      <c r="K1419" t="b">
        <v>0</v>
      </c>
      <c r="L1419">
        <v>1</v>
      </c>
      <c r="M1419" t="b">
        <v>0</v>
      </c>
      <c r="N1419" t="s">
        <v>8266</v>
      </c>
      <c r="O1419" s="9">
        <f>(((J1419/60)/60)/24)+DATE(1970,1,1)</f>
        <v>42527.650995370372</v>
      </c>
      <c r="P1419" t="str">
        <f>LEFT(N1419,SEARCH("/",N1419)-1)</f>
        <v>film &amp; video</v>
      </c>
      <c r="Q1419" t="str">
        <f>RIGHT(N1419,LEN(N1419)-SEARCH("/",N1419))</f>
        <v>drama</v>
      </c>
      <c r="R1419">
        <f>YEAR(O1419)</f>
        <v>2016</v>
      </c>
    </row>
    <row r="1420" spans="1:18" ht="43.5" x14ac:dyDescent="0.35">
      <c r="A1420">
        <v>210</v>
      </c>
      <c r="B1420" s="3" t="s">
        <v>212</v>
      </c>
      <c r="C1420" s="3" t="s">
        <v>4320</v>
      </c>
      <c r="D1420" s="6">
        <v>12000</v>
      </c>
      <c r="E1420" s="8">
        <v>3030</v>
      </c>
      <c r="F1420" t="s">
        <v>8220</v>
      </c>
      <c r="G1420" t="s">
        <v>8223</v>
      </c>
      <c r="H1420" t="s">
        <v>8245</v>
      </c>
      <c r="I1420">
        <v>1443675600</v>
      </c>
      <c r="J1420">
        <v>1441157592</v>
      </c>
      <c r="K1420" t="b">
        <v>0</v>
      </c>
      <c r="L1420">
        <v>33</v>
      </c>
      <c r="M1420" t="b">
        <v>0</v>
      </c>
      <c r="N1420" t="s">
        <v>8266</v>
      </c>
      <c r="O1420" s="9">
        <f>(((J1420/60)/60)/24)+DATE(1970,1,1)</f>
        <v>42249.064722222218</v>
      </c>
      <c r="P1420" t="str">
        <f>LEFT(N1420,SEARCH("/",N1420)-1)</f>
        <v>film &amp; video</v>
      </c>
      <c r="Q1420" t="str">
        <f>RIGHT(N1420,LEN(N1420)-SEARCH("/",N1420))</f>
        <v>drama</v>
      </c>
      <c r="R1420">
        <f>YEAR(O1420)</f>
        <v>2015</v>
      </c>
    </row>
    <row r="1421" spans="1:18" ht="29" x14ac:dyDescent="0.35">
      <c r="A1421">
        <v>428</v>
      </c>
      <c r="B1421" s="3" t="s">
        <v>429</v>
      </c>
      <c r="C1421" s="3" t="s">
        <v>4538</v>
      </c>
      <c r="D1421" s="6">
        <v>12000</v>
      </c>
      <c r="E1421" s="8">
        <v>676</v>
      </c>
      <c r="F1421" t="s">
        <v>8220</v>
      </c>
      <c r="G1421" t="s">
        <v>8223</v>
      </c>
      <c r="H1421" t="s">
        <v>8245</v>
      </c>
      <c r="I1421">
        <v>1402956000</v>
      </c>
      <c r="J1421">
        <v>1400523845</v>
      </c>
      <c r="K1421" t="b">
        <v>0</v>
      </c>
      <c r="L1421">
        <v>13</v>
      </c>
      <c r="M1421" t="b">
        <v>0</v>
      </c>
      <c r="N1421" t="s">
        <v>8268</v>
      </c>
      <c r="O1421" s="9">
        <f>(((J1421/60)/60)/24)+DATE(1970,1,1)</f>
        <v>41778.766724537039</v>
      </c>
      <c r="P1421" t="str">
        <f>LEFT(N1421,SEARCH("/",N1421)-1)</f>
        <v>film &amp; video</v>
      </c>
      <c r="Q1421" t="str">
        <f>RIGHT(N1421,LEN(N1421)-SEARCH("/",N1421))</f>
        <v>animation</v>
      </c>
      <c r="R1421">
        <f>YEAR(O1421)</f>
        <v>2014</v>
      </c>
    </row>
    <row r="1422" spans="1:18" ht="43.5" x14ac:dyDescent="0.35">
      <c r="A1422">
        <v>488</v>
      </c>
      <c r="B1422" s="3" t="s">
        <v>489</v>
      </c>
      <c r="C1422" s="3" t="s">
        <v>4598</v>
      </c>
      <c r="D1422" s="6">
        <v>12000</v>
      </c>
      <c r="E1422" s="8">
        <v>0</v>
      </c>
      <c r="F1422" t="s">
        <v>8220</v>
      </c>
      <c r="G1422" t="s">
        <v>8223</v>
      </c>
      <c r="H1422" t="s">
        <v>8245</v>
      </c>
      <c r="I1422">
        <v>1483924700</v>
      </c>
      <c r="J1422">
        <v>1481332700</v>
      </c>
      <c r="K1422" t="b">
        <v>0</v>
      </c>
      <c r="L1422">
        <v>0</v>
      </c>
      <c r="M1422" t="b">
        <v>0</v>
      </c>
      <c r="N1422" t="s">
        <v>8268</v>
      </c>
      <c r="O1422" s="9">
        <f>(((J1422/60)/60)/24)+DATE(1970,1,1)</f>
        <v>42714.054398148146</v>
      </c>
      <c r="P1422" t="str">
        <f>LEFT(N1422,SEARCH("/",N1422)-1)</f>
        <v>film &amp; video</v>
      </c>
      <c r="Q1422" t="str">
        <f>RIGHT(N1422,LEN(N1422)-SEARCH("/",N1422))</f>
        <v>animation</v>
      </c>
      <c r="R1422">
        <f>YEAR(O1422)</f>
        <v>2016</v>
      </c>
    </row>
    <row r="1423" spans="1:18" ht="43.5" x14ac:dyDescent="0.35">
      <c r="A1423">
        <v>505</v>
      </c>
      <c r="B1423" s="3" t="s">
        <v>506</v>
      </c>
      <c r="C1423" s="3" t="s">
        <v>4615</v>
      </c>
      <c r="D1423" s="6">
        <v>12000</v>
      </c>
      <c r="E1423" s="8">
        <v>52</v>
      </c>
      <c r="F1423" t="s">
        <v>8220</v>
      </c>
      <c r="G1423" t="s">
        <v>8223</v>
      </c>
      <c r="H1423" t="s">
        <v>8245</v>
      </c>
      <c r="I1423">
        <v>1451010086</v>
      </c>
      <c r="J1423">
        <v>1447122086</v>
      </c>
      <c r="K1423" t="b">
        <v>0</v>
      </c>
      <c r="L1423">
        <v>14</v>
      </c>
      <c r="M1423" t="b">
        <v>0</v>
      </c>
      <c r="N1423" t="s">
        <v>8268</v>
      </c>
      <c r="O1423" s="9">
        <f>(((J1423/60)/60)/24)+DATE(1970,1,1)</f>
        <v>42318.098217592589</v>
      </c>
      <c r="P1423" t="str">
        <f>LEFT(N1423,SEARCH("/",N1423)-1)</f>
        <v>film &amp; video</v>
      </c>
      <c r="Q1423" t="str">
        <f>RIGHT(N1423,LEN(N1423)-SEARCH("/",N1423))</f>
        <v>animation</v>
      </c>
      <c r="R1423">
        <f>YEAR(O1423)</f>
        <v>2015</v>
      </c>
    </row>
    <row r="1424" spans="1:18" ht="29" x14ac:dyDescent="0.35">
      <c r="A1424">
        <v>579</v>
      </c>
      <c r="B1424" s="3" t="s">
        <v>580</v>
      </c>
      <c r="C1424" s="3" t="s">
        <v>4689</v>
      </c>
      <c r="D1424" s="6">
        <v>12000</v>
      </c>
      <c r="E1424" s="8">
        <v>175</v>
      </c>
      <c r="F1424" t="s">
        <v>8220</v>
      </c>
      <c r="G1424" t="s">
        <v>8223</v>
      </c>
      <c r="H1424" t="s">
        <v>8245</v>
      </c>
      <c r="I1424">
        <v>1419539223</v>
      </c>
      <c r="J1424">
        <v>1416947223</v>
      </c>
      <c r="K1424" t="b">
        <v>0</v>
      </c>
      <c r="L1424">
        <v>5</v>
      </c>
      <c r="M1424" t="b">
        <v>0</v>
      </c>
      <c r="N1424" t="s">
        <v>8270</v>
      </c>
      <c r="O1424" s="9">
        <f>(((J1424/60)/60)/24)+DATE(1970,1,1)</f>
        <v>41968.852118055554</v>
      </c>
      <c r="P1424" t="str">
        <f>LEFT(N1424,SEARCH("/",N1424)-1)</f>
        <v>technology</v>
      </c>
      <c r="Q1424" t="str">
        <f>RIGHT(N1424,LEN(N1424)-SEARCH("/",N1424))</f>
        <v>web</v>
      </c>
      <c r="R1424">
        <f>YEAR(O1424)</f>
        <v>2014</v>
      </c>
    </row>
    <row r="1425" spans="1:18" ht="43.5" x14ac:dyDescent="0.35">
      <c r="A1425">
        <v>664</v>
      </c>
      <c r="B1425" s="3" t="s">
        <v>665</v>
      </c>
      <c r="C1425" s="3" t="s">
        <v>4774</v>
      </c>
      <c r="D1425" s="6">
        <v>12000</v>
      </c>
      <c r="E1425" s="8">
        <v>904</v>
      </c>
      <c r="F1425" t="s">
        <v>8220</v>
      </c>
      <c r="G1425" t="s">
        <v>8223</v>
      </c>
      <c r="H1425" t="s">
        <v>8245</v>
      </c>
      <c r="I1425">
        <v>1428940775</v>
      </c>
      <c r="J1425">
        <v>1426348775</v>
      </c>
      <c r="K1425" t="b">
        <v>0</v>
      </c>
      <c r="L1425">
        <v>29</v>
      </c>
      <c r="M1425" t="b">
        <v>0</v>
      </c>
      <c r="N1425" t="s">
        <v>8271</v>
      </c>
      <c r="O1425" s="9">
        <f>(((J1425/60)/60)/24)+DATE(1970,1,1)</f>
        <v>42077.666377314818</v>
      </c>
      <c r="P1425" t="str">
        <f>LEFT(N1425,SEARCH("/",N1425)-1)</f>
        <v>technology</v>
      </c>
      <c r="Q1425" t="str">
        <f>RIGHT(N1425,LEN(N1425)-SEARCH("/",N1425))</f>
        <v>wearables</v>
      </c>
      <c r="R1425">
        <f>YEAR(O1425)</f>
        <v>2015</v>
      </c>
    </row>
    <row r="1426" spans="1:18" ht="43.5" x14ac:dyDescent="0.35">
      <c r="A1426">
        <v>718</v>
      </c>
      <c r="B1426" s="3" t="s">
        <v>719</v>
      </c>
      <c r="C1426" s="3" t="s">
        <v>4828</v>
      </c>
      <c r="D1426" s="6">
        <v>12000</v>
      </c>
      <c r="E1426" s="8">
        <v>90</v>
      </c>
      <c r="F1426" t="s">
        <v>8220</v>
      </c>
      <c r="G1426" t="s">
        <v>8223</v>
      </c>
      <c r="H1426" t="s">
        <v>8245</v>
      </c>
      <c r="I1426">
        <v>1487397540</v>
      </c>
      <c r="J1426">
        <v>1484684247</v>
      </c>
      <c r="K1426" t="b">
        <v>0</v>
      </c>
      <c r="L1426">
        <v>4</v>
      </c>
      <c r="M1426" t="b">
        <v>0</v>
      </c>
      <c r="N1426" t="s">
        <v>8271</v>
      </c>
      <c r="O1426" s="9">
        <f>(((J1426/60)/60)/24)+DATE(1970,1,1)</f>
        <v>42752.845451388886</v>
      </c>
      <c r="P1426" t="str">
        <f>LEFT(N1426,SEARCH("/",N1426)-1)</f>
        <v>technology</v>
      </c>
      <c r="Q1426" t="str">
        <f>RIGHT(N1426,LEN(N1426)-SEARCH("/",N1426))</f>
        <v>wearables</v>
      </c>
      <c r="R1426">
        <f>YEAR(O1426)</f>
        <v>2017</v>
      </c>
    </row>
    <row r="1427" spans="1:18" ht="29" x14ac:dyDescent="0.35">
      <c r="A1427">
        <v>957</v>
      </c>
      <c r="B1427" s="3" t="s">
        <v>958</v>
      </c>
      <c r="C1427" s="3" t="s">
        <v>5067</v>
      </c>
      <c r="D1427" s="6">
        <v>12000</v>
      </c>
      <c r="E1427" s="8">
        <v>233</v>
      </c>
      <c r="F1427" t="s">
        <v>8220</v>
      </c>
      <c r="G1427" t="s">
        <v>8223</v>
      </c>
      <c r="H1427" t="s">
        <v>8245</v>
      </c>
      <c r="I1427">
        <v>1479392133</v>
      </c>
      <c r="J1427">
        <v>1476710133</v>
      </c>
      <c r="K1427" t="b">
        <v>0</v>
      </c>
      <c r="L1427">
        <v>7</v>
      </c>
      <c r="M1427" t="b">
        <v>0</v>
      </c>
      <c r="N1427" t="s">
        <v>8271</v>
      </c>
      <c r="O1427" s="9">
        <f>(((J1427/60)/60)/24)+DATE(1970,1,1)</f>
        <v>42660.552465277782</v>
      </c>
      <c r="P1427" t="str">
        <f>LEFT(N1427,SEARCH("/",N1427)-1)</f>
        <v>technology</v>
      </c>
      <c r="Q1427" t="str">
        <f>RIGHT(N1427,LEN(N1427)-SEARCH("/",N1427))</f>
        <v>wearables</v>
      </c>
      <c r="R1427">
        <f>YEAR(O1427)</f>
        <v>2016</v>
      </c>
    </row>
    <row r="1428" spans="1:18" ht="43.5" x14ac:dyDescent="0.35">
      <c r="A1428">
        <v>966</v>
      </c>
      <c r="B1428" s="3" t="s">
        <v>967</v>
      </c>
      <c r="C1428" s="3" t="s">
        <v>5076</v>
      </c>
      <c r="D1428" s="6">
        <v>12000</v>
      </c>
      <c r="E1428" s="8">
        <v>1776</v>
      </c>
      <c r="F1428" t="s">
        <v>8220</v>
      </c>
      <c r="G1428" t="s">
        <v>8223</v>
      </c>
      <c r="H1428" t="s">
        <v>8245</v>
      </c>
      <c r="I1428">
        <v>1475766932</v>
      </c>
      <c r="J1428">
        <v>1473174932</v>
      </c>
      <c r="K1428" t="b">
        <v>0</v>
      </c>
      <c r="L1428">
        <v>30</v>
      </c>
      <c r="M1428" t="b">
        <v>0</v>
      </c>
      <c r="N1428" t="s">
        <v>8271</v>
      </c>
      <c r="O1428" s="9">
        <f>(((J1428/60)/60)/24)+DATE(1970,1,1)</f>
        <v>42619.635787037041</v>
      </c>
      <c r="P1428" t="str">
        <f>LEFT(N1428,SEARCH("/",N1428)-1)</f>
        <v>technology</v>
      </c>
      <c r="Q1428" t="str">
        <f>RIGHT(N1428,LEN(N1428)-SEARCH("/",N1428))</f>
        <v>wearables</v>
      </c>
      <c r="R1428">
        <f>YEAR(O1428)</f>
        <v>2016</v>
      </c>
    </row>
    <row r="1429" spans="1:18" ht="43.5" x14ac:dyDescent="0.35">
      <c r="A1429">
        <v>1096</v>
      </c>
      <c r="B1429" s="3" t="s">
        <v>1097</v>
      </c>
      <c r="C1429" s="3" t="s">
        <v>5206</v>
      </c>
      <c r="D1429" s="6">
        <v>12000</v>
      </c>
      <c r="E1429" s="8">
        <v>2152</v>
      </c>
      <c r="F1429" t="s">
        <v>8220</v>
      </c>
      <c r="G1429" t="s">
        <v>8223</v>
      </c>
      <c r="H1429" t="s">
        <v>8245</v>
      </c>
      <c r="I1429">
        <v>1412393400</v>
      </c>
      <c r="J1429">
        <v>1409747154</v>
      </c>
      <c r="K1429" t="b">
        <v>0</v>
      </c>
      <c r="L1429">
        <v>29</v>
      </c>
      <c r="M1429" t="b">
        <v>0</v>
      </c>
      <c r="N1429" t="s">
        <v>8280</v>
      </c>
      <c r="O1429" s="9">
        <f>(((J1429/60)/60)/24)+DATE(1970,1,1)</f>
        <v>41885.51798611111</v>
      </c>
      <c r="P1429" t="str">
        <f>LEFT(N1429,SEARCH("/",N1429)-1)</f>
        <v>games</v>
      </c>
      <c r="Q1429" t="str">
        <f>RIGHT(N1429,LEN(N1429)-SEARCH("/",N1429))</f>
        <v>video games</v>
      </c>
      <c r="R1429">
        <f>YEAR(O1429)</f>
        <v>2014</v>
      </c>
    </row>
    <row r="1430" spans="1:18" x14ac:dyDescent="0.35">
      <c r="A1430">
        <v>1406</v>
      </c>
      <c r="B1430" s="3" t="s">
        <v>1407</v>
      </c>
      <c r="C1430" s="3" t="s">
        <v>5516</v>
      </c>
      <c r="D1430" s="6">
        <v>12000</v>
      </c>
      <c r="E1430" s="8">
        <v>15</v>
      </c>
      <c r="F1430" t="s">
        <v>8220</v>
      </c>
      <c r="G1430" t="s">
        <v>8236</v>
      </c>
      <c r="H1430" t="s">
        <v>8248</v>
      </c>
      <c r="I1430">
        <v>1449914400</v>
      </c>
      <c r="J1430">
        <v>1445336607</v>
      </c>
      <c r="K1430" t="b">
        <v>0</v>
      </c>
      <c r="L1430">
        <v>3</v>
      </c>
      <c r="M1430" t="b">
        <v>0</v>
      </c>
      <c r="N1430" t="s">
        <v>8285</v>
      </c>
      <c r="O1430" s="9">
        <f>(((J1430/60)/60)/24)+DATE(1970,1,1)</f>
        <v>42297.432951388888</v>
      </c>
      <c r="P1430" t="str">
        <f>LEFT(N1430,SEARCH("/",N1430)-1)</f>
        <v>publishing</v>
      </c>
      <c r="Q1430" t="str">
        <f>RIGHT(N1430,LEN(N1430)-SEARCH("/",N1430))</f>
        <v>translations</v>
      </c>
      <c r="R1430">
        <f>YEAR(O1430)</f>
        <v>2015</v>
      </c>
    </row>
    <row r="1431" spans="1:18" ht="43.5" x14ac:dyDescent="0.35">
      <c r="A1431">
        <v>1433</v>
      </c>
      <c r="B1431" s="3" t="s">
        <v>1434</v>
      </c>
      <c r="C1431" s="3" t="s">
        <v>5543</v>
      </c>
      <c r="D1431" s="6">
        <v>12000</v>
      </c>
      <c r="E1431" s="8">
        <v>805</v>
      </c>
      <c r="F1431" t="s">
        <v>8220</v>
      </c>
      <c r="G1431" t="s">
        <v>8236</v>
      </c>
      <c r="H1431" t="s">
        <v>8248</v>
      </c>
      <c r="I1431">
        <v>1481367600</v>
      </c>
      <c r="J1431">
        <v>1477839675</v>
      </c>
      <c r="K1431" t="b">
        <v>0</v>
      </c>
      <c r="L1431">
        <v>10</v>
      </c>
      <c r="M1431" t="b">
        <v>0</v>
      </c>
      <c r="N1431" t="s">
        <v>8285</v>
      </c>
      <c r="O1431" s="9">
        <f>(((J1431/60)/60)/24)+DATE(1970,1,1)</f>
        <v>42673.625868055555</v>
      </c>
      <c r="P1431" t="str">
        <f>LEFT(N1431,SEARCH("/",N1431)-1)</f>
        <v>publishing</v>
      </c>
      <c r="Q1431" t="str">
        <f>RIGHT(N1431,LEN(N1431)-SEARCH("/",N1431))</f>
        <v>translations</v>
      </c>
      <c r="R1431">
        <f>YEAR(O1431)</f>
        <v>2016</v>
      </c>
    </row>
    <row r="1432" spans="1:18" ht="43.5" x14ac:dyDescent="0.35">
      <c r="A1432">
        <v>1814</v>
      </c>
      <c r="B1432" s="3" t="s">
        <v>1815</v>
      </c>
      <c r="C1432" s="3" t="s">
        <v>5924</v>
      </c>
      <c r="D1432" s="6">
        <v>12000</v>
      </c>
      <c r="E1432" s="8">
        <v>5902</v>
      </c>
      <c r="F1432" t="s">
        <v>8220</v>
      </c>
      <c r="G1432" t="s">
        <v>8224</v>
      </c>
      <c r="H1432" t="s">
        <v>8246</v>
      </c>
      <c r="I1432">
        <v>1425108736</v>
      </c>
      <c r="J1432">
        <v>1422516736</v>
      </c>
      <c r="K1432" t="b">
        <v>0</v>
      </c>
      <c r="L1432">
        <v>140</v>
      </c>
      <c r="M1432" t="b">
        <v>0</v>
      </c>
      <c r="N1432" t="s">
        <v>8283</v>
      </c>
      <c r="O1432" s="9">
        <f>(((J1432/60)/60)/24)+DATE(1970,1,1)</f>
        <v>42033.314074074078</v>
      </c>
      <c r="P1432" t="str">
        <f>LEFT(N1432,SEARCH("/",N1432)-1)</f>
        <v>photography</v>
      </c>
      <c r="Q1432" t="str">
        <f>RIGHT(N1432,LEN(N1432)-SEARCH("/",N1432))</f>
        <v>photobooks</v>
      </c>
      <c r="R1432">
        <f>YEAR(O1432)</f>
        <v>2015</v>
      </c>
    </row>
    <row r="1433" spans="1:18" ht="29" x14ac:dyDescent="0.35">
      <c r="A1433">
        <v>2402</v>
      </c>
      <c r="B1433" s="3" t="s">
        <v>2403</v>
      </c>
      <c r="C1433" s="3" t="s">
        <v>6512</v>
      </c>
      <c r="D1433" s="6">
        <v>12000</v>
      </c>
      <c r="E1433" s="8">
        <v>52</v>
      </c>
      <c r="F1433" t="s">
        <v>8220</v>
      </c>
      <c r="G1433" t="s">
        <v>8223</v>
      </c>
      <c r="H1433" t="s">
        <v>8245</v>
      </c>
      <c r="I1433">
        <v>1431533931</v>
      </c>
      <c r="J1433">
        <v>1428941931</v>
      </c>
      <c r="K1433" t="b">
        <v>0</v>
      </c>
      <c r="L1433">
        <v>1</v>
      </c>
      <c r="M1433" t="b">
        <v>0</v>
      </c>
      <c r="N1433" t="s">
        <v>8282</v>
      </c>
      <c r="O1433" s="9">
        <f>(((J1433/60)/60)/24)+DATE(1970,1,1)</f>
        <v>42107.679756944446</v>
      </c>
      <c r="P1433" t="str">
        <f>LEFT(N1433,SEARCH("/",N1433)-1)</f>
        <v>food</v>
      </c>
      <c r="Q1433" t="str">
        <f>RIGHT(N1433,LEN(N1433)-SEARCH("/",N1433))</f>
        <v>food trucks</v>
      </c>
      <c r="R1433">
        <f>YEAR(O1433)</f>
        <v>2015</v>
      </c>
    </row>
    <row r="1434" spans="1:18" ht="43.5" x14ac:dyDescent="0.35">
      <c r="A1434">
        <v>2514</v>
      </c>
      <c r="B1434" s="3" t="s">
        <v>2514</v>
      </c>
      <c r="C1434" s="3" t="s">
        <v>6624</v>
      </c>
      <c r="D1434" s="6">
        <v>12000</v>
      </c>
      <c r="E1434" s="8">
        <v>210</v>
      </c>
      <c r="F1434" t="s">
        <v>8220</v>
      </c>
      <c r="G1434" t="s">
        <v>8223</v>
      </c>
      <c r="H1434" t="s">
        <v>8245</v>
      </c>
      <c r="I1434">
        <v>1408526477</v>
      </c>
      <c r="J1434">
        <v>1407057677</v>
      </c>
      <c r="K1434" t="b">
        <v>0</v>
      </c>
      <c r="L1434">
        <v>4</v>
      </c>
      <c r="M1434" t="b">
        <v>0</v>
      </c>
      <c r="N1434" t="s">
        <v>8297</v>
      </c>
      <c r="O1434" s="9">
        <f>(((J1434/60)/60)/24)+DATE(1970,1,1)</f>
        <v>41854.389780092592</v>
      </c>
      <c r="P1434" t="str">
        <f>LEFT(N1434,SEARCH("/",N1434)-1)</f>
        <v>food</v>
      </c>
      <c r="Q1434" t="str">
        <f>RIGHT(N1434,LEN(N1434)-SEARCH("/",N1434))</f>
        <v>restaurants</v>
      </c>
      <c r="R1434">
        <f>YEAR(O1434)</f>
        <v>2014</v>
      </c>
    </row>
    <row r="1435" spans="1:18" ht="43.5" x14ac:dyDescent="0.35">
      <c r="A1435">
        <v>2880</v>
      </c>
      <c r="B1435" s="3" t="s">
        <v>2880</v>
      </c>
      <c r="C1435" s="3" t="s">
        <v>6990</v>
      </c>
      <c r="D1435" s="6">
        <v>12000</v>
      </c>
      <c r="E1435" s="8">
        <v>2800</v>
      </c>
      <c r="F1435" t="s">
        <v>8220</v>
      </c>
      <c r="G1435" t="s">
        <v>8223</v>
      </c>
      <c r="H1435" t="s">
        <v>8245</v>
      </c>
      <c r="I1435">
        <v>1440090300</v>
      </c>
      <c r="J1435">
        <v>1436305452</v>
      </c>
      <c r="K1435" t="b">
        <v>0</v>
      </c>
      <c r="L1435">
        <v>29</v>
      </c>
      <c r="M1435" t="b">
        <v>0</v>
      </c>
      <c r="N1435" t="s">
        <v>8269</v>
      </c>
      <c r="O1435" s="9">
        <f>(((J1435/60)/60)/24)+DATE(1970,1,1)</f>
        <v>42192.905694444446</v>
      </c>
      <c r="P1435" t="str">
        <f>LEFT(N1435,SEARCH("/",N1435)-1)</f>
        <v>theater</v>
      </c>
      <c r="Q1435" t="str">
        <f>RIGHT(N1435,LEN(N1435)-SEARCH("/",N1435))</f>
        <v>plays</v>
      </c>
      <c r="R1435">
        <f>YEAR(O1435)</f>
        <v>2015</v>
      </c>
    </row>
    <row r="1436" spans="1:18" ht="43.5" x14ac:dyDescent="0.35">
      <c r="A1436">
        <v>2897</v>
      </c>
      <c r="B1436" s="3" t="s">
        <v>2897</v>
      </c>
      <c r="C1436" s="3" t="s">
        <v>7007</v>
      </c>
      <c r="D1436" s="6">
        <v>12000</v>
      </c>
      <c r="E1436" s="8">
        <v>550</v>
      </c>
      <c r="F1436" t="s">
        <v>8220</v>
      </c>
      <c r="G1436" t="s">
        <v>8223</v>
      </c>
      <c r="H1436" t="s">
        <v>8245</v>
      </c>
      <c r="I1436">
        <v>1444577345</v>
      </c>
      <c r="J1436">
        <v>1441985458</v>
      </c>
      <c r="K1436" t="b">
        <v>0</v>
      </c>
      <c r="L1436">
        <v>3</v>
      </c>
      <c r="M1436" t="b">
        <v>0</v>
      </c>
      <c r="N1436" t="s">
        <v>8269</v>
      </c>
      <c r="O1436" s="9">
        <f>(((J1436/60)/60)/24)+DATE(1970,1,1)</f>
        <v>42258.646504629629</v>
      </c>
      <c r="P1436" t="str">
        <f>LEFT(N1436,SEARCH("/",N1436)-1)</f>
        <v>theater</v>
      </c>
      <c r="Q1436" t="str">
        <f>RIGHT(N1436,LEN(N1436)-SEARCH("/",N1436))</f>
        <v>plays</v>
      </c>
      <c r="R1436">
        <f>YEAR(O1436)</f>
        <v>2015</v>
      </c>
    </row>
    <row r="1437" spans="1:18" ht="43.5" x14ac:dyDescent="0.35">
      <c r="A1437">
        <v>3071</v>
      </c>
      <c r="B1437" s="3" t="s">
        <v>3071</v>
      </c>
      <c r="C1437" s="3" t="s">
        <v>7181</v>
      </c>
      <c r="D1437" s="6">
        <v>12000</v>
      </c>
      <c r="E1437" s="8">
        <v>7173</v>
      </c>
      <c r="F1437" t="s">
        <v>8220</v>
      </c>
      <c r="G1437" t="s">
        <v>8223</v>
      </c>
      <c r="H1437" t="s">
        <v>8245</v>
      </c>
      <c r="I1437">
        <v>1429595940</v>
      </c>
      <c r="J1437">
        <v>1428082481</v>
      </c>
      <c r="K1437" t="b">
        <v>0</v>
      </c>
      <c r="L1437">
        <v>117</v>
      </c>
      <c r="M1437" t="b">
        <v>0</v>
      </c>
      <c r="N1437" t="s">
        <v>8301</v>
      </c>
      <c r="O1437" s="9">
        <f>(((J1437/60)/60)/24)+DATE(1970,1,1)</f>
        <v>42097.732418981483</v>
      </c>
      <c r="P1437" t="str">
        <f>LEFT(N1437,SEARCH("/",N1437)-1)</f>
        <v>theater</v>
      </c>
      <c r="Q1437" t="str">
        <f>RIGHT(N1437,LEN(N1437)-SEARCH("/",N1437))</f>
        <v>spaces</v>
      </c>
      <c r="R1437">
        <f>YEAR(O1437)</f>
        <v>2015</v>
      </c>
    </row>
    <row r="1438" spans="1:18" ht="58" x14ac:dyDescent="0.35">
      <c r="A1438">
        <v>3072</v>
      </c>
      <c r="B1438" s="3" t="s">
        <v>3072</v>
      </c>
      <c r="C1438" s="3" t="s">
        <v>7182</v>
      </c>
      <c r="D1438" s="6">
        <v>12000</v>
      </c>
      <c r="E1438" s="8">
        <v>2</v>
      </c>
      <c r="F1438" t="s">
        <v>8220</v>
      </c>
      <c r="G1438" t="s">
        <v>8223</v>
      </c>
      <c r="H1438" t="s">
        <v>8245</v>
      </c>
      <c r="I1438">
        <v>1477791960</v>
      </c>
      <c r="J1438">
        <v>1476549262</v>
      </c>
      <c r="K1438" t="b">
        <v>0</v>
      </c>
      <c r="L1438">
        <v>2</v>
      </c>
      <c r="M1438" t="b">
        <v>0</v>
      </c>
      <c r="N1438" t="s">
        <v>8301</v>
      </c>
      <c r="O1438" s="9">
        <f>(((J1438/60)/60)/24)+DATE(1970,1,1)</f>
        <v>42658.690532407403</v>
      </c>
      <c r="P1438" t="str">
        <f>LEFT(N1438,SEARCH("/",N1438)-1)</f>
        <v>theater</v>
      </c>
      <c r="Q1438" t="str">
        <f>RIGHT(N1438,LEN(N1438)-SEARCH("/",N1438))</f>
        <v>spaces</v>
      </c>
      <c r="R1438">
        <f>YEAR(O1438)</f>
        <v>2016</v>
      </c>
    </row>
    <row r="1439" spans="1:18" ht="43.5" x14ac:dyDescent="0.35">
      <c r="A1439">
        <v>3100</v>
      </c>
      <c r="B1439" s="3" t="s">
        <v>3100</v>
      </c>
      <c r="C1439" s="3" t="s">
        <v>7210</v>
      </c>
      <c r="D1439" s="6">
        <v>12000</v>
      </c>
      <c r="E1439" s="8">
        <v>1827</v>
      </c>
      <c r="F1439" t="s">
        <v>8220</v>
      </c>
      <c r="G1439" t="s">
        <v>8223</v>
      </c>
      <c r="H1439" t="s">
        <v>8245</v>
      </c>
      <c r="I1439">
        <v>1413816975</v>
      </c>
      <c r="J1439">
        <v>1411224975</v>
      </c>
      <c r="K1439" t="b">
        <v>0</v>
      </c>
      <c r="L1439">
        <v>13</v>
      </c>
      <c r="M1439" t="b">
        <v>0</v>
      </c>
      <c r="N1439" t="s">
        <v>8301</v>
      </c>
      <c r="O1439" s="9">
        <f>(((J1439/60)/60)/24)+DATE(1970,1,1)</f>
        <v>41902.622395833336</v>
      </c>
      <c r="P1439" t="str">
        <f>LEFT(N1439,SEARCH("/",N1439)-1)</f>
        <v>theater</v>
      </c>
      <c r="Q1439" t="str">
        <f>RIGHT(N1439,LEN(N1439)-SEARCH("/",N1439))</f>
        <v>spaces</v>
      </c>
      <c r="R1439">
        <f>YEAR(O1439)</f>
        <v>2014</v>
      </c>
    </row>
    <row r="1440" spans="1:18" ht="29" x14ac:dyDescent="0.35">
      <c r="A1440">
        <v>3803</v>
      </c>
      <c r="B1440" s="3" t="s">
        <v>3800</v>
      </c>
      <c r="C1440" s="3" t="s">
        <v>7913</v>
      </c>
      <c r="D1440" s="6">
        <v>12000</v>
      </c>
      <c r="E1440" s="8">
        <v>2358</v>
      </c>
      <c r="F1440" t="s">
        <v>8220</v>
      </c>
      <c r="G1440" t="s">
        <v>8223</v>
      </c>
      <c r="H1440" t="s">
        <v>8245</v>
      </c>
      <c r="I1440">
        <v>1457133568</v>
      </c>
      <c r="J1440">
        <v>1454541568</v>
      </c>
      <c r="K1440" t="b">
        <v>0</v>
      </c>
      <c r="L1440">
        <v>40</v>
      </c>
      <c r="M1440" t="b">
        <v>0</v>
      </c>
      <c r="N1440" t="s">
        <v>8303</v>
      </c>
      <c r="O1440" s="9">
        <f>(((J1440/60)/60)/24)+DATE(1970,1,1)</f>
        <v>42403.971851851849</v>
      </c>
      <c r="P1440" t="str">
        <f>LEFT(N1440,SEARCH("/",N1440)-1)</f>
        <v>theater</v>
      </c>
      <c r="Q1440" t="str">
        <f>RIGHT(N1440,LEN(N1440)-SEARCH("/",N1440))</f>
        <v>musical</v>
      </c>
      <c r="R1440">
        <f>YEAR(O1440)</f>
        <v>2016</v>
      </c>
    </row>
    <row r="1441" spans="1:18" ht="43.5" x14ac:dyDescent="0.35">
      <c r="A1441">
        <v>3932</v>
      </c>
      <c r="B1441" s="3" t="s">
        <v>3929</v>
      </c>
      <c r="C1441" s="3" t="s">
        <v>8040</v>
      </c>
      <c r="D1441" s="6">
        <v>12000</v>
      </c>
      <c r="E1441" s="8">
        <v>1</v>
      </c>
      <c r="F1441" t="s">
        <v>8220</v>
      </c>
      <c r="G1441" t="s">
        <v>8223</v>
      </c>
      <c r="H1441" t="s">
        <v>8245</v>
      </c>
      <c r="I1441">
        <v>1458097364</v>
      </c>
      <c r="J1441">
        <v>1455508964</v>
      </c>
      <c r="K1441" t="b">
        <v>0</v>
      </c>
      <c r="L1441">
        <v>1</v>
      </c>
      <c r="M1441" t="b">
        <v>0</v>
      </c>
      <c r="N1441" t="s">
        <v>8269</v>
      </c>
      <c r="O1441" s="9">
        <f>(((J1441/60)/60)/24)+DATE(1970,1,1)</f>
        <v>42415.168564814812</v>
      </c>
      <c r="P1441" t="str">
        <f>LEFT(N1441,SEARCH("/",N1441)-1)</f>
        <v>theater</v>
      </c>
      <c r="Q1441" t="str">
        <f>RIGHT(N1441,LEN(N1441)-SEARCH("/",N1441))</f>
        <v>plays</v>
      </c>
      <c r="R1441">
        <f>YEAR(O1441)</f>
        <v>2016</v>
      </c>
    </row>
    <row r="1442" spans="1:18" ht="43.5" x14ac:dyDescent="0.35">
      <c r="A1442">
        <v>3923</v>
      </c>
      <c r="B1442" s="3" t="s">
        <v>3920</v>
      </c>
      <c r="C1442" s="3" t="s">
        <v>8031</v>
      </c>
      <c r="D1442" s="6">
        <v>11500</v>
      </c>
      <c r="E1442" s="8">
        <v>1384</v>
      </c>
      <c r="F1442" t="s">
        <v>8220</v>
      </c>
      <c r="G1442" t="s">
        <v>8224</v>
      </c>
      <c r="H1442" t="s">
        <v>8246</v>
      </c>
      <c r="I1442">
        <v>1428622271</v>
      </c>
      <c r="J1442">
        <v>1426203071</v>
      </c>
      <c r="K1442" t="b">
        <v>0</v>
      </c>
      <c r="L1442">
        <v>17</v>
      </c>
      <c r="M1442" t="b">
        <v>0</v>
      </c>
      <c r="N1442" t="s">
        <v>8269</v>
      </c>
      <c r="O1442" s="9">
        <f>(((J1442/60)/60)/24)+DATE(1970,1,1)</f>
        <v>42075.979988425926</v>
      </c>
      <c r="P1442" t="str">
        <f>LEFT(N1442,SEARCH("/",N1442)-1)</f>
        <v>theater</v>
      </c>
      <c r="Q1442" t="str">
        <f>RIGHT(N1442,LEN(N1442)-SEARCH("/",N1442))</f>
        <v>plays</v>
      </c>
      <c r="R1442">
        <f>YEAR(O1442)</f>
        <v>2015</v>
      </c>
    </row>
    <row r="1443" spans="1:18" ht="43.5" x14ac:dyDescent="0.35">
      <c r="A1443">
        <v>2879</v>
      </c>
      <c r="B1443" s="3" t="s">
        <v>2879</v>
      </c>
      <c r="C1443" s="3" t="s">
        <v>6989</v>
      </c>
      <c r="D1443" s="6">
        <v>11200</v>
      </c>
      <c r="E1443" s="8">
        <v>29</v>
      </c>
      <c r="F1443" t="s">
        <v>8220</v>
      </c>
      <c r="G1443" t="s">
        <v>8223</v>
      </c>
      <c r="H1443" t="s">
        <v>8245</v>
      </c>
      <c r="I1443">
        <v>1453310661</v>
      </c>
      <c r="J1443">
        <v>1450718661</v>
      </c>
      <c r="K1443" t="b">
        <v>0</v>
      </c>
      <c r="L1443">
        <v>1</v>
      </c>
      <c r="M1443" t="b">
        <v>0</v>
      </c>
      <c r="N1443" t="s">
        <v>8269</v>
      </c>
      <c r="O1443" s="9">
        <f>(((J1443/60)/60)/24)+DATE(1970,1,1)</f>
        <v>42359.725243055553</v>
      </c>
      <c r="P1443" t="str">
        <f>LEFT(N1443,SEARCH("/",N1443)-1)</f>
        <v>theater</v>
      </c>
      <c r="Q1443" t="str">
        <f>RIGHT(N1443,LEN(N1443)-SEARCH("/",N1443))</f>
        <v>plays</v>
      </c>
      <c r="R1443">
        <f>YEAR(O1443)</f>
        <v>2015</v>
      </c>
    </row>
    <row r="1444" spans="1:18" ht="43.5" x14ac:dyDescent="0.35">
      <c r="A1444">
        <v>574</v>
      </c>
      <c r="B1444" s="3" t="s">
        <v>575</v>
      </c>
      <c r="C1444" s="3" t="s">
        <v>4684</v>
      </c>
      <c r="D1444" s="6">
        <v>11180</v>
      </c>
      <c r="E1444" s="8">
        <v>80</v>
      </c>
      <c r="F1444" t="s">
        <v>8220</v>
      </c>
      <c r="G1444" t="s">
        <v>8224</v>
      </c>
      <c r="H1444" t="s">
        <v>8246</v>
      </c>
      <c r="I1444">
        <v>1476873507</v>
      </c>
      <c r="J1444">
        <v>1474281507</v>
      </c>
      <c r="K1444" t="b">
        <v>0</v>
      </c>
      <c r="L1444">
        <v>4</v>
      </c>
      <c r="M1444" t="b">
        <v>0</v>
      </c>
      <c r="N1444" t="s">
        <v>8270</v>
      </c>
      <c r="O1444" s="9">
        <f>(((J1444/60)/60)/24)+DATE(1970,1,1)</f>
        <v>42632.443368055552</v>
      </c>
      <c r="P1444" t="str">
        <f>LEFT(N1444,SEARCH("/",N1444)-1)</f>
        <v>technology</v>
      </c>
      <c r="Q1444" t="str">
        <f>RIGHT(N1444,LEN(N1444)-SEARCH("/",N1444))</f>
        <v>web</v>
      </c>
      <c r="R1444">
        <f>YEAR(O1444)</f>
        <v>2016</v>
      </c>
    </row>
    <row r="1445" spans="1:18" ht="43.5" x14ac:dyDescent="0.35">
      <c r="A1445">
        <v>3983</v>
      </c>
      <c r="B1445" s="3" t="s">
        <v>3979</v>
      </c>
      <c r="C1445" s="3" t="s">
        <v>8089</v>
      </c>
      <c r="D1445" s="6">
        <v>11140</v>
      </c>
      <c r="E1445" s="8">
        <v>3877</v>
      </c>
      <c r="F1445" t="s">
        <v>8220</v>
      </c>
      <c r="G1445" t="s">
        <v>8223</v>
      </c>
      <c r="H1445" t="s">
        <v>8245</v>
      </c>
      <c r="I1445">
        <v>1400569140</v>
      </c>
      <c r="J1445">
        <v>1397854356</v>
      </c>
      <c r="K1445" t="b">
        <v>0</v>
      </c>
      <c r="L1445">
        <v>46</v>
      </c>
      <c r="M1445" t="b">
        <v>0</v>
      </c>
      <c r="N1445" t="s">
        <v>8269</v>
      </c>
      <c r="O1445" s="9">
        <f>(((J1445/60)/60)/24)+DATE(1970,1,1)</f>
        <v>41747.86986111111</v>
      </c>
      <c r="P1445" t="str">
        <f>LEFT(N1445,SEARCH("/",N1445)-1)</f>
        <v>theater</v>
      </c>
      <c r="Q1445" t="str">
        <f>RIGHT(N1445,LEN(N1445)-SEARCH("/",N1445))</f>
        <v>plays</v>
      </c>
      <c r="R1445">
        <f>YEAR(O1445)</f>
        <v>2014</v>
      </c>
    </row>
    <row r="1446" spans="1:18" ht="43.5" x14ac:dyDescent="0.35">
      <c r="A1446">
        <v>1764</v>
      </c>
      <c r="B1446" s="3" t="s">
        <v>1765</v>
      </c>
      <c r="C1446" s="3" t="s">
        <v>5874</v>
      </c>
      <c r="D1446" s="6">
        <v>11000</v>
      </c>
      <c r="E1446" s="8">
        <v>2156</v>
      </c>
      <c r="F1446" t="s">
        <v>8220</v>
      </c>
      <c r="G1446" t="s">
        <v>8224</v>
      </c>
      <c r="H1446" t="s">
        <v>8246</v>
      </c>
      <c r="I1446">
        <v>1407065979</v>
      </c>
      <c r="J1446">
        <v>1404560379</v>
      </c>
      <c r="K1446" t="b">
        <v>1</v>
      </c>
      <c r="L1446">
        <v>39</v>
      </c>
      <c r="M1446" t="b">
        <v>0</v>
      </c>
      <c r="N1446" t="s">
        <v>8283</v>
      </c>
      <c r="O1446" s="9">
        <f>(((J1446/60)/60)/24)+DATE(1970,1,1)</f>
        <v>41825.485868055555</v>
      </c>
      <c r="P1446" t="str">
        <f>LEFT(N1446,SEARCH("/",N1446)-1)</f>
        <v>photography</v>
      </c>
      <c r="Q1446" t="str">
        <f>RIGHT(N1446,LEN(N1446)-SEARCH("/",N1446))</f>
        <v>photobooks</v>
      </c>
      <c r="R1446">
        <f>YEAR(O1446)</f>
        <v>2014</v>
      </c>
    </row>
    <row r="1447" spans="1:18" ht="43.5" x14ac:dyDescent="0.35">
      <c r="A1447">
        <v>1779</v>
      </c>
      <c r="B1447" s="3" t="s">
        <v>1780</v>
      </c>
      <c r="C1447" s="3" t="s">
        <v>5889</v>
      </c>
      <c r="D1447" s="6">
        <v>11000</v>
      </c>
      <c r="E1447" s="8">
        <v>3986</v>
      </c>
      <c r="F1447" t="s">
        <v>8220</v>
      </c>
      <c r="G1447" t="s">
        <v>8223</v>
      </c>
      <c r="H1447" t="s">
        <v>8245</v>
      </c>
      <c r="I1447">
        <v>1472834180</v>
      </c>
      <c r="J1447">
        <v>1470242180</v>
      </c>
      <c r="K1447" t="b">
        <v>1</v>
      </c>
      <c r="L1447">
        <v>38</v>
      </c>
      <c r="M1447" t="b">
        <v>0</v>
      </c>
      <c r="N1447" t="s">
        <v>8283</v>
      </c>
      <c r="O1447" s="9">
        <f>(((J1447/60)/60)/24)+DATE(1970,1,1)</f>
        <v>42585.691898148143</v>
      </c>
      <c r="P1447" t="str">
        <f>LEFT(N1447,SEARCH("/",N1447)-1)</f>
        <v>photography</v>
      </c>
      <c r="Q1447" t="str">
        <f>RIGHT(N1447,LEN(N1447)-SEARCH("/",N1447))</f>
        <v>photobooks</v>
      </c>
      <c r="R1447">
        <f>YEAR(O1447)</f>
        <v>2016</v>
      </c>
    </row>
    <row r="1448" spans="1:18" ht="43.5" x14ac:dyDescent="0.35">
      <c r="A1448">
        <v>2501</v>
      </c>
      <c r="B1448" s="3" t="s">
        <v>2501</v>
      </c>
      <c r="C1448" s="3" t="s">
        <v>6611</v>
      </c>
      <c r="D1448" s="6">
        <v>11000</v>
      </c>
      <c r="E1448" s="8">
        <v>281</v>
      </c>
      <c r="F1448" t="s">
        <v>8220</v>
      </c>
      <c r="G1448" t="s">
        <v>8228</v>
      </c>
      <c r="H1448" t="s">
        <v>8250</v>
      </c>
      <c r="I1448">
        <v>1443379104</v>
      </c>
      <c r="J1448">
        <v>1440787104</v>
      </c>
      <c r="K1448" t="b">
        <v>0</v>
      </c>
      <c r="L1448">
        <v>7</v>
      </c>
      <c r="M1448" t="b">
        <v>0</v>
      </c>
      <c r="N1448" t="s">
        <v>8297</v>
      </c>
      <c r="O1448" s="9">
        <f>(((J1448/60)/60)/24)+DATE(1970,1,1)</f>
        <v>42244.776666666665</v>
      </c>
      <c r="P1448" t="str">
        <f>LEFT(N1448,SEARCH("/",N1448)-1)</f>
        <v>food</v>
      </c>
      <c r="Q1448" t="str">
        <f>RIGHT(N1448,LEN(N1448)-SEARCH("/",N1448))</f>
        <v>restaurants</v>
      </c>
      <c r="R1448">
        <f>YEAR(O1448)</f>
        <v>2015</v>
      </c>
    </row>
    <row r="1449" spans="1:18" ht="43.5" x14ac:dyDescent="0.35">
      <c r="A1449">
        <v>3112</v>
      </c>
      <c r="B1449" s="3" t="s">
        <v>3112</v>
      </c>
      <c r="C1449" s="3" t="s">
        <v>7222</v>
      </c>
      <c r="D1449" s="6">
        <v>11000</v>
      </c>
      <c r="E1449" s="8">
        <v>521</v>
      </c>
      <c r="F1449" t="s">
        <v>8220</v>
      </c>
      <c r="G1449" t="s">
        <v>8223</v>
      </c>
      <c r="H1449" t="s">
        <v>8245</v>
      </c>
      <c r="I1449">
        <v>1477968934</v>
      </c>
      <c r="J1449">
        <v>1472784934</v>
      </c>
      <c r="K1449" t="b">
        <v>0</v>
      </c>
      <c r="L1449">
        <v>9</v>
      </c>
      <c r="M1449" t="b">
        <v>0</v>
      </c>
      <c r="N1449" t="s">
        <v>8301</v>
      </c>
      <c r="O1449" s="9">
        <f>(((J1449/60)/60)/24)+DATE(1970,1,1)</f>
        <v>42615.121921296297</v>
      </c>
      <c r="P1449" t="str">
        <f>LEFT(N1449,SEARCH("/",N1449)-1)</f>
        <v>theater</v>
      </c>
      <c r="Q1449" t="str">
        <f>RIGHT(N1449,LEN(N1449)-SEARCH("/",N1449))</f>
        <v>spaces</v>
      </c>
      <c r="R1449">
        <f>YEAR(O1449)</f>
        <v>2016</v>
      </c>
    </row>
    <row r="1450" spans="1:18" ht="58" x14ac:dyDescent="0.35">
      <c r="A1450">
        <v>3194</v>
      </c>
      <c r="B1450" s="3" t="s">
        <v>3194</v>
      </c>
      <c r="C1450" s="3" t="s">
        <v>7304</v>
      </c>
      <c r="D1450" s="6">
        <v>11000</v>
      </c>
      <c r="E1450" s="8">
        <v>0</v>
      </c>
      <c r="F1450" t="s">
        <v>8220</v>
      </c>
      <c r="G1450" t="s">
        <v>8223</v>
      </c>
      <c r="H1450" t="s">
        <v>8245</v>
      </c>
      <c r="I1450">
        <v>1437960598</v>
      </c>
      <c r="J1450">
        <v>1435368598</v>
      </c>
      <c r="K1450" t="b">
        <v>0</v>
      </c>
      <c r="L1450">
        <v>0</v>
      </c>
      <c r="M1450" t="b">
        <v>0</v>
      </c>
      <c r="N1450" t="s">
        <v>8303</v>
      </c>
      <c r="O1450" s="9">
        <f>(((J1450/60)/60)/24)+DATE(1970,1,1)</f>
        <v>42182.062476851846</v>
      </c>
      <c r="P1450" t="str">
        <f>LEFT(N1450,SEARCH("/",N1450)-1)</f>
        <v>theater</v>
      </c>
      <c r="Q1450" t="str">
        <f>RIGHT(N1450,LEN(N1450)-SEARCH("/",N1450))</f>
        <v>musical</v>
      </c>
      <c r="R1450">
        <f>YEAR(O1450)</f>
        <v>2015</v>
      </c>
    </row>
    <row r="1451" spans="1:18" ht="29" x14ac:dyDescent="0.35">
      <c r="A1451">
        <v>3854</v>
      </c>
      <c r="B1451" s="3" t="s">
        <v>3851</v>
      </c>
      <c r="C1451" s="3" t="s">
        <v>7963</v>
      </c>
      <c r="D1451" s="6">
        <v>11000</v>
      </c>
      <c r="E1451" s="8">
        <v>1788</v>
      </c>
      <c r="F1451" t="s">
        <v>8220</v>
      </c>
      <c r="G1451" t="s">
        <v>8223</v>
      </c>
      <c r="H1451" t="s">
        <v>8245</v>
      </c>
      <c r="I1451">
        <v>1431206058</v>
      </c>
      <c r="J1451">
        <v>1428614058</v>
      </c>
      <c r="K1451" t="b">
        <v>0</v>
      </c>
      <c r="L1451">
        <v>20</v>
      </c>
      <c r="M1451" t="b">
        <v>0</v>
      </c>
      <c r="N1451" t="s">
        <v>8269</v>
      </c>
      <c r="O1451" s="9">
        <f>(((J1451/60)/60)/24)+DATE(1970,1,1)</f>
        <v>42103.884930555556</v>
      </c>
      <c r="P1451" t="str">
        <f>LEFT(N1451,SEARCH("/",N1451)-1)</f>
        <v>theater</v>
      </c>
      <c r="Q1451" t="str">
        <f>RIGHT(N1451,LEN(N1451)-SEARCH("/",N1451))</f>
        <v>plays</v>
      </c>
      <c r="R1451">
        <f>YEAR(O1451)</f>
        <v>2015</v>
      </c>
    </row>
    <row r="1452" spans="1:18" ht="43.5" x14ac:dyDescent="0.35">
      <c r="A1452">
        <v>446</v>
      </c>
      <c r="B1452" s="3" t="s">
        <v>447</v>
      </c>
      <c r="C1452" s="3" t="s">
        <v>4556</v>
      </c>
      <c r="D1452" s="6">
        <v>10500</v>
      </c>
      <c r="E1452" s="8">
        <v>766</v>
      </c>
      <c r="F1452" t="s">
        <v>8220</v>
      </c>
      <c r="G1452" t="s">
        <v>8223</v>
      </c>
      <c r="H1452" t="s">
        <v>8245</v>
      </c>
      <c r="I1452">
        <v>1425434420</v>
      </c>
      <c r="J1452">
        <v>1422842420</v>
      </c>
      <c r="K1452" t="b">
        <v>0</v>
      </c>
      <c r="L1452">
        <v>16</v>
      </c>
      <c r="M1452" t="b">
        <v>0</v>
      </c>
      <c r="N1452" t="s">
        <v>8268</v>
      </c>
      <c r="O1452" s="9">
        <f>(((J1452/60)/60)/24)+DATE(1970,1,1)</f>
        <v>42037.083564814813</v>
      </c>
      <c r="P1452" t="str">
        <f>LEFT(N1452,SEARCH("/",N1452)-1)</f>
        <v>film &amp; video</v>
      </c>
      <c r="Q1452" t="str">
        <f>RIGHT(N1452,LEN(N1452)-SEARCH("/",N1452))</f>
        <v>animation</v>
      </c>
      <c r="R1452">
        <f>YEAR(O1452)</f>
        <v>2015</v>
      </c>
    </row>
    <row r="1453" spans="1:18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>(((J1453/60)/60)/24)+DATE(1970,1,1)</f>
        <v>41931.959016203706</v>
      </c>
      <c r="P1453" t="str">
        <f>LEFT(N1453,SEARCH("/",N1453)-1)</f>
        <v>publishing</v>
      </c>
      <c r="Q1453" t="str">
        <f>RIGHT(N1453,LEN(N1453)-SEARCH("/",N1453))</f>
        <v>translations</v>
      </c>
      <c r="R1453">
        <f>YEAR(O1453)</f>
        <v>2014</v>
      </c>
    </row>
    <row r="1454" spans="1:18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>(((J1454/60)/60)/24)+DATE(1970,1,1)</f>
        <v>41818.703275462962</v>
      </c>
      <c r="P1454" t="str">
        <f>LEFT(N1454,SEARCH("/",N1454)-1)</f>
        <v>publishing</v>
      </c>
      <c r="Q1454" t="str">
        <f>RIGHT(N1454,LEN(N1454)-SEARCH("/",N1454))</f>
        <v>translations</v>
      </c>
      <c r="R1454">
        <f>YEAR(O1454)</f>
        <v>2014</v>
      </c>
    </row>
    <row r="1455" spans="1:18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>(((J1455/60)/60)/24)+DATE(1970,1,1)</f>
        <v>42795.696145833332</v>
      </c>
      <c r="P1455" t="str">
        <f>LEFT(N1455,SEARCH("/",N1455)-1)</f>
        <v>publishing</v>
      </c>
      <c r="Q1455" t="str">
        <f>RIGHT(N1455,LEN(N1455)-SEARCH("/",N1455))</f>
        <v>translations</v>
      </c>
      <c r="R1455">
        <f>YEAR(O1455)</f>
        <v>2017</v>
      </c>
    </row>
    <row r="1456" spans="1:18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>(((J1456/60)/60)/24)+DATE(1970,1,1)</f>
        <v>42463.866666666669</v>
      </c>
      <c r="P1456" t="str">
        <f>LEFT(N1456,SEARCH("/",N1456)-1)</f>
        <v>publishing</v>
      </c>
      <c r="Q1456" t="str">
        <f>RIGHT(N1456,LEN(N1456)-SEARCH("/",N1456))</f>
        <v>translations</v>
      </c>
      <c r="R1456">
        <f>YEAR(O1456)</f>
        <v>2016</v>
      </c>
    </row>
    <row r="1457" spans="1:18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>(((J1457/60)/60)/24)+DATE(1970,1,1)</f>
        <v>41832.672685185185</v>
      </c>
      <c r="P1457" t="str">
        <f>LEFT(N1457,SEARCH("/",N1457)-1)</f>
        <v>publishing</v>
      </c>
      <c r="Q1457" t="str">
        <f>RIGHT(N1457,LEN(N1457)-SEARCH("/",N1457))</f>
        <v>translations</v>
      </c>
      <c r="R1457">
        <f>YEAR(O1457)</f>
        <v>2014</v>
      </c>
    </row>
    <row r="1458" spans="1:18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>(((J1458/60)/60)/24)+DATE(1970,1,1)</f>
        <v>42708.668576388889</v>
      </c>
      <c r="P1458" t="str">
        <f>LEFT(N1458,SEARCH("/",N1458)-1)</f>
        <v>publishing</v>
      </c>
      <c r="Q1458" t="str">
        <f>RIGHT(N1458,LEN(N1458)-SEARCH("/",N1458))</f>
        <v>translations</v>
      </c>
      <c r="R1458">
        <f>YEAR(O1458)</f>
        <v>2016</v>
      </c>
    </row>
    <row r="1459" spans="1:18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>(((J1459/60)/60)/24)+DATE(1970,1,1)</f>
        <v>42289.89634259259</v>
      </c>
      <c r="P1459" t="str">
        <f>LEFT(N1459,SEARCH("/",N1459)-1)</f>
        <v>publishing</v>
      </c>
      <c r="Q1459" t="str">
        <f>RIGHT(N1459,LEN(N1459)-SEARCH("/",N1459))</f>
        <v>translations</v>
      </c>
      <c r="R1459">
        <f>YEAR(O1459)</f>
        <v>2015</v>
      </c>
    </row>
    <row r="1460" spans="1:18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>(((J1460/60)/60)/24)+DATE(1970,1,1)</f>
        <v>41831.705555555556</v>
      </c>
      <c r="P1460" t="str">
        <f>LEFT(N1460,SEARCH("/",N1460)-1)</f>
        <v>publishing</v>
      </c>
      <c r="Q1460" t="str">
        <f>RIGHT(N1460,LEN(N1460)-SEARCH("/",N1460))</f>
        <v>translations</v>
      </c>
      <c r="R1460">
        <f>YEAR(O1460)</f>
        <v>2014</v>
      </c>
    </row>
    <row r="1461" spans="1:18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>(((J1461/60)/60)/24)+DATE(1970,1,1)</f>
        <v>42312.204814814817</v>
      </c>
      <c r="P1461" t="str">
        <f>LEFT(N1461,SEARCH("/",N1461)-1)</f>
        <v>publishing</v>
      </c>
      <c r="Q1461" t="str">
        <f>RIGHT(N1461,LEN(N1461)-SEARCH("/",N1461))</f>
        <v>translations</v>
      </c>
      <c r="R1461">
        <f>YEAR(O1461)</f>
        <v>2015</v>
      </c>
    </row>
    <row r="1462" spans="1:18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>(((J1462/60)/60)/24)+DATE(1970,1,1)</f>
        <v>41915.896967592591</v>
      </c>
      <c r="P1462" t="str">
        <f>LEFT(N1462,SEARCH("/",N1462)-1)</f>
        <v>publishing</v>
      </c>
      <c r="Q1462" t="str">
        <f>RIGHT(N1462,LEN(N1462)-SEARCH("/",N1462))</f>
        <v>translations</v>
      </c>
      <c r="R1462">
        <f>YEAR(O1462)</f>
        <v>2014</v>
      </c>
    </row>
    <row r="1463" spans="1:18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>(((J1463/60)/60)/24)+DATE(1970,1,1)</f>
        <v>41899.645300925928</v>
      </c>
      <c r="P1463" t="str">
        <f>LEFT(N1463,SEARCH("/",N1463)-1)</f>
        <v>publishing</v>
      </c>
      <c r="Q1463" t="str">
        <f>RIGHT(N1463,LEN(N1463)-SEARCH("/",N1463))</f>
        <v>radio &amp; podcasts</v>
      </c>
      <c r="R1463">
        <f>YEAR(O1463)</f>
        <v>2014</v>
      </c>
    </row>
    <row r="1464" spans="1:18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>(((J1464/60)/60)/24)+DATE(1970,1,1)</f>
        <v>41344.662858796299</v>
      </c>
      <c r="P1464" t="str">
        <f>LEFT(N1464,SEARCH("/",N1464)-1)</f>
        <v>publishing</v>
      </c>
      <c r="Q1464" t="str">
        <f>RIGHT(N1464,LEN(N1464)-SEARCH("/",N1464))</f>
        <v>radio &amp; podcasts</v>
      </c>
      <c r="R1464">
        <f>YEAR(O1464)</f>
        <v>2013</v>
      </c>
    </row>
    <row r="1465" spans="1:18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>(((J1465/60)/60)/24)+DATE(1970,1,1)</f>
        <v>41326.911319444444</v>
      </c>
      <c r="P1465" t="str">
        <f>LEFT(N1465,SEARCH("/",N1465)-1)</f>
        <v>publishing</v>
      </c>
      <c r="Q1465" t="str">
        <f>RIGHT(N1465,LEN(N1465)-SEARCH("/",N1465))</f>
        <v>radio &amp; podcasts</v>
      </c>
      <c r="R1465">
        <f>YEAR(O1465)</f>
        <v>2013</v>
      </c>
    </row>
    <row r="1466" spans="1:18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>(((J1466/60)/60)/24)+DATE(1970,1,1)</f>
        <v>41291.661550925928</v>
      </c>
      <c r="P1466" t="str">
        <f>LEFT(N1466,SEARCH("/",N1466)-1)</f>
        <v>publishing</v>
      </c>
      <c r="Q1466" t="str">
        <f>RIGHT(N1466,LEN(N1466)-SEARCH("/",N1466))</f>
        <v>radio &amp; podcasts</v>
      </c>
      <c r="R1466">
        <f>YEAR(O1466)</f>
        <v>2013</v>
      </c>
    </row>
    <row r="1467" spans="1:18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>(((J1467/60)/60)/24)+DATE(1970,1,1)</f>
        <v>40959.734398148146</v>
      </c>
      <c r="P1467" t="str">
        <f>LEFT(N1467,SEARCH("/",N1467)-1)</f>
        <v>publishing</v>
      </c>
      <c r="Q1467" t="str">
        <f>RIGHT(N1467,LEN(N1467)-SEARCH("/",N1467))</f>
        <v>radio &amp; podcasts</v>
      </c>
      <c r="R1467">
        <f>YEAR(O1467)</f>
        <v>2012</v>
      </c>
    </row>
    <row r="1468" spans="1:18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>(((J1468/60)/60)/24)+DATE(1970,1,1)</f>
        <v>42340.172060185185</v>
      </c>
      <c r="P1468" t="str">
        <f>LEFT(N1468,SEARCH("/",N1468)-1)</f>
        <v>publishing</v>
      </c>
      <c r="Q1468" t="str">
        <f>RIGHT(N1468,LEN(N1468)-SEARCH("/",N1468))</f>
        <v>radio &amp; podcasts</v>
      </c>
      <c r="R1468">
        <f>YEAR(O1468)</f>
        <v>2015</v>
      </c>
    </row>
    <row r="1469" spans="1:18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>(((J1469/60)/60)/24)+DATE(1970,1,1)</f>
        <v>40933.80190972222</v>
      </c>
      <c r="P1469" t="str">
        <f>LEFT(N1469,SEARCH("/",N1469)-1)</f>
        <v>publishing</v>
      </c>
      <c r="Q1469" t="str">
        <f>RIGHT(N1469,LEN(N1469)-SEARCH("/",N1469))</f>
        <v>radio &amp; podcasts</v>
      </c>
      <c r="R1469">
        <f>YEAR(O1469)</f>
        <v>2012</v>
      </c>
    </row>
    <row r="1470" spans="1:18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>(((J1470/60)/60)/24)+DATE(1970,1,1)</f>
        <v>40646.014456018522</v>
      </c>
      <c r="P1470" t="str">
        <f>LEFT(N1470,SEARCH("/",N1470)-1)</f>
        <v>publishing</v>
      </c>
      <c r="Q1470" t="str">
        <f>RIGHT(N1470,LEN(N1470)-SEARCH("/",N1470))</f>
        <v>radio &amp; podcasts</v>
      </c>
      <c r="R1470">
        <f>YEAR(O1470)</f>
        <v>2011</v>
      </c>
    </row>
    <row r="1471" spans="1:18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>(((J1471/60)/60)/24)+DATE(1970,1,1)</f>
        <v>41290.598483796297</v>
      </c>
      <c r="P1471" t="str">
        <f>LEFT(N1471,SEARCH("/",N1471)-1)</f>
        <v>publishing</v>
      </c>
      <c r="Q1471" t="str">
        <f>RIGHT(N1471,LEN(N1471)-SEARCH("/",N1471))</f>
        <v>radio &amp; podcasts</v>
      </c>
      <c r="R1471">
        <f>YEAR(O1471)</f>
        <v>2013</v>
      </c>
    </row>
    <row r="1472" spans="1:18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>(((J1472/60)/60)/24)+DATE(1970,1,1)</f>
        <v>41250.827118055553</v>
      </c>
      <c r="P1472" t="str">
        <f>LEFT(N1472,SEARCH("/",N1472)-1)</f>
        <v>publishing</v>
      </c>
      <c r="Q1472" t="str">
        <f>RIGHT(N1472,LEN(N1472)-SEARCH("/",N1472))</f>
        <v>radio &amp; podcasts</v>
      </c>
      <c r="R1472">
        <f>YEAR(O1472)</f>
        <v>2012</v>
      </c>
    </row>
    <row r="1473" spans="1:18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>(((J1473/60)/60)/24)+DATE(1970,1,1)</f>
        <v>42073.957569444443</v>
      </c>
      <c r="P1473" t="str">
        <f>LEFT(N1473,SEARCH("/",N1473)-1)</f>
        <v>publishing</v>
      </c>
      <c r="Q1473" t="str">
        <f>RIGHT(N1473,LEN(N1473)-SEARCH("/",N1473))</f>
        <v>radio &amp; podcasts</v>
      </c>
      <c r="R1473">
        <f>YEAR(O1473)</f>
        <v>2015</v>
      </c>
    </row>
    <row r="1474" spans="1:18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>(((J1474/60)/60)/24)+DATE(1970,1,1)</f>
        <v>41533.542858796296</v>
      </c>
      <c r="P1474" t="str">
        <f>LEFT(N1474,SEARCH("/",N1474)-1)</f>
        <v>publishing</v>
      </c>
      <c r="Q1474" t="str">
        <f>RIGHT(N1474,LEN(N1474)-SEARCH("/",N1474))</f>
        <v>radio &amp; podcasts</v>
      </c>
      <c r="R1474">
        <f>YEAR(O1474)</f>
        <v>2013</v>
      </c>
    </row>
    <row r="1475" spans="1:18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>(((J1475/60)/60)/24)+DATE(1970,1,1)</f>
        <v>40939.979618055557</v>
      </c>
      <c r="P1475" t="str">
        <f>LEFT(N1475,SEARCH("/",N1475)-1)</f>
        <v>publishing</v>
      </c>
      <c r="Q1475" t="str">
        <f>RIGHT(N1475,LEN(N1475)-SEARCH("/",N1475))</f>
        <v>radio &amp; podcasts</v>
      </c>
      <c r="R1475">
        <f>YEAR(O1475)</f>
        <v>2012</v>
      </c>
    </row>
    <row r="1476" spans="1:18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>(((J1476/60)/60)/24)+DATE(1970,1,1)</f>
        <v>41500.727916666663</v>
      </c>
      <c r="P1476" t="str">
        <f>LEFT(N1476,SEARCH("/",N1476)-1)</f>
        <v>publishing</v>
      </c>
      <c r="Q1476" t="str">
        <f>RIGHT(N1476,LEN(N1476)-SEARCH("/",N1476))</f>
        <v>radio &amp; podcasts</v>
      </c>
      <c r="R1476">
        <f>YEAR(O1476)</f>
        <v>2013</v>
      </c>
    </row>
    <row r="1477" spans="1:18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>(((J1477/60)/60)/24)+DATE(1970,1,1)</f>
        <v>41960.722951388889</v>
      </c>
      <c r="P1477" t="str">
        <f>LEFT(N1477,SEARCH("/",N1477)-1)</f>
        <v>publishing</v>
      </c>
      <c r="Q1477" t="str">
        <f>RIGHT(N1477,LEN(N1477)-SEARCH("/",N1477))</f>
        <v>radio &amp; podcasts</v>
      </c>
      <c r="R1477">
        <f>YEAR(O1477)</f>
        <v>2014</v>
      </c>
    </row>
    <row r="1478" spans="1:18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>(((J1478/60)/60)/24)+DATE(1970,1,1)</f>
        <v>40766.041921296295</v>
      </c>
      <c r="P1478" t="str">
        <f>LEFT(N1478,SEARCH("/",N1478)-1)</f>
        <v>publishing</v>
      </c>
      <c r="Q1478" t="str">
        <f>RIGHT(N1478,LEN(N1478)-SEARCH("/",N1478))</f>
        <v>radio &amp; podcasts</v>
      </c>
      <c r="R1478">
        <f>YEAR(O1478)</f>
        <v>2011</v>
      </c>
    </row>
    <row r="1479" spans="1:18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>(((J1479/60)/60)/24)+DATE(1970,1,1)</f>
        <v>40840.615787037037</v>
      </c>
      <c r="P1479" t="str">
        <f>LEFT(N1479,SEARCH("/",N1479)-1)</f>
        <v>publishing</v>
      </c>
      <c r="Q1479" t="str">
        <f>RIGHT(N1479,LEN(N1479)-SEARCH("/",N1479))</f>
        <v>radio &amp; podcasts</v>
      </c>
      <c r="R1479">
        <f>YEAR(O1479)</f>
        <v>2011</v>
      </c>
    </row>
    <row r="1480" spans="1:18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>(((J1480/60)/60)/24)+DATE(1970,1,1)</f>
        <v>41394.871678240743</v>
      </c>
      <c r="P1480" t="str">
        <f>LEFT(N1480,SEARCH("/",N1480)-1)</f>
        <v>publishing</v>
      </c>
      <c r="Q1480" t="str">
        <f>RIGHT(N1480,LEN(N1480)-SEARCH("/",N1480))</f>
        <v>radio &amp; podcasts</v>
      </c>
      <c r="R1480">
        <f>YEAR(O1480)</f>
        <v>2013</v>
      </c>
    </row>
    <row r="1481" spans="1:18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>(((J1481/60)/60)/24)+DATE(1970,1,1)</f>
        <v>41754.745243055557</v>
      </c>
      <c r="P1481" t="str">
        <f>LEFT(N1481,SEARCH("/",N1481)-1)</f>
        <v>publishing</v>
      </c>
      <c r="Q1481" t="str">
        <f>RIGHT(N1481,LEN(N1481)-SEARCH("/",N1481))</f>
        <v>radio &amp; podcasts</v>
      </c>
      <c r="R1481">
        <f>YEAR(O1481)</f>
        <v>2014</v>
      </c>
    </row>
    <row r="1482" spans="1:18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>(((J1482/60)/60)/24)+DATE(1970,1,1)</f>
        <v>41464.934016203704</v>
      </c>
      <c r="P1482" t="str">
        <f>LEFT(N1482,SEARCH("/",N1482)-1)</f>
        <v>publishing</v>
      </c>
      <c r="Q1482" t="str">
        <f>RIGHT(N1482,LEN(N1482)-SEARCH("/",N1482))</f>
        <v>radio &amp; podcasts</v>
      </c>
      <c r="R1482">
        <f>YEAR(O1482)</f>
        <v>2013</v>
      </c>
    </row>
    <row r="1483" spans="1:18" ht="43.5" x14ac:dyDescent="0.35">
      <c r="A1483">
        <v>2142</v>
      </c>
      <c r="B1483" s="3" t="s">
        <v>2143</v>
      </c>
      <c r="C1483" s="3" t="s">
        <v>6252</v>
      </c>
      <c r="D1483" s="6">
        <v>10500</v>
      </c>
      <c r="E1483" s="8">
        <v>601</v>
      </c>
      <c r="F1483" t="s">
        <v>8220</v>
      </c>
      <c r="G1483" t="s">
        <v>8235</v>
      </c>
      <c r="H1483" t="s">
        <v>8248</v>
      </c>
      <c r="I1483">
        <v>1451494210</v>
      </c>
      <c r="J1483">
        <v>1449075010</v>
      </c>
      <c r="K1483" t="b">
        <v>0</v>
      </c>
      <c r="L1483">
        <v>12</v>
      </c>
      <c r="M1483" t="b">
        <v>0</v>
      </c>
      <c r="N1483" t="s">
        <v>8280</v>
      </c>
      <c r="O1483" s="9">
        <f>(((J1483/60)/60)/24)+DATE(1970,1,1)</f>
        <v>42340.701504629629</v>
      </c>
      <c r="P1483" t="str">
        <f>LEFT(N1483,SEARCH("/",N1483)-1)</f>
        <v>games</v>
      </c>
      <c r="Q1483" t="str">
        <f>RIGHT(N1483,LEN(N1483)-SEARCH("/",N1483))</f>
        <v>video games</v>
      </c>
      <c r="R1483">
        <f>YEAR(O1483)</f>
        <v>2015</v>
      </c>
    </row>
    <row r="1484" spans="1:18" ht="43.5" x14ac:dyDescent="0.35">
      <c r="A1484">
        <v>3847</v>
      </c>
      <c r="B1484" s="3" t="s">
        <v>3844</v>
      </c>
      <c r="C1484" s="3" t="s">
        <v>7956</v>
      </c>
      <c r="D1484" s="6">
        <v>10500</v>
      </c>
      <c r="E1484" s="8">
        <v>1697</v>
      </c>
      <c r="F1484" t="s">
        <v>8220</v>
      </c>
      <c r="G1484" t="s">
        <v>8223</v>
      </c>
      <c r="H1484" t="s">
        <v>8245</v>
      </c>
      <c r="I1484">
        <v>1437283391</v>
      </c>
      <c r="J1484">
        <v>1433395391</v>
      </c>
      <c r="K1484" t="b">
        <v>1</v>
      </c>
      <c r="L1484">
        <v>9</v>
      </c>
      <c r="M1484" t="b">
        <v>0</v>
      </c>
      <c r="N1484" t="s">
        <v>8269</v>
      </c>
      <c r="O1484" s="9">
        <f>(((J1484/60)/60)/24)+DATE(1970,1,1)</f>
        <v>42159.224432870367</v>
      </c>
      <c r="P1484" t="str">
        <f>LEFT(N1484,SEARCH("/",N1484)-1)</f>
        <v>theater</v>
      </c>
      <c r="Q1484" t="str">
        <f>RIGHT(N1484,LEN(N1484)-SEARCH("/",N1484))</f>
        <v>plays</v>
      </c>
      <c r="R1484">
        <f>YEAR(O1484)</f>
        <v>2015</v>
      </c>
    </row>
    <row r="1485" spans="1:18" ht="58" x14ac:dyDescent="0.35">
      <c r="A1485">
        <v>170</v>
      </c>
      <c r="B1485" s="3" t="s">
        <v>172</v>
      </c>
      <c r="C1485" s="3" t="s">
        <v>4280</v>
      </c>
      <c r="D1485" s="6">
        <v>10000</v>
      </c>
      <c r="E1485" s="8">
        <v>325</v>
      </c>
      <c r="F1485" t="s">
        <v>8220</v>
      </c>
      <c r="G1485" t="s">
        <v>8223</v>
      </c>
      <c r="H1485" t="s">
        <v>8245</v>
      </c>
      <c r="I1485">
        <v>1440912480</v>
      </c>
      <c r="J1485">
        <v>1438385283</v>
      </c>
      <c r="K1485" t="b">
        <v>0</v>
      </c>
      <c r="L1485">
        <v>10</v>
      </c>
      <c r="M1485" t="b">
        <v>0</v>
      </c>
      <c r="N1485" t="s">
        <v>8266</v>
      </c>
      <c r="O1485" s="9">
        <f>(((J1485/60)/60)/24)+DATE(1970,1,1)</f>
        <v>42216.977812500001</v>
      </c>
      <c r="P1485" t="str">
        <f>LEFT(N1485,SEARCH("/",N1485)-1)</f>
        <v>film &amp; video</v>
      </c>
      <c r="Q1485" t="str">
        <f>RIGHT(N1485,LEN(N1485)-SEARCH("/",N1485))</f>
        <v>drama</v>
      </c>
      <c r="R1485">
        <f>YEAR(O1485)</f>
        <v>2015</v>
      </c>
    </row>
    <row r="1486" spans="1:18" ht="43.5" x14ac:dyDescent="0.35">
      <c r="A1486">
        <v>199</v>
      </c>
      <c r="B1486" s="3" t="s">
        <v>201</v>
      </c>
      <c r="C1486" s="3" t="s">
        <v>4309</v>
      </c>
      <c r="D1486" s="6">
        <v>10000</v>
      </c>
      <c r="E1486" s="8">
        <v>0</v>
      </c>
      <c r="F1486" t="s">
        <v>8220</v>
      </c>
      <c r="G1486" t="s">
        <v>8223</v>
      </c>
      <c r="H1486" t="s">
        <v>8245</v>
      </c>
      <c r="I1486">
        <v>1472698702</v>
      </c>
      <c r="J1486">
        <v>1470106702</v>
      </c>
      <c r="K1486" t="b">
        <v>0</v>
      </c>
      <c r="L1486">
        <v>0</v>
      </c>
      <c r="M1486" t="b">
        <v>0</v>
      </c>
      <c r="N1486" t="s">
        <v>8266</v>
      </c>
      <c r="O1486" s="9">
        <f>(((J1486/60)/60)/24)+DATE(1970,1,1)</f>
        <v>42584.123865740738</v>
      </c>
      <c r="P1486" t="str">
        <f>LEFT(N1486,SEARCH("/",N1486)-1)</f>
        <v>film &amp; video</v>
      </c>
      <c r="Q1486" t="str">
        <f>RIGHT(N1486,LEN(N1486)-SEARCH("/",N1486))</f>
        <v>drama</v>
      </c>
      <c r="R1486">
        <f>YEAR(O1486)</f>
        <v>2016</v>
      </c>
    </row>
    <row r="1487" spans="1:18" ht="43.5" x14ac:dyDescent="0.35">
      <c r="A1487">
        <v>235</v>
      </c>
      <c r="B1487" s="3" t="s">
        <v>237</v>
      </c>
      <c r="C1487" s="3" t="s">
        <v>4345</v>
      </c>
      <c r="D1487" s="6">
        <v>10000</v>
      </c>
      <c r="E1487" s="8">
        <v>0</v>
      </c>
      <c r="F1487" t="s">
        <v>8220</v>
      </c>
      <c r="G1487" t="s">
        <v>8223</v>
      </c>
      <c r="H1487" t="s">
        <v>8245</v>
      </c>
      <c r="I1487">
        <v>1436478497</v>
      </c>
      <c r="J1487">
        <v>1433886497</v>
      </c>
      <c r="K1487" t="b">
        <v>0</v>
      </c>
      <c r="L1487">
        <v>0</v>
      </c>
      <c r="M1487" t="b">
        <v>0</v>
      </c>
      <c r="N1487" t="s">
        <v>8266</v>
      </c>
      <c r="O1487" s="9">
        <f>(((J1487/60)/60)/24)+DATE(1970,1,1)</f>
        <v>42164.908530092594</v>
      </c>
      <c r="P1487" t="str">
        <f>LEFT(N1487,SEARCH("/",N1487)-1)</f>
        <v>film &amp; video</v>
      </c>
      <c r="Q1487" t="str">
        <f>RIGHT(N1487,LEN(N1487)-SEARCH("/",N1487))</f>
        <v>drama</v>
      </c>
      <c r="R1487">
        <f>YEAR(O1487)</f>
        <v>2015</v>
      </c>
    </row>
    <row r="1488" spans="1:18" ht="43.5" x14ac:dyDescent="0.35">
      <c r="A1488">
        <v>426</v>
      </c>
      <c r="B1488" s="3" t="s">
        <v>427</v>
      </c>
      <c r="C1488" s="3" t="s">
        <v>4536</v>
      </c>
      <c r="D1488" s="6">
        <v>10000</v>
      </c>
      <c r="E1488" s="8">
        <v>133</v>
      </c>
      <c r="F1488" t="s">
        <v>8220</v>
      </c>
      <c r="G1488" t="s">
        <v>8223</v>
      </c>
      <c r="H1488" t="s">
        <v>8245</v>
      </c>
      <c r="I1488">
        <v>1456851914</v>
      </c>
      <c r="J1488">
        <v>1454259914</v>
      </c>
      <c r="K1488" t="b">
        <v>0</v>
      </c>
      <c r="L1488">
        <v>8</v>
      </c>
      <c r="M1488" t="b">
        <v>0</v>
      </c>
      <c r="N1488" t="s">
        <v>8268</v>
      </c>
      <c r="O1488" s="9">
        <f>(((J1488/60)/60)/24)+DATE(1970,1,1)</f>
        <v>42400.711967592593</v>
      </c>
      <c r="P1488" t="str">
        <f>LEFT(N1488,SEARCH("/",N1488)-1)</f>
        <v>film &amp; video</v>
      </c>
      <c r="Q1488" t="str">
        <f>RIGHT(N1488,LEN(N1488)-SEARCH("/",N1488))</f>
        <v>animation</v>
      </c>
      <c r="R1488">
        <f>YEAR(O1488)</f>
        <v>2016</v>
      </c>
    </row>
    <row r="1489" spans="1:18" ht="43.5" x14ac:dyDescent="0.35">
      <c r="A1489">
        <v>443</v>
      </c>
      <c r="B1489" s="3" t="s">
        <v>444</v>
      </c>
      <c r="C1489" s="3" t="s">
        <v>4553</v>
      </c>
      <c r="D1489" s="6">
        <v>10000</v>
      </c>
      <c r="E1489" s="8">
        <v>10</v>
      </c>
      <c r="F1489" t="s">
        <v>8220</v>
      </c>
      <c r="G1489" t="s">
        <v>8228</v>
      </c>
      <c r="H1489" t="s">
        <v>8250</v>
      </c>
      <c r="I1489">
        <v>1391991701</v>
      </c>
      <c r="J1489">
        <v>1389399701</v>
      </c>
      <c r="K1489" t="b">
        <v>0</v>
      </c>
      <c r="L1489">
        <v>2</v>
      </c>
      <c r="M1489" t="b">
        <v>0</v>
      </c>
      <c r="N1489" t="s">
        <v>8268</v>
      </c>
      <c r="O1489" s="9">
        <f>(((J1489/60)/60)/24)+DATE(1970,1,1)</f>
        <v>41650.015057870369</v>
      </c>
      <c r="P1489" t="str">
        <f>LEFT(N1489,SEARCH("/",N1489)-1)</f>
        <v>film &amp; video</v>
      </c>
      <c r="Q1489" t="str">
        <f>RIGHT(N1489,LEN(N1489)-SEARCH("/",N1489))</f>
        <v>animation</v>
      </c>
      <c r="R1489">
        <f>YEAR(O1489)</f>
        <v>2014</v>
      </c>
    </row>
    <row r="1490" spans="1:18" ht="43.5" x14ac:dyDescent="0.35">
      <c r="A1490">
        <v>454</v>
      </c>
      <c r="B1490" s="3" t="s">
        <v>455</v>
      </c>
      <c r="C1490" s="3" t="s">
        <v>4564</v>
      </c>
      <c r="D1490" s="6">
        <v>10000</v>
      </c>
      <c r="E1490" s="8">
        <v>82</v>
      </c>
      <c r="F1490" t="s">
        <v>8220</v>
      </c>
      <c r="G1490" t="s">
        <v>8223</v>
      </c>
      <c r="H1490" t="s">
        <v>8245</v>
      </c>
      <c r="I1490">
        <v>1417007640</v>
      </c>
      <c r="J1490">
        <v>1414343571</v>
      </c>
      <c r="K1490" t="b">
        <v>0</v>
      </c>
      <c r="L1490">
        <v>5</v>
      </c>
      <c r="M1490" t="b">
        <v>0</v>
      </c>
      <c r="N1490" t="s">
        <v>8268</v>
      </c>
      <c r="O1490" s="9">
        <f>(((J1490/60)/60)/24)+DATE(1970,1,1)</f>
        <v>41938.717256944445</v>
      </c>
      <c r="P1490" t="str">
        <f>LEFT(N1490,SEARCH("/",N1490)-1)</f>
        <v>film &amp; video</v>
      </c>
      <c r="Q1490" t="str">
        <f>RIGHT(N1490,LEN(N1490)-SEARCH("/",N1490))</f>
        <v>animation</v>
      </c>
      <c r="R1490">
        <f>YEAR(O1490)</f>
        <v>2014</v>
      </c>
    </row>
    <row r="1491" spans="1:18" ht="43.5" x14ac:dyDescent="0.35">
      <c r="A1491">
        <v>458</v>
      </c>
      <c r="B1491" s="3" t="s">
        <v>459</v>
      </c>
      <c r="C1491" s="3" t="s">
        <v>4568</v>
      </c>
      <c r="D1491" s="6">
        <v>10000</v>
      </c>
      <c r="E1491" s="8">
        <v>821</v>
      </c>
      <c r="F1491" t="s">
        <v>8220</v>
      </c>
      <c r="G1491" t="s">
        <v>8224</v>
      </c>
      <c r="H1491" t="s">
        <v>8246</v>
      </c>
      <c r="I1491">
        <v>1368550060</v>
      </c>
      <c r="J1491">
        <v>1365958060</v>
      </c>
      <c r="K1491" t="b">
        <v>0</v>
      </c>
      <c r="L1491">
        <v>49</v>
      </c>
      <c r="M1491" t="b">
        <v>0</v>
      </c>
      <c r="N1491" t="s">
        <v>8268</v>
      </c>
      <c r="O1491" s="9">
        <f>(((J1491/60)/60)/24)+DATE(1970,1,1)</f>
        <v>41378.69976851852</v>
      </c>
      <c r="P1491" t="str">
        <f>LEFT(N1491,SEARCH("/",N1491)-1)</f>
        <v>film &amp; video</v>
      </c>
      <c r="Q1491" t="str">
        <f>RIGHT(N1491,LEN(N1491)-SEARCH("/",N1491))</f>
        <v>animation</v>
      </c>
      <c r="R1491">
        <f>YEAR(O1491)</f>
        <v>2013</v>
      </c>
    </row>
    <row r="1492" spans="1:18" ht="43.5" x14ac:dyDescent="0.35">
      <c r="A1492">
        <v>466</v>
      </c>
      <c r="B1492" s="3" t="s">
        <v>467</v>
      </c>
      <c r="C1492" s="3" t="s">
        <v>4576</v>
      </c>
      <c r="D1492" s="6">
        <v>10000</v>
      </c>
      <c r="E1492" s="8">
        <v>76</v>
      </c>
      <c r="F1492" t="s">
        <v>8220</v>
      </c>
      <c r="G1492" t="s">
        <v>8223</v>
      </c>
      <c r="H1492" t="s">
        <v>8245</v>
      </c>
      <c r="I1492">
        <v>1347057464</v>
      </c>
      <c r="J1492">
        <v>1344465464</v>
      </c>
      <c r="K1492" t="b">
        <v>0</v>
      </c>
      <c r="L1492">
        <v>5</v>
      </c>
      <c r="M1492" t="b">
        <v>0</v>
      </c>
      <c r="N1492" t="s">
        <v>8268</v>
      </c>
      <c r="O1492" s="9">
        <f>(((J1492/60)/60)/24)+DATE(1970,1,1)</f>
        <v>41129.942870370374</v>
      </c>
      <c r="P1492" t="str">
        <f>LEFT(N1492,SEARCH("/",N1492)-1)</f>
        <v>film &amp; video</v>
      </c>
      <c r="Q1492" t="str">
        <f>RIGHT(N1492,LEN(N1492)-SEARCH("/",N1492))</f>
        <v>animation</v>
      </c>
      <c r="R1492">
        <f>YEAR(O1492)</f>
        <v>2012</v>
      </c>
    </row>
    <row r="1493" spans="1:18" ht="43.5" x14ac:dyDescent="0.35">
      <c r="A1493">
        <v>478</v>
      </c>
      <c r="B1493" s="3" t="s">
        <v>479</v>
      </c>
      <c r="C1493" s="3" t="s">
        <v>4588</v>
      </c>
      <c r="D1493" s="6">
        <v>10000</v>
      </c>
      <c r="E1493" s="8">
        <v>0</v>
      </c>
      <c r="F1493" t="s">
        <v>8220</v>
      </c>
      <c r="G1493" t="s">
        <v>8223</v>
      </c>
      <c r="H1493" t="s">
        <v>8245</v>
      </c>
      <c r="I1493">
        <v>1427921509</v>
      </c>
      <c r="J1493">
        <v>1425333109</v>
      </c>
      <c r="K1493" t="b">
        <v>0</v>
      </c>
      <c r="L1493">
        <v>0</v>
      </c>
      <c r="M1493" t="b">
        <v>0</v>
      </c>
      <c r="N1493" t="s">
        <v>8268</v>
      </c>
      <c r="O1493" s="9">
        <f>(((J1493/60)/60)/24)+DATE(1970,1,1)</f>
        <v>42065.910983796297</v>
      </c>
      <c r="P1493" t="str">
        <f>LEFT(N1493,SEARCH("/",N1493)-1)</f>
        <v>film &amp; video</v>
      </c>
      <c r="Q1493" t="str">
        <f>RIGHT(N1493,LEN(N1493)-SEARCH("/",N1493))</f>
        <v>animation</v>
      </c>
      <c r="R1493">
        <f>YEAR(O1493)</f>
        <v>2015</v>
      </c>
    </row>
    <row r="1494" spans="1:18" ht="43.5" x14ac:dyDescent="0.35">
      <c r="A1494">
        <v>482</v>
      </c>
      <c r="B1494" s="3" t="s">
        <v>483</v>
      </c>
      <c r="C1494" s="3" t="s">
        <v>4592</v>
      </c>
      <c r="D1494" s="6">
        <v>10000</v>
      </c>
      <c r="E1494" s="8">
        <v>10</v>
      </c>
      <c r="F1494" t="s">
        <v>8220</v>
      </c>
      <c r="G1494" t="s">
        <v>8223</v>
      </c>
      <c r="H1494" t="s">
        <v>8245</v>
      </c>
      <c r="I1494">
        <v>1460644440</v>
      </c>
      <c r="J1494">
        <v>1458336690</v>
      </c>
      <c r="K1494" t="b">
        <v>0</v>
      </c>
      <c r="L1494">
        <v>1</v>
      </c>
      <c r="M1494" t="b">
        <v>0</v>
      </c>
      <c r="N1494" t="s">
        <v>8268</v>
      </c>
      <c r="O1494" s="9">
        <f>(((J1494/60)/60)/24)+DATE(1970,1,1)</f>
        <v>42447.896875000006</v>
      </c>
      <c r="P1494" t="str">
        <f>LEFT(N1494,SEARCH("/",N1494)-1)</f>
        <v>film &amp; video</v>
      </c>
      <c r="Q1494" t="str">
        <f>RIGHT(N1494,LEN(N1494)-SEARCH("/",N1494))</f>
        <v>animation</v>
      </c>
      <c r="R1494">
        <f>YEAR(O1494)</f>
        <v>2016</v>
      </c>
    </row>
    <row r="1495" spans="1:18" ht="43.5" x14ac:dyDescent="0.35">
      <c r="A1495">
        <v>491</v>
      </c>
      <c r="B1495" s="3" t="s">
        <v>492</v>
      </c>
      <c r="C1495" s="3" t="s">
        <v>4601</v>
      </c>
      <c r="D1495" s="6">
        <v>10000</v>
      </c>
      <c r="E1495" s="8">
        <v>0</v>
      </c>
      <c r="F1495" t="s">
        <v>8220</v>
      </c>
      <c r="G1495" t="s">
        <v>8223</v>
      </c>
      <c r="H1495" t="s">
        <v>8245</v>
      </c>
      <c r="I1495">
        <v>1453937699</v>
      </c>
      <c r="J1495">
        <v>1451345699</v>
      </c>
      <c r="K1495" t="b">
        <v>0</v>
      </c>
      <c r="L1495">
        <v>0</v>
      </c>
      <c r="M1495" t="b">
        <v>0</v>
      </c>
      <c r="N1495" t="s">
        <v>8268</v>
      </c>
      <c r="O1495" s="9">
        <f>(((J1495/60)/60)/24)+DATE(1970,1,1)</f>
        <v>42366.982627314821</v>
      </c>
      <c r="P1495" t="str">
        <f>LEFT(N1495,SEARCH("/",N1495)-1)</f>
        <v>film &amp; video</v>
      </c>
      <c r="Q1495" t="str">
        <f>RIGHT(N1495,LEN(N1495)-SEARCH("/",N1495))</f>
        <v>animation</v>
      </c>
      <c r="R1495">
        <f>YEAR(O1495)</f>
        <v>2015</v>
      </c>
    </row>
    <row r="1496" spans="1:18" ht="43.5" x14ac:dyDescent="0.35">
      <c r="A1496">
        <v>501</v>
      </c>
      <c r="B1496" s="3" t="s">
        <v>502</v>
      </c>
      <c r="C1496" s="3" t="s">
        <v>4611</v>
      </c>
      <c r="D1496" s="6">
        <v>10000</v>
      </c>
      <c r="E1496" s="8">
        <v>0</v>
      </c>
      <c r="F1496" t="s">
        <v>8220</v>
      </c>
      <c r="G1496" t="s">
        <v>8223</v>
      </c>
      <c r="H1496" t="s">
        <v>8245</v>
      </c>
      <c r="I1496">
        <v>1310189851</v>
      </c>
      <c r="J1496">
        <v>1307597851</v>
      </c>
      <c r="K1496" t="b">
        <v>0</v>
      </c>
      <c r="L1496">
        <v>0</v>
      </c>
      <c r="M1496" t="b">
        <v>0</v>
      </c>
      <c r="N1496" t="s">
        <v>8268</v>
      </c>
      <c r="O1496" s="9">
        <f>(((J1496/60)/60)/24)+DATE(1970,1,1)</f>
        <v>40703.234386574077</v>
      </c>
      <c r="P1496" t="str">
        <f>LEFT(N1496,SEARCH("/",N1496)-1)</f>
        <v>film &amp; video</v>
      </c>
      <c r="Q1496" t="str">
        <f>RIGHT(N1496,LEN(N1496)-SEARCH("/",N1496))</f>
        <v>animation</v>
      </c>
      <c r="R1496">
        <f>YEAR(O1496)</f>
        <v>2011</v>
      </c>
    </row>
    <row r="1497" spans="1:18" ht="43.5" x14ac:dyDescent="0.35">
      <c r="A1497">
        <v>548</v>
      </c>
      <c r="B1497" s="3" t="s">
        <v>549</v>
      </c>
      <c r="C1497" s="3" t="s">
        <v>4658</v>
      </c>
      <c r="D1497" s="6">
        <v>10000</v>
      </c>
      <c r="E1497" s="8">
        <v>9</v>
      </c>
      <c r="F1497" t="s">
        <v>8220</v>
      </c>
      <c r="G1497" t="s">
        <v>8224</v>
      </c>
      <c r="H1497" t="s">
        <v>8246</v>
      </c>
      <c r="I1497">
        <v>1446154848</v>
      </c>
      <c r="J1497">
        <v>1443562848</v>
      </c>
      <c r="K1497" t="b">
        <v>0</v>
      </c>
      <c r="L1497">
        <v>1</v>
      </c>
      <c r="M1497" t="b">
        <v>0</v>
      </c>
      <c r="N1497" t="s">
        <v>8270</v>
      </c>
      <c r="O1497" s="9">
        <f>(((J1497/60)/60)/24)+DATE(1970,1,1)</f>
        <v>42276.903333333335</v>
      </c>
      <c r="P1497" t="str">
        <f>LEFT(N1497,SEARCH("/",N1497)-1)</f>
        <v>technology</v>
      </c>
      <c r="Q1497" t="str">
        <f>RIGHT(N1497,LEN(N1497)-SEARCH("/",N1497))</f>
        <v>web</v>
      </c>
      <c r="R1497">
        <f>YEAR(O1497)</f>
        <v>2015</v>
      </c>
    </row>
    <row r="1498" spans="1:18" ht="43.5" x14ac:dyDescent="0.35">
      <c r="A1498">
        <v>567</v>
      </c>
      <c r="B1498" s="3" t="s">
        <v>568</v>
      </c>
      <c r="C1498" s="3" t="s">
        <v>4677</v>
      </c>
      <c r="D1498" s="6">
        <v>10000</v>
      </c>
      <c r="E1498" s="8">
        <v>0</v>
      </c>
      <c r="F1498" t="s">
        <v>8220</v>
      </c>
      <c r="G1498" t="s">
        <v>8223</v>
      </c>
      <c r="H1498" t="s">
        <v>8245</v>
      </c>
      <c r="I1498">
        <v>1420143194</v>
      </c>
      <c r="J1498">
        <v>1417551194</v>
      </c>
      <c r="K1498" t="b">
        <v>0</v>
      </c>
      <c r="L1498">
        <v>0</v>
      </c>
      <c r="M1498" t="b">
        <v>0</v>
      </c>
      <c r="N1498" t="s">
        <v>8270</v>
      </c>
      <c r="O1498" s="9">
        <f>(((J1498/60)/60)/24)+DATE(1970,1,1)</f>
        <v>41975.842523148152</v>
      </c>
      <c r="P1498" t="str">
        <f>LEFT(N1498,SEARCH("/",N1498)-1)</f>
        <v>technology</v>
      </c>
      <c r="Q1498" t="str">
        <f>RIGHT(N1498,LEN(N1498)-SEARCH("/",N1498))</f>
        <v>web</v>
      </c>
      <c r="R1498">
        <f>YEAR(O1498)</f>
        <v>2014</v>
      </c>
    </row>
    <row r="1499" spans="1:18" ht="43.5" x14ac:dyDescent="0.35">
      <c r="A1499">
        <v>586</v>
      </c>
      <c r="B1499" s="3" t="s">
        <v>587</v>
      </c>
      <c r="C1499" s="3" t="s">
        <v>4696</v>
      </c>
      <c r="D1499" s="6">
        <v>10000</v>
      </c>
      <c r="E1499" s="8">
        <v>56</v>
      </c>
      <c r="F1499" t="s">
        <v>8220</v>
      </c>
      <c r="G1499" t="s">
        <v>8223</v>
      </c>
      <c r="H1499" t="s">
        <v>8245</v>
      </c>
      <c r="I1499">
        <v>1424032207</v>
      </c>
      <c r="J1499">
        <v>1421440207</v>
      </c>
      <c r="K1499" t="b">
        <v>0</v>
      </c>
      <c r="L1499">
        <v>4</v>
      </c>
      <c r="M1499" t="b">
        <v>0</v>
      </c>
      <c r="N1499" t="s">
        <v>8270</v>
      </c>
      <c r="O1499" s="9">
        <f>(((J1499/60)/60)/24)+DATE(1970,1,1)</f>
        <v>42020.854247685187</v>
      </c>
      <c r="P1499" t="str">
        <f>LEFT(N1499,SEARCH("/",N1499)-1)</f>
        <v>technology</v>
      </c>
      <c r="Q1499" t="str">
        <f>RIGHT(N1499,LEN(N1499)-SEARCH("/",N1499))</f>
        <v>web</v>
      </c>
      <c r="R1499">
        <f>YEAR(O1499)</f>
        <v>2015</v>
      </c>
    </row>
    <row r="1500" spans="1:18" ht="43.5" x14ac:dyDescent="0.35">
      <c r="A1500">
        <v>661</v>
      </c>
      <c r="B1500" s="3" t="s">
        <v>662</v>
      </c>
      <c r="C1500" s="3" t="s">
        <v>4771</v>
      </c>
      <c r="D1500" s="6">
        <v>10000</v>
      </c>
      <c r="E1500" s="8">
        <v>95</v>
      </c>
      <c r="F1500" t="s">
        <v>8220</v>
      </c>
      <c r="G1500" t="s">
        <v>8223</v>
      </c>
      <c r="H1500" t="s">
        <v>8245</v>
      </c>
      <c r="I1500">
        <v>1477236559</v>
      </c>
      <c r="J1500">
        <v>1474644559</v>
      </c>
      <c r="K1500" t="b">
        <v>0</v>
      </c>
      <c r="L1500">
        <v>9</v>
      </c>
      <c r="M1500" t="b">
        <v>0</v>
      </c>
      <c r="N1500" t="s">
        <v>8271</v>
      </c>
      <c r="O1500" s="9">
        <f>(((J1500/60)/60)/24)+DATE(1970,1,1)</f>
        <v>42636.645358796297</v>
      </c>
      <c r="P1500" t="str">
        <f>LEFT(N1500,SEARCH("/",N1500)-1)</f>
        <v>technology</v>
      </c>
      <c r="Q1500" t="str">
        <f>RIGHT(N1500,LEN(N1500)-SEARCH("/",N1500))</f>
        <v>wearables</v>
      </c>
      <c r="R1500">
        <f>YEAR(O1500)</f>
        <v>2016</v>
      </c>
    </row>
    <row r="1501" spans="1:18" ht="58" x14ac:dyDescent="0.35">
      <c r="A1501">
        <v>665</v>
      </c>
      <c r="B1501" s="3" t="s">
        <v>666</v>
      </c>
      <c r="C1501" s="3" t="s">
        <v>4775</v>
      </c>
      <c r="D1501" s="6">
        <v>10000</v>
      </c>
      <c r="E1501" s="8">
        <v>1864</v>
      </c>
      <c r="F1501" t="s">
        <v>8220</v>
      </c>
      <c r="G1501" t="s">
        <v>8223</v>
      </c>
      <c r="H1501" t="s">
        <v>8245</v>
      </c>
      <c r="I1501">
        <v>1484327061</v>
      </c>
      <c r="J1501">
        <v>1479143061</v>
      </c>
      <c r="K1501" t="b">
        <v>0</v>
      </c>
      <c r="L1501">
        <v>12</v>
      </c>
      <c r="M1501" t="b">
        <v>0</v>
      </c>
      <c r="N1501" t="s">
        <v>8271</v>
      </c>
      <c r="O1501" s="9">
        <f>(((J1501/60)/60)/24)+DATE(1970,1,1)</f>
        <v>42688.711354166662</v>
      </c>
      <c r="P1501" t="str">
        <f>LEFT(N1501,SEARCH("/",N1501)-1)</f>
        <v>technology</v>
      </c>
      <c r="Q1501" t="str">
        <f>RIGHT(N1501,LEN(N1501)-SEARCH("/",N1501))</f>
        <v>wearables</v>
      </c>
      <c r="R1501">
        <f>YEAR(O1501)</f>
        <v>2016</v>
      </c>
    </row>
    <row r="1502" spans="1:18" ht="43.5" x14ac:dyDescent="0.35">
      <c r="A1502">
        <v>775</v>
      </c>
      <c r="B1502" s="3" t="s">
        <v>776</v>
      </c>
      <c r="C1502" s="3" t="s">
        <v>4885</v>
      </c>
      <c r="D1502" s="6">
        <v>10000</v>
      </c>
      <c r="E1502" s="8">
        <v>170</v>
      </c>
      <c r="F1502" t="s">
        <v>8220</v>
      </c>
      <c r="G1502" t="s">
        <v>8223</v>
      </c>
      <c r="H1502" t="s">
        <v>8245</v>
      </c>
      <c r="I1502">
        <v>1323998795</v>
      </c>
      <c r="J1502">
        <v>1321406795</v>
      </c>
      <c r="K1502" t="b">
        <v>0</v>
      </c>
      <c r="L1502">
        <v>5</v>
      </c>
      <c r="M1502" t="b">
        <v>0</v>
      </c>
      <c r="N1502" t="s">
        <v>8273</v>
      </c>
      <c r="O1502" s="9">
        <f>(((J1502/60)/60)/24)+DATE(1970,1,1)</f>
        <v>40863.060127314813</v>
      </c>
      <c r="P1502" t="str">
        <f>LEFT(N1502,SEARCH("/",N1502)-1)</f>
        <v>publishing</v>
      </c>
      <c r="Q1502" t="str">
        <f>RIGHT(N1502,LEN(N1502)-SEARCH("/",N1502))</f>
        <v>fiction</v>
      </c>
      <c r="R1502">
        <f>YEAR(O1502)</f>
        <v>2011</v>
      </c>
    </row>
    <row r="1503" spans="1:18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>(((J1503/60)/60)/24)+DATE(1970,1,1)</f>
        <v>42163.583599537036</v>
      </c>
      <c r="P1503" t="str">
        <f>LEFT(N1503,SEARCH("/",N1503)-1)</f>
        <v>photography</v>
      </c>
      <c r="Q1503" t="str">
        <f>RIGHT(N1503,LEN(N1503)-SEARCH("/",N1503))</f>
        <v>photobooks</v>
      </c>
      <c r="R1503">
        <f>YEAR(O1503)</f>
        <v>2015</v>
      </c>
    </row>
    <row r="1504" spans="1:18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>(((J1504/60)/60)/24)+DATE(1970,1,1)</f>
        <v>42426.542592592596</v>
      </c>
      <c r="P1504" t="str">
        <f>LEFT(N1504,SEARCH("/",N1504)-1)</f>
        <v>photography</v>
      </c>
      <c r="Q1504" t="str">
        <f>RIGHT(N1504,LEN(N1504)-SEARCH("/",N1504))</f>
        <v>photobooks</v>
      </c>
      <c r="R1504">
        <f>YEAR(O1504)</f>
        <v>2016</v>
      </c>
    </row>
    <row r="1505" spans="1:18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>(((J1505/60)/60)/24)+DATE(1970,1,1)</f>
        <v>42606.347233796296</v>
      </c>
      <c r="P1505" t="str">
        <f>LEFT(N1505,SEARCH("/",N1505)-1)</f>
        <v>photography</v>
      </c>
      <c r="Q1505" t="str">
        <f>RIGHT(N1505,LEN(N1505)-SEARCH("/",N1505))</f>
        <v>photobooks</v>
      </c>
      <c r="R1505">
        <f>YEAR(O1505)</f>
        <v>2016</v>
      </c>
    </row>
    <row r="1506" spans="1:18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>(((J1506/60)/60)/24)+DATE(1970,1,1)</f>
        <v>41772.657685185186</v>
      </c>
      <c r="P1506" t="str">
        <f>LEFT(N1506,SEARCH("/",N1506)-1)</f>
        <v>photography</v>
      </c>
      <c r="Q1506" t="str">
        <f>RIGHT(N1506,LEN(N1506)-SEARCH("/",N1506))</f>
        <v>photobooks</v>
      </c>
      <c r="R1506">
        <f>YEAR(O1506)</f>
        <v>2014</v>
      </c>
    </row>
    <row r="1507" spans="1:18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>(((J1507/60)/60)/24)+DATE(1970,1,1)</f>
        <v>42414.44332175926</v>
      </c>
      <c r="P1507" t="str">
        <f>LEFT(N1507,SEARCH("/",N1507)-1)</f>
        <v>photography</v>
      </c>
      <c r="Q1507" t="str">
        <f>RIGHT(N1507,LEN(N1507)-SEARCH("/",N1507))</f>
        <v>photobooks</v>
      </c>
      <c r="R1507">
        <f>YEAR(O1507)</f>
        <v>2016</v>
      </c>
    </row>
    <row r="1508" spans="1:18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>(((J1508/60)/60)/24)+DATE(1970,1,1)</f>
        <v>41814.785925925928</v>
      </c>
      <c r="P1508" t="str">
        <f>LEFT(N1508,SEARCH("/",N1508)-1)</f>
        <v>photography</v>
      </c>
      <c r="Q1508" t="str">
        <f>RIGHT(N1508,LEN(N1508)-SEARCH("/",N1508))</f>
        <v>photobooks</v>
      </c>
      <c r="R1508">
        <f>YEAR(O1508)</f>
        <v>2014</v>
      </c>
    </row>
    <row r="1509" spans="1:18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>(((J1509/60)/60)/24)+DATE(1970,1,1)</f>
        <v>40254.450335648151</v>
      </c>
      <c r="P1509" t="str">
        <f>LEFT(N1509,SEARCH("/",N1509)-1)</f>
        <v>photography</v>
      </c>
      <c r="Q1509" t="str">
        <f>RIGHT(N1509,LEN(N1509)-SEARCH("/",N1509))</f>
        <v>photobooks</v>
      </c>
      <c r="R1509">
        <f>YEAR(O1509)</f>
        <v>2010</v>
      </c>
    </row>
    <row r="1510" spans="1:18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>(((J1510/60)/60)/24)+DATE(1970,1,1)</f>
        <v>41786.614363425928</v>
      </c>
      <c r="P1510" t="str">
        <f>LEFT(N1510,SEARCH("/",N1510)-1)</f>
        <v>photography</v>
      </c>
      <c r="Q1510" t="str">
        <f>RIGHT(N1510,LEN(N1510)-SEARCH("/",N1510))</f>
        <v>photobooks</v>
      </c>
      <c r="R1510">
        <f>YEAR(O1510)</f>
        <v>2014</v>
      </c>
    </row>
    <row r="1511" spans="1:18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>(((J1511/60)/60)/24)+DATE(1970,1,1)</f>
        <v>42751.533391203702</v>
      </c>
      <c r="P1511" t="str">
        <f>LEFT(N1511,SEARCH("/",N1511)-1)</f>
        <v>photography</v>
      </c>
      <c r="Q1511" t="str">
        <f>RIGHT(N1511,LEN(N1511)-SEARCH("/",N1511))</f>
        <v>photobooks</v>
      </c>
      <c r="R1511">
        <f>YEAR(O1511)</f>
        <v>2017</v>
      </c>
    </row>
    <row r="1512" spans="1:18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>(((J1512/60)/60)/24)+DATE(1970,1,1)</f>
        <v>41809.385162037033</v>
      </c>
      <c r="P1512" t="str">
        <f>LEFT(N1512,SEARCH("/",N1512)-1)</f>
        <v>photography</v>
      </c>
      <c r="Q1512" t="str">
        <f>RIGHT(N1512,LEN(N1512)-SEARCH("/",N1512))</f>
        <v>photobooks</v>
      </c>
      <c r="R1512">
        <f>YEAR(O1512)</f>
        <v>2014</v>
      </c>
    </row>
    <row r="1513" spans="1:18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>(((J1513/60)/60)/24)+DATE(1970,1,1)</f>
        <v>42296.583379629628</v>
      </c>
      <c r="P1513" t="str">
        <f>LEFT(N1513,SEARCH("/",N1513)-1)</f>
        <v>photography</v>
      </c>
      <c r="Q1513" t="str">
        <f>RIGHT(N1513,LEN(N1513)-SEARCH("/",N1513))</f>
        <v>photobooks</v>
      </c>
      <c r="R1513">
        <f>YEAR(O1513)</f>
        <v>2015</v>
      </c>
    </row>
    <row r="1514" spans="1:18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>(((J1514/60)/60)/24)+DATE(1970,1,1)</f>
        <v>42741.684479166666</v>
      </c>
      <c r="P1514" t="str">
        <f>LEFT(N1514,SEARCH("/",N1514)-1)</f>
        <v>photography</v>
      </c>
      <c r="Q1514" t="str">
        <f>RIGHT(N1514,LEN(N1514)-SEARCH("/",N1514))</f>
        <v>photobooks</v>
      </c>
      <c r="R1514">
        <f>YEAR(O1514)</f>
        <v>2017</v>
      </c>
    </row>
    <row r="1515" spans="1:18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>(((J1515/60)/60)/24)+DATE(1970,1,1)</f>
        <v>41806.637337962966</v>
      </c>
      <c r="P1515" t="str">
        <f>LEFT(N1515,SEARCH("/",N1515)-1)</f>
        <v>photography</v>
      </c>
      <c r="Q1515" t="str">
        <f>RIGHT(N1515,LEN(N1515)-SEARCH("/",N1515))</f>
        <v>photobooks</v>
      </c>
      <c r="R1515">
        <f>YEAR(O1515)</f>
        <v>2014</v>
      </c>
    </row>
    <row r="1516" spans="1:18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>(((J1516/60)/60)/24)+DATE(1970,1,1)</f>
        <v>42234.597685185188</v>
      </c>
      <c r="P1516" t="str">
        <f>LEFT(N1516,SEARCH("/",N1516)-1)</f>
        <v>photography</v>
      </c>
      <c r="Q1516" t="str">
        <f>RIGHT(N1516,LEN(N1516)-SEARCH("/",N1516))</f>
        <v>photobooks</v>
      </c>
      <c r="R1516">
        <f>YEAR(O1516)</f>
        <v>2015</v>
      </c>
    </row>
    <row r="1517" spans="1:18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>(((J1517/60)/60)/24)+DATE(1970,1,1)</f>
        <v>42415.253437499996</v>
      </c>
      <c r="P1517" t="str">
        <f>LEFT(N1517,SEARCH("/",N1517)-1)</f>
        <v>photography</v>
      </c>
      <c r="Q1517" t="str">
        <f>RIGHT(N1517,LEN(N1517)-SEARCH("/",N1517))</f>
        <v>photobooks</v>
      </c>
      <c r="R1517">
        <f>YEAR(O1517)</f>
        <v>2016</v>
      </c>
    </row>
    <row r="1518" spans="1:18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>(((J1518/60)/60)/24)+DATE(1970,1,1)</f>
        <v>42619.466342592597</v>
      </c>
      <c r="P1518" t="str">
        <f>LEFT(N1518,SEARCH("/",N1518)-1)</f>
        <v>photography</v>
      </c>
      <c r="Q1518" t="str">
        <f>RIGHT(N1518,LEN(N1518)-SEARCH("/",N1518))</f>
        <v>photobooks</v>
      </c>
      <c r="R1518">
        <f>YEAR(O1518)</f>
        <v>2016</v>
      </c>
    </row>
    <row r="1519" spans="1:18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>(((J1519/60)/60)/24)+DATE(1970,1,1)</f>
        <v>41948.56658564815</v>
      </c>
      <c r="P1519" t="str">
        <f>LEFT(N1519,SEARCH("/",N1519)-1)</f>
        <v>photography</v>
      </c>
      <c r="Q1519" t="str">
        <f>RIGHT(N1519,LEN(N1519)-SEARCH("/",N1519))</f>
        <v>photobooks</v>
      </c>
      <c r="R1519">
        <f>YEAR(O1519)</f>
        <v>2014</v>
      </c>
    </row>
    <row r="1520" spans="1:18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>(((J1520/60)/60)/24)+DATE(1970,1,1)</f>
        <v>41760.8200462963</v>
      </c>
      <c r="P1520" t="str">
        <f>LEFT(N1520,SEARCH("/",N1520)-1)</f>
        <v>photography</v>
      </c>
      <c r="Q1520" t="str">
        <f>RIGHT(N1520,LEN(N1520)-SEARCH("/",N1520))</f>
        <v>photobooks</v>
      </c>
      <c r="R1520">
        <f>YEAR(O1520)</f>
        <v>2014</v>
      </c>
    </row>
    <row r="1521" spans="1:18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>(((J1521/60)/60)/24)+DATE(1970,1,1)</f>
        <v>41782.741701388892</v>
      </c>
      <c r="P1521" t="str">
        <f>LEFT(N1521,SEARCH("/",N1521)-1)</f>
        <v>photography</v>
      </c>
      <c r="Q1521" t="str">
        <f>RIGHT(N1521,LEN(N1521)-SEARCH("/",N1521))</f>
        <v>photobooks</v>
      </c>
      <c r="R1521">
        <f>YEAR(O1521)</f>
        <v>2014</v>
      </c>
    </row>
    <row r="1522" spans="1:18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>(((J1522/60)/60)/24)+DATE(1970,1,1)</f>
        <v>41955.857789351852</v>
      </c>
      <c r="P1522" t="str">
        <f>LEFT(N1522,SEARCH("/",N1522)-1)</f>
        <v>photography</v>
      </c>
      <c r="Q1522" t="str">
        <f>RIGHT(N1522,LEN(N1522)-SEARCH("/",N1522))</f>
        <v>photobooks</v>
      </c>
      <c r="R1522">
        <f>YEAR(O1522)</f>
        <v>2014</v>
      </c>
    </row>
    <row r="1523" spans="1:18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>(((J1523/60)/60)/24)+DATE(1970,1,1)</f>
        <v>42493.167719907404</v>
      </c>
      <c r="P1523" t="str">
        <f>LEFT(N1523,SEARCH("/",N1523)-1)</f>
        <v>photography</v>
      </c>
      <c r="Q1523" t="str">
        <f>RIGHT(N1523,LEN(N1523)-SEARCH("/",N1523))</f>
        <v>photobooks</v>
      </c>
      <c r="R1523">
        <f>YEAR(O1523)</f>
        <v>2016</v>
      </c>
    </row>
    <row r="1524" spans="1:18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>(((J1524/60)/60)/24)+DATE(1970,1,1)</f>
        <v>41899.830312500002</v>
      </c>
      <c r="P1524" t="str">
        <f>LEFT(N1524,SEARCH("/",N1524)-1)</f>
        <v>photography</v>
      </c>
      <c r="Q1524" t="str">
        <f>RIGHT(N1524,LEN(N1524)-SEARCH("/",N1524))</f>
        <v>photobooks</v>
      </c>
      <c r="R1524">
        <f>YEAR(O1524)</f>
        <v>2014</v>
      </c>
    </row>
    <row r="1525" spans="1:18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>(((J1525/60)/60)/24)+DATE(1970,1,1)</f>
        <v>41964.751342592594</v>
      </c>
      <c r="P1525" t="str">
        <f>LEFT(N1525,SEARCH("/",N1525)-1)</f>
        <v>photography</v>
      </c>
      <c r="Q1525" t="str">
        <f>RIGHT(N1525,LEN(N1525)-SEARCH("/",N1525))</f>
        <v>photobooks</v>
      </c>
      <c r="R1525">
        <f>YEAR(O1525)</f>
        <v>2014</v>
      </c>
    </row>
    <row r="1526" spans="1:18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>(((J1526/60)/60)/24)+DATE(1970,1,1)</f>
        <v>42756.501041666663</v>
      </c>
      <c r="P1526" t="str">
        <f>LEFT(N1526,SEARCH("/",N1526)-1)</f>
        <v>photography</v>
      </c>
      <c r="Q1526" t="str">
        <f>RIGHT(N1526,LEN(N1526)-SEARCH("/",N1526))</f>
        <v>photobooks</v>
      </c>
      <c r="R1526">
        <f>YEAR(O1526)</f>
        <v>2017</v>
      </c>
    </row>
    <row r="1527" spans="1:18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>(((J1527/60)/60)/24)+DATE(1970,1,1)</f>
        <v>42570.702986111108</v>
      </c>
      <c r="P1527" t="str">
        <f>LEFT(N1527,SEARCH("/",N1527)-1)</f>
        <v>photography</v>
      </c>
      <c r="Q1527" t="str">
        <f>RIGHT(N1527,LEN(N1527)-SEARCH("/",N1527))</f>
        <v>photobooks</v>
      </c>
      <c r="R1527">
        <f>YEAR(O1527)</f>
        <v>2016</v>
      </c>
    </row>
    <row r="1528" spans="1:18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>(((J1528/60)/60)/24)+DATE(1970,1,1)</f>
        <v>42339.276006944448</v>
      </c>
      <c r="P1528" t="str">
        <f>LEFT(N1528,SEARCH("/",N1528)-1)</f>
        <v>photography</v>
      </c>
      <c r="Q1528" t="str">
        <f>RIGHT(N1528,LEN(N1528)-SEARCH("/",N1528))</f>
        <v>photobooks</v>
      </c>
      <c r="R1528">
        <f>YEAR(O1528)</f>
        <v>2015</v>
      </c>
    </row>
    <row r="1529" spans="1:18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>(((J1529/60)/60)/24)+DATE(1970,1,1)</f>
        <v>42780.600532407407</v>
      </c>
      <c r="P1529" t="str">
        <f>LEFT(N1529,SEARCH("/",N1529)-1)</f>
        <v>photography</v>
      </c>
      <c r="Q1529" t="str">
        <f>RIGHT(N1529,LEN(N1529)-SEARCH("/",N1529))</f>
        <v>photobooks</v>
      </c>
      <c r="R1529">
        <f>YEAR(O1529)</f>
        <v>2017</v>
      </c>
    </row>
    <row r="1530" spans="1:18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>(((J1530/60)/60)/24)+DATE(1970,1,1)</f>
        <v>42736.732893518521</v>
      </c>
      <c r="P1530" t="str">
        <f>LEFT(N1530,SEARCH("/",N1530)-1)</f>
        <v>photography</v>
      </c>
      <c r="Q1530" t="str">
        <f>RIGHT(N1530,LEN(N1530)-SEARCH("/",N1530))</f>
        <v>photobooks</v>
      </c>
      <c r="R1530">
        <f>YEAR(O1530)</f>
        <v>2017</v>
      </c>
    </row>
    <row r="1531" spans="1:18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>(((J1531/60)/60)/24)+DATE(1970,1,1)</f>
        <v>42052.628703703704</v>
      </c>
      <c r="P1531" t="str">
        <f>LEFT(N1531,SEARCH("/",N1531)-1)</f>
        <v>photography</v>
      </c>
      <c r="Q1531" t="str">
        <f>RIGHT(N1531,LEN(N1531)-SEARCH("/",N1531))</f>
        <v>photobooks</v>
      </c>
      <c r="R1531">
        <f>YEAR(O1531)</f>
        <v>2015</v>
      </c>
    </row>
    <row r="1532" spans="1:18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>(((J1532/60)/60)/24)+DATE(1970,1,1)</f>
        <v>42275.767303240747</v>
      </c>
      <c r="P1532" t="str">
        <f>LEFT(N1532,SEARCH("/",N1532)-1)</f>
        <v>photography</v>
      </c>
      <c r="Q1532" t="str">
        <f>RIGHT(N1532,LEN(N1532)-SEARCH("/",N1532))</f>
        <v>photobooks</v>
      </c>
      <c r="R1532">
        <f>YEAR(O1532)</f>
        <v>2015</v>
      </c>
    </row>
    <row r="1533" spans="1:18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>(((J1533/60)/60)/24)+DATE(1970,1,1)</f>
        <v>41941.802384259259</v>
      </c>
      <c r="P1533" t="str">
        <f>LEFT(N1533,SEARCH("/",N1533)-1)</f>
        <v>photography</v>
      </c>
      <c r="Q1533" t="str">
        <f>RIGHT(N1533,LEN(N1533)-SEARCH("/",N1533))</f>
        <v>photobooks</v>
      </c>
      <c r="R1533">
        <f>YEAR(O1533)</f>
        <v>2014</v>
      </c>
    </row>
    <row r="1534" spans="1:18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>(((J1534/60)/60)/24)+DATE(1970,1,1)</f>
        <v>42391.475289351853</v>
      </c>
      <c r="P1534" t="str">
        <f>LEFT(N1534,SEARCH("/",N1534)-1)</f>
        <v>photography</v>
      </c>
      <c r="Q1534" t="str">
        <f>RIGHT(N1534,LEN(N1534)-SEARCH("/",N1534))</f>
        <v>photobooks</v>
      </c>
      <c r="R1534">
        <f>YEAR(O1534)</f>
        <v>2016</v>
      </c>
    </row>
    <row r="1535" spans="1:18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>(((J1535/60)/60)/24)+DATE(1970,1,1)</f>
        <v>42443.00204861111</v>
      </c>
      <c r="P1535" t="str">
        <f>LEFT(N1535,SEARCH("/",N1535)-1)</f>
        <v>photography</v>
      </c>
      <c r="Q1535" t="str">
        <f>RIGHT(N1535,LEN(N1535)-SEARCH("/",N1535))</f>
        <v>photobooks</v>
      </c>
      <c r="R1535">
        <f>YEAR(O1535)</f>
        <v>2016</v>
      </c>
    </row>
    <row r="1536" spans="1:18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>(((J1536/60)/60)/24)+DATE(1970,1,1)</f>
        <v>42221.67432870371</v>
      </c>
      <c r="P1536" t="str">
        <f>LEFT(N1536,SEARCH("/",N1536)-1)</f>
        <v>photography</v>
      </c>
      <c r="Q1536" t="str">
        <f>RIGHT(N1536,LEN(N1536)-SEARCH("/",N1536))</f>
        <v>photobooks</v>
      </c>
      <c r="R1536">
        <f>YEAR(O1536)</f>
        <v>2015</v>
      </c>
    </row>
    <row r="1537" spans="1:18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>(((J1537/60)/60)/24)+DATE(1970,1,1)</f>
        <v>42484.829062500001</v>
      </c>
      <c r="P1537" t="str">
        <f>LEFT(N1537,SEARCH("/",N1537)-1)</f>
        <v>photography</v>
      </c>
      <c r="Q1537" t="str">
        <f>RIGHT(N1537,LEN(N1537)-SEARCH("/",N1537))</f>
        <v>photobooks</v>
      </c>
      <c r="R1537">
        <f>YEAR(O1537)</f>
        <v>2016</v>
      </c>
    </row>
    <row r="1538" spans="1:18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>(((J1538/60)/60)/24)+DATE(1970,1,1)</f>
        <v>42213.802199074074</v>
      </c>
      <c r="P1538" t="str">
        <f>LEFT(N1538,SEARCH("/",N1538)-1)</f>
        <v>photography</v>
      </c>
      <c r="Q1538" t="str">
        <f>RIGHT(N1538,LEN(N1538)-SEARCH("/",N1538))</f>
        <v>photobooks</v>
      </c>
      <c r="R1538">
        <f>YEAR(O1538)</f>
        <v>2015</v>
      </c>
    </row>
    <row r="1539" spans="1:18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>(((J1539/60)/60)/24)+DATE(1970,1,1)</f>
        <v>42552.315127314811</v>
      </c>
      <c r="P1539" t="str">
        <f>LEFT(N1539,SEARCH("/",N1539)-1)</f>
        <v>photography</v>
      </c>
      <c r="Q1539" t="str">
        <f>RIGHT(N1539,LEN(N1539)-SEARCH("/",N1539))</f>
        <v>photobooks</v>
      </c>
      <c r="R1539">
        <f>YEAR(O1539)</f>
        <v>2016</v>
      </c>
    </row>
    <row r="1540" spans="1:18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>(((J1540/60)/60)/24)+DATE(1970,1,1)</f>
        <v>41981.782060185185</v>
      </c>
      <c r="P1540" t="str">
        <f>LEFT(N1540,SEARCH("/",N1540)-1)</f>
        <v>photography</v>
      </c>
      <c r="Q1540" t="str">
        <f>RIGHT(N1540,LEN(N1540)-SEARCH("/",N1540))</f>
        <v>photobooks</v>
      </c>
      <c r="R1540">
        <f>YEAR(O1540)</f>
        <v>2014</v>
      </c>
    </row>
    <row r="1541" spans="1:18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>(((J1541/60)/60)/24)+DATE(1970,1,1)</f>
        <v>42705.919201388882</v>
      </c>
      <c r="P1541" t="str">
        <f>LEFT(N1541,SEARCH("/",N1541)-1)</f>
        <v>photography</v>
      </c>
      <c r="Q1541" t="str">
        <f>RIGHT(N1541,LEN(N1541)-SEARCH("/",N1541))</f>
        <v>photobooks</v>
      </c>
      <c r="R1541">
        <f>YEAR(O1541)</f>
        <v>2016</v>
      </c>
    </row>
    <row r="1542" spans="1:18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>(((J1542/60)/60)/24)+DATE(1970,1,1)</f>
        <v>41939.00712962963</v>
      </c>
      <c r="P1542" t="str">
        <f>LEFT(N1542,SEARCH("/",N1542)-1)</f>
        <v>photography</v>
      </c>
      <c r="Q1542" t="str">
        <f>RIGHT(N1542,LEN(N1542)-SEARCH("/",N1542))</f>
        <v>photobooks</v>
      </c>
      <c r="R1542">
        <f>YEAR(O1542)</f>
        <v>2014</v>
      </c>
    </row>
    <row r="1543" spans="1:18" ht="58" x14ac:dyDescent="0.35">
      <c r="A1543">
        <v>980</v>
      </c>
      <c r="B1543" s="3" t="s">
        <v>981</v>
      </c>
      <c r="C1543" s="3" t="s">
        <v>5090</v>
      </c>
      <c r="D1543" s="6">
        <v>10000</v>
      </c>
      <c r="E1543" s="8">
        <v>1486</v>
      </c>
      <c r="F1543" t="s">
        <v>8220</v>
      </c>
      <c r="G1543" t="s">
        <v>8223</v>
      </c>
      <c r="H1543" t="s">
        <v>8245</v>
      </c>
      <c r="I1543">
        <v>1417387322</v>
      </c>
      <c r="J1543">
        <v>1413495722</v>
      </c>
      <c r="K1543" t="b">
        <v>0</v>
      </c>
      <c r="L1543">
        <v>31</v>
      </c>
      <c r="M1543" t="b">
        <v>0</v>
      </c>
      <c r="N1543" t="s">
        <v>8271</v>
      </c>
      <c r="O1543" s="9">
        <f>(((J1543/60)/60)/24)+DATE(1970,1,1)</f>
        <v>41928.904189814813</v>
      </c>
      <c r="P1543" t="str">
        <f>LEFT(N1543,SEARCH("/",N1543)-1)</f>
        <v>technology</v>
      </c>
      <c r="Q1543" t="str">
        <f>RIGHT(N1543,LEN(N1543)-SEARCH("/",N1543))</f>
        <v>wearables</v>
      </c>
      <c r="R1543">
        <f>YEAR(O1543)</f>
        <v>2014</v>
      </c>
    </row>
    <row r="1544" spans="1:18" ht="72.5" x14ac:dyDescent="0.35">
      <c r="A1544">
        <v>984</v>
      </c>
      <c r="B1544" s="3" t="s">
        <v>985</v>
      </c>
      <c r="C1544" s="3" t="s">
        <v>5094</v>
      </c>
      <c r="D1544" s="6">
        <v>10000</v>
      </c>
      <c r="E1544" s="8">
        <v>106</v>
      </c>
      <c r="F1544" t="s">
        <v>8220</v>
      </c>
      <c r="G1544" t="s">
        <v>8223</v>
      </c>
      <c r="H1544" t="s">
        <v>8245</v>
      </c>
      <c r="I1544">
        <v>1427507208</v>
      </c>
      <c r="J1544">
        <v>1424918808</v>
      </c>
      <c r="K1544" t="b">
        <v>0</v>
      </c>
      <c r="L1544">
        <v>3</v>
      </c>
      <c r="M1544" t="b">
        <v>0</v>
      </c>
      <c r="N1544" t="s">
        <v>8271</v>
      </c>
      <c r="O1544" s="9">
        <f>(((J1544/60)/60)/24)+DATE(1970,1,1)</f>
        <v>42061.11583333333</v>
      </c>
      <c r="P1544" t="str">
        <f>LEFT(N1544,SEARCH("/",N1544)-1)</f>
        <v>technology</v>
      </c>
      <c r="Q1544" t="str">
        <f>RIGHT(N1544,LEN(N1544)-SEARCH("/",N1544))</f>
        <v>wearables</v>
      </c>
      <c r="R1544">
        <f>YEAR(O1544)</f>
        <v>2015</v>
      </c>
    </row>
    <row r="1545" spans="1:18" ht="29" x14ac:dyDescent="0.35">
      <c r="A1545">
        <v>989</v>
      </c>
      <c r="B1545" s="3" t="s">
        <v>990</v>
      </c>
      <c r="C1545" s="3" t="s">
        <v>5099</v>
      </c>
      <c r="D1545" s="6">
        <v>10000</v>
      </c>
      <c r="E1545" s="8">
        <v>1677</v>
      </c>
      <c r="F1545" t="s">
        <v>8220</v>
      </c>
      <c r="G1545" t="s">
        <v>8223</v>
      </c>
      <c r="H1545" t="s">
        <v>8245</v>
      </c>
      <c r="I1545">
        <v>1475101495</v>
      </c>
      <c r="J1545">
        <v>1472509495</v>
      </c>
      <c r="K1545" t="b">
        <v>0</v>
      </c>
      <c r="L1545">
        <v>32</v>
      </c>
      <c r="M1545" t="b">
        <v>0</v>
      </c>
      <c r="N1545" t="s">
        <v>8271</v>
      </c>
      <c r="O1545" s="9">
        <f>(((J1545/60)/60)/24)+DATE(1970,1,1)</f>
        <v>42611.933969907404</v>
      </c>
      <c r="P1545" t="str">
        <f>LEFT(N1545,SEARCH("/",N1545)-1)</f>
        <v>technology</v>
      </c>
      <c r="Q1545" t="str">
        <f>RIGHT(N1545,LEN(N1545)-SEARCH("/",N1545))</f>
        <v>wearables</v>
      </c>
      <c r="R1545">
        <f>YEAR(O1545)</f>
        <v>2016</v>
      </c>
    </row>
    <row r="1546" spans="1:18" ht="43.5" x14ac:dyDescent="0.35">
      <c r="A1546">
        <v>995</v>
      </c>
      <c r="B1546" s="3" t="s">
        <v>996</v>
      </c>
      <c r="C1546" s="3" t="s">
        <v>5105</v>
      </c>
      <c r="D1546" s="6">
        <v>10000</v>
      </c>
      <c r="E1546" s="8">
        <v>726</v>
      </c>
      <c r="F1546" t="s">
        <v>8220</v>
      </c>
      <c r="G1546" t="s">
        <v>8223</v>
      </c>
      <c r="H1546" t="s">
        <v>8245</v>
      </c>
      <c r="I1546">
        <v>1417276800</v>
      </c>
      <c r="J1546">
        <v>1415140480</v>
      </c>
      <c r="K1546" t="b">
        <v>0</v>
      </c>
      <c r="L1546">
        <v>9</v>
      </c>
      <c r="M1546" t="b">
        <v>0</v>
      </c>
      <c r="N1546" t="s">
        <v>8271</v>
      </c>
      <c r="O1546" s="9">
        <f>(((J1546/60)/60)/24)+DATE(1970,1,1)</f>
        <v>41947.940740740742</v>
      </c>
      <c r="P1546" t="str">
        <f>LEFT(N1546,SEARCH("/",N1546)-1)</f>
        <v>technology</v>
      </c>
      <c r="Q1546" t="str">
        <f>RIGHT(N1546,LEN(N1546)-SEARCH("/",N1546))</f>
        <v>wearables</v>
      </c>
      <c r="R1546">
        <f>YEAR(O1546)</f>
        <v>2014</v>
      </c>
    </row>
    <row r="1547" spans="1:18" ht="43.5" x14ac:dyDescent="0.35">
      <c r="A1547">
        <v>1070</v>
      </c>
      <c r="B1547" s="3" t="s">
        <v>1071</v>
      </c>
      <c r="C1547" s="3" t="s">
        <v>5180</v>
      </c>
      <c r="D1547" s="6">
        <v>10000</v>
      </c>
      <c r="E1547" s="8">
        <v>70</v>
      </c>
      <c r="F1547" t="s">
        <v>8220</v>
      </c>
      <c r="G1547" t="s">
        <v>8223</v>
      </c>
      <c r="H1547" t="s">
        <v>8245</v>
      </c>
      <c r="I1547">
        <v>1349050622</v>
      </c>
      <c r="J1547">
        <v>1347322622</v>
      </c>
      <c r="K1547" t="b">
        <v>0</v>
      </c>
      <c r="L1547">
        <v>2</v>
      </c>
      <c r="M1547" t="b">
        <v>0</v>
      </c>
      <c r="N1547" t="s">
        <v>8280</v>
      </c>
      <c r="O1547" s="9">
        <f>(((J1547/60)/60)/24)+DATE(1970,1,1)</f>
        <v>41163.011828703704</v>
      </c>
      <c r="P1547" t="str">
        <f>LEFT(N1547,SEARCH("/",N1547)-1)</f>
        <v>games</v>
      </c>
      <c r="Q1547" t="str">
        <f>RIGHT(N1547,LEN(N1547)-SEARCH("/",N1547))</f>
        <v>video games</v>
      </c>
      <c r="R1547">
        <f>YEAR(O1547)</f>
        <v>2012</v>
      </c>
    </row>
    <row r="1548" spans="1:18" ht="43.5" x14ac:dyDescent="0.35">
      <c r="A1548">
        <v>1082</v>
      </c>
      <c r="B1548" s="3" t="s">
        <v>1083</v>
      </c>
      <c r="C1548" s="3" t="s">
        <v>5192</v>
      </c>
      <c r="D1548" s="6">
        <v>10000</v>
      </c>
      <c r="E1548" s="8">
        <v>56</v>
      </c>
      <c r="F1548" t="s">
        <v>8220</v>
      </c>
      <c r="G1548" t="s">
        <v>8223</v>
      </c>
      <c r="H1548" t="s">
        <v>8245</v>
      </c>
      <c r="I1548">
        <v>1344635088</v>
      </c>
      <c r="J1548">
        <v>1342043088</v>
      </c>
      <c r="K1548" t="b">
        <v>0</v>
      </c>
      <c r="L1548">
        <v>3</v>
      </c>
      <c r="M1548" t="b">
        <v>0</v>
      </c>
      <c r="N1548" t="s">
        <v>8280</v>
      </c>
      <c r="O1548" s="9">
        <f>(((J1548/60)/60)/24)+DATE(1970,1,1)</f>
        <v>41101.906111111115</v>
      </c>
      <c r="P1548" t="str">
        <f>LEFT(N1548,SEARCH("/",N1548)-1)</f>
        <v>games</v>
      </c>
      <c r="Q1548" t="str">
        <f>RIGHT(N1548,LEN(N1548)-SEARCH("/",N1548))</f>
        <v>video games</v>
      </c>
      <c r="R1548">
        <f>YEAR(O1548)</f>
        <v>2012</v>
      </c>
    </row>
    <row r="1549" spans="1:18" ht="58" x14ac:dyDescent="0.35">
      <c r="A1549">
        <v>1107</v>
      </c>
      <c r="B1549" s="3" t="s">
        <v>1108</v>
      </c>
      <c r="C1549" s="3" t="s">
        <v>5217</v>
      </c>
      <c r="D1549" s="6">
        <v>10000</v>
      </c>
      <c r="E1549" s="8">
        <v>0</v>
      </c>
      <c r="F1549" t="s">
        <v>8220</v>
      </c>
      <c r="G1549" t="s">
        <v>8223</v>
      </c>
      <c r="H1549" t="s">
        <v>8245</v>
      </c>
      <c r="I1549">
        <v>1406148024</v>
      </c>
      <c r="J1549">
        <v>1403556024</v>
      </c>
      <c r="K1549" t="b">
        <v>0</v>
      </c>
      <c r="L1549">
        <v>0</v>
      </c>
      <c r="M1549" t="b">
        <v>0</v>
      </c>
      <c r="N1549" t="s">
        <v>8280</v>
      </c>
      <c r="O1549" s="9">
        <f>(((J1549/60)/60)/24)+DATE(1970,1,1)</f>
        <v>41813.861388888887</v>
      </c>
      <c r="P1549" t="str">
        <f>LEFT(N1549,SEARCH("/",N1549)-1)</f>
        <v>games</v>
      </c>
      <c r="Q1549" t="str">
        <f>RIGHT(N1549,LEN(N1549)-SEARCH("/",N1549))</f>
        <v>video games</v>
      </c>
      <c r="R1549">
        <f>YEAR(O1549)</f>
        <v>2014</v>
      </c>
    </row>
    <row r="1550" spans="1:18" ht="43.5" x14ac:dyDescent="0.35">
      <c r="A1550">
        <v>1109</v>
      </c>
      <c r="B1550" s="3" t="s">
        <v>1110</v>
      </c>
      <c r="C1550" s="3" t="s">
        <v>5219</v>
      </c>
      <c r="D1550" s="6">
        <v>10000</v>
      </c>
      <c r="E1550" s="8">
        <v>45</v>
      </c>
      <c r="F1550" t="s">
        <v>8220</v>
      </c>
      <c r="G1550" t="s">
        <v>8223</v>
      </c>
      <c r="H1550" t="s">
        <v>8245</v>
      </c>
      <c r="I1550">
        <v>1479495790</v>
      </c>
      <c r="J1550">
        <v>1476900190</v>
      </c>
      <c r="K1550" t="b">
        <v>0</v>
      </c>
      <c r="L1550">
        <v>3</v>
      </c>
      <c r="M1550" t="b">
        <v>0</v>
      </c>
      <c r="N1550" t="s">
        <v>8280</v>
      </c>
      <c r="O1550" s="9">
        <f>(((J1550/60)/60)/24)+DATE(1970,1,1)</f>
        <v>42662.752199074079</v>
      </c>
      <c r="P1550" t="str">
        <f>LEFT(N1550,SEARCH("/",N1550)-1)</f>
        <v>games</v>
      </c>
      <c r="Q1550" t="str">
        <f>RIGHT(N1550,LEN(N1550)-SEARCH("/",N1550))</f>
        <v>video games</v>
      </c>
      <c r="R1550">
        <f>YEAR(O1550)</f>
        <v>2016</v>
      </c>
    </row>
    <row r="1551" spans="1:18" ht="43.5" x14ac:dyDescent="0.35">
      <c r="A1551">
        <v>1132</v>
      </c>
      <c r="B1551" s="3" t="s">
        <v>1133</v>
      </c>
      <c r="C1551" s="3" t="s">
        <v>5242</v>
      </c>
      <c r="D1551" s="6">
        <v>10000</v>
      </c>
      <c r="E1551" s="8">
        <v>1438</v>
      </c>
      <c r="F1551" t="s">
        <v>8220</v>
      </c>
      <c r="G1551" t="s">
        <v>8228</v>
      </c>
      <c r="H1551" t="s">
        <v>8250</v>
      </c>
      <c r="I1551">
        <v>1483238771</v>
      </c>
      <c r="J1551">
        <v>1480646771</v>
      </c>
      <c r="K1551" t="b">
        <v>0</v>
      </c>
      <c r="L1551">
        <v>13</v>
      </c>
      <c r="M1551" t="b">
        <v>0</v>
      </c>
      <c r="N1551" t="s">
        <v>8281</v>
      </c>
      <c r="O1551" s="9">
        <f>(((J1551/60)/60)/24)+DATE(1970,1,1)</f>
        <v>42706.115405092598</v>
      </c>
      <c r="P1551" t="str">
        <f>LEFT(N1551,SEARCH("/",N1551)-1)</f>
        <v>games</v>
      </c>
      <c r="Q1551" t="str">
        <f>RIGHT(N1551,LEN(N1551)-SEARCH("/",N1551))</f>
        <v>mobile games</v>
      </c>
      <c r="R1551">
        <f>YEAR(O1551)</f>
        <v>2016</v>
      </c>
    </row>
    <row r="1552" spans="1:18" ht="43.5" x14ac:dyDescent="0.35">
      <c r="A1552">
        <v>1157</v>
      </c>
      <c r="B1552" s="3" t="s">
        <v>1158</v>
      </c>
      <c r="C1552" s="3" t="s">
        <v>5267</v>
      </c>
      <c r="D1552" s="6">
        <v>10000</v>
      </c>
      <c r="E1552" s="8">
        <v>151</v>
      </c>
      <c r="F1552" t="s">
        <v>8220</v>
      </c>
      <c r="G1552" t="s">
        <v>8223</v>
      </c>
      <c r="H1552" t="s">
        <v>8245</v>
      </c>
      <c r="I1552">
        <v>1417795480</v>
      </c>
      <c r="J1552">
        <v>1412607880</v>
      </c>
      <c r="K1552" t="b">
        <v>0</v>
      </c>
      <c r="L1552">
        <v>3</v>
      </c>
      <c r="M1552" t="b">
        <v>0</v>
      </c>
      <c r="N1552" t="s">
        <v>8282</v>
      </c>
      <c r="O1552" s="9">
        <f>(((J1552/60)/60)/24)+DATE(1970,1,1)</f>
        <v>41918.628240740742</v>
      </c>
      <c r="P1552" t="str">
        <f>LEFT(N1552,SEARCH("/",N1552)-1)</f>
        <v>food</v>
      </c>
      <c r="Q1552" t="str">
        <f>RIGHT(N1552,LEN(N1552)-SEARCH("/",N1552))</f>
        <v>food trucks</v>
      </c>
      <c r="R1552">
        <f>YEAR(O1552)</f>
        <v>2014</v>
      </c>
    </row>
    <row r="1553" spans="1:18" ht="58" x14ac:dyDescent="0.35">
      <c r="A1553">
        <v>1164</v>
      </c>
      <c r="B1553" s="3" t="s">
        <v>1165</v>
      </c>
      <c r="C1553" s="3" t="s">
        <v>5274</v>
      </c>
      <c r="D1553" s="6">
        <v>10000</v>
      </c>
      <c r="E1553" s="8">
        <v>0</v>
      </c>
      <c r="F1553" t="s">
        <v>8220</v>
      </c>
      <c r="G1553" t="s">
        <v>8223</v>
      </c>
      <c r="H1553" t="s">
        <v>8245</v>
      </c>
      <c r="I1553">
        <v>1466270582</v>
      </c>
      <c r="J1553">
        <v>1463678582</v>
      </c>
      <c r="K1553" t="b">
        <v>0</v>
      </c>
      <c r="L1553">
        <v>0</v>
      </c>
      <c r="M1553" t="b">
        <v>0</v>
      </c>
      <c r="N1553" t="s">
        <v>8282</v>
      </c>
      <c r="O1553" s="9">
        <f>(((J1553/60)/60)/24)+DATE(1970,1,1)</f>
        <v>42509.724328703705</v>
      </c>
      <c r="P1553" t="str">
        <f>LEFT(N1553,SEARCH("/",N1553)-1)</f>
        <v>food</v>
      </c>
      <c r="Q1553" t="str">
        <f>RIGHT(N1553,LEN(N1553)-SEARCH("/",N1553))</f>
        <v>food trucks</v>
      </c>
      <c r="R1553">
        <f>YEAR(O1553)</f>
        <v>2016</v>
      </c>
    </row>
    <row r="1554" spans="1:18" ht="43.5" x14ac:dyDescent="0.35">
      <c r="A1554">
        <v>1165</v>
      </c>
      <c r="B1554" s="3" t="s">
        <v>1166</v>
      </c>
      <c r="C1554" s="3" t="s">
        <v>5275</v>
      </c>
      <c r="D1554" s="6">
        <v>10000</v>
      </c>
      <c r="E1554" s="8">
        <v>2070.5</v>
      </c>
      <c r="F1554" t="s">
        <v>8220</v>
      </c>
      <c r="G1554" t="s">
        <v>8223</v>
      </c>
      <c r="H1554" t="s">
        <v>8245</v>
      </c>
      <c r="I1554">
        <v>1404623330</v>
      </c>
      <c r="J1554">
        <v>1401685730</v>
      </c>
      <c r="K1554" t="b">
        <v>0</v>
      </c>
      <c r="L1554">
        <v>25</v>
      </c>
      <c r="M1554" t="b">
        <v>0</v>
      </c>
      <c r="N1554" t="s">
        <v>8282</v>
      </c>
      <c r="O1554" s="9">
        <f>(((J1554/60)/60)/24)+DATE(1970,1,1)</f>
        <v>41792.214467592588</v>
      </c>
      <c r="P1554" t="str">
        <f>LEFT(N1554,SEARCH("/",N1554)-1)</f>
        <v>food</v>
      </c>
      <c r="Q1554" t="str">
        <f>RIGHT(N1554,LEN(N1554)-SEARCH("/",N1554))</f>
        <v>food trucks</v>
      </c>
      <c r="R1554">
        <f>YEAR(O1554)</f>
        <v>2014</v>
      </c>
    </row>
    <row r="1555" spans="1:18" ht="43.5" x14ac:dyDescent="0.35">
      <c r="A1555">
        <v>1169</v>
      </c>
      <c r="B1555" s="3" t="s">
        <v>1170</v>
      </c>
      <c r="C1555" s="3" t="s">
        <v>5279</v>
      </c>
      <c r="D1555" s="6">
        <v>10000</v>
      </c>
      <c r="E1555" s="8">
        <v>17</v>
      </c>
      <c r="F1555" t="s">
        <v>8220</v>
      </c>
      <c r="G1555" t="s">
        <v>8223</v>
      </c>
      <c r="H1555" t="s">
        <v>8245</v>
      </c>
      <c r="I1555">
        <v>1424593763</v>
      </c>
      <c r="J1555">
        <v>1422001763</v>
      </c>
      <c r="K1555" t="b">
        <v>0</v>
      </c>
      <c r="L1555">
        <v>3</v>
      </c>
      <c r="M1555" t="b">
        <v>0</v>
      </c>
      <c r="N1555" t="s">
        <v>8282</v>
      </c>
      <c r="O1555" s="9">
        <f>(((J1555/60)/60)/24)+DATE(1970,1,1)</f>
        <v>42027.353738425925</v>
      </c>
      <c r="P1555" t="str">
        <f>LEFT(N1555,SEARCH("/",N1555)-1)</f>
        <v>food</v>
      </c>
      <c r="Q1555" t="str">
        <f>RIGHT(N1555,LEN(N1555)-SEARCH("/",N1555))</f>
        <v>food trucks</v>
      </c>
      <c r="R1555">
        <f>YEAR(O1555)</f>
        <v>2015</v>
      </c>
    </row>
    <row r="1556" spans="1:18" ht="43.5" x14ac:dyDescent="0.35">
      <c r="A1556">
        <v>1429</v>
      </c>
      <c r="B1556" s="3" t="s">
        <v>1430</v>
      </c>
      <c r="C1556" s="3" t="s">
        <v>5539</v>
      </c>
      <c r="D1556" s="6">
        <v>10000</v>
      </c>
      <c r="E1556" s="8">
        <v>0</v>
      </c>
      <c r="F1556" t="s">
        <v>8220</v>
      </c>
      <c r="G1556" t="s">
        <v>8223</v>
      </c>
      <c r="H1556" t="s">
        <v>8245</v>
      </c>
      <c r="I1556">
        <v>1428629242</v>
      </c>
      <c r="J1556">
        <v>1426037242</v>
      </c>
      <c r="K1556" t="b">
        <v>0</v>
      </c>
      <c r="L1556">
        <v>0</v>
      </c>
      <c r="M1556" t="b">
        <v>0</v>
      </c>
      <c r="N1556" t="s">
        <v>8285</v>
      </c>
      <c r="O1556" s="9">
        <f>(((J1556/60)/60)/24)+DATE(1970,1,1)</f>
        <v>42074.060671296291</v>
      </c>
      <c r="P1556" t="str">
        <f>LEFT(N1556,SEARCH("/",N1556)-1)</f>
        <v>publishing</v>
      </c>
      <c r="Q1556" t="str">
        <f>RIGHT(N1556,LEN(N1556)-SEARCH("/",N1556))</f>
        <v>translations</v>
      </c>
      <c r="R1556">
        <f>YEAR(O1556)</f>
        <v>2015</v>
      </c>
    </row>
    <row r="1557" spans="1:18" ht="58" x14ac:dyDescent="0.35">
      <c r="A1557">
        <v>1436</v>
      </c>
      <c r="B1557" s="3" t="s">
        <v>1437</v>
      </c>
      <c r="C1557" s="3" t="s">
        <v>5546</v>
      </c>
      <c r="D1557" s="6">
        <v>10000</v>
      </c>
      <c r="E1557" s="8">
        <v>77</v>
      </c>
      <c r="F1557" t="s">
        <v>8220</v>
      </c>
      <c r="G1557" t="s">
        <v>8235</v>
      </c>
      <c r="H1557" t="s">
        <v>8248</v>
      </c>
      <c r="I1557">
        <v>1456043057</v>
      </c>
      <c r="J1557">
        <v>1453451057</v>
      </c>
      <c r="K1557" t="b">
        <v>0</v>
      </c>
      <c r="L1557">
        <v>2</v>
      </c>
      <c r="M1557" t="b">
        <v>0</v>
      </c>
      <c r="N1557" t="s">
        <v>8285</v>
      </c>
      <c r="O1557" s="9">
        <f>(((J1557/60)/60)/24)+DATE(1970,1,1)</f>
        <v>42391.35019675926</v>
      </c>
      <c r="P1557" t="str">
        <f>LEFT(N1557,SEARCH("/",N1557)-1)</f>
        <v>publishing</v>
      </c>
      <c r="Q1557" t="str">
        <f>RIGHT(N1557,LEN(N1557)-SEARCH("/",N1557))</f>
        <v>translations</v>
      </c>
      <c r="R1557">
        <f>YEAR(O1557)</f>
        <v>2016</v>
      </c>
    </row>
    <row r="1558" spans="1:18" ht="43.5" x14ac:dyDescent="0.35">
      <c r="A1558">
        <v>1487</v>
      </c>
      <c r="B1558" s="3" t="s">
        <v>1488</v>
      </c>
      <c r="C1558" s="3" t="s">
        <v>5597</v>
      </c>
      <c r="D1558" s="6">
        <v>10000</v>
      </c>
      <c r="E1558" s="8">
        <v>0</v>
      </c>
      <c r="F1558" t="s">
        <v>8220</v>
      </c>
      <c r="G1558" t="s">
        <v>8223</v>
      </c>
      <c r="H1558" t="s">
        <v>8245</v>
      </c>
      <c r="I1558">
        <v>1470175271</v>
      </c>
      <c r="J1558">
        <v>1467583271</v>
      </c>
      <c r="K1558" t="b">
        <v>0</v>
      </c>
      <c r="L1558">
        <v>0</v>
      </c>
      <c r="M1558" t="b">
        <v>0</v>
      </c>
      <c r="N1558" t="s">
        <v>8273</v>
      </c>
      <c r="O1558" s="9">
        <f>(((J1558/60)/60)/24)+DATE(1970,1,1)</f>
        <v>42554.917488425926</v>
      </c>
      <c r="P1558" t="str">
        <f>LEFT(N1558,SEARCH("/",N1558)-1)</f>
        <v>publishing</v>
      </c>
      <c r="Q1558" t="str">
        <f>RIGHT(N1558,LEN(N1558)-SEARCH("/",N1558))</f>
        <v>fiction</v>
      </c>
      <c r="R1558">
        <f>YEAR(O1558)</f>
        <v>2016</v>
      </c>
    </row>
    <row r="1559" spans="1:18" ht="43.5" x14ac:dyDescent="0.35">
      <c r="A1559">
        <v>1711</v>
      </c>
      <c r="B1559" s="3" t="s">
        <v>1712</v>
      </c>
      <c r="C1559" s="3" t="s">
        <v>5821</v>
      </c>
      <c r="D1559" s="6">
        <v>10000</v>
      </c>
      <c r="E1559" s="8">
        <v>1050</v>
      </c>
      <c r="F1559" t="s">
        <v>8220</v>
      </c>
      <c r="G1559" t="s">
        <v>8223</v>
      </c>
      <c r="H1559" t="s">
        <v>8245</v>
      </c>
      <c r="I1559">
        <v>1409585434</v>
      </c>
      <c r="J1559">
        <v>1406907034</v>
      </c>
      <c r="K1559" t="b">
        <v>0</v>
      </c>
      <c r="L1559">
        <v>2</v>
      </c>
      <c r="M1559" t="b">
        <v>0</v>
      </c>
      <c r="N1559" t="s">
        <v>8291</v>
      </c>
      <c r="O1559" s="9">
        <f>(((J1559/60)/60)/24)+DATE(1970,1,1)</f>
        <v>41852.646226851852</v>
      </c>
      <c r="P1559" t="str">
        <f>LEFT(N1559,SEARCH("/",N1559)-1)</f>
        <v>music</v>
      </c>
      <c r="Q1559" t="str">
        <f>RIGHT(N1559,LEN(N1559)-SEARCH("/",N1559))</f>
        <v>faith</v>
      </c>
      <c r="R1559">
        <f>YEAR(O1559)</f>
        <v>2014</v>
      </c>
    </row>
    <row r="1560" spans="1:18" ht="58" x14ac:dyDescent="0.35">
      <c r="A1560">
        <v>1723</v>
      </c>
      <c r="B1560" s="3" t="s">
        <v>1724</v>
      </c>
      <c r="C1560" s="3" t="s">
        <v>5833</v>
      </c>
      <c r="D1560" s="6">
        <v>10000</v>
      </c>
      <c r="E1560" s="8">
        <v>650</v>
      </c>
      <c r="F1560" t="s">
        <v>8220</v>
      </c>
      <c r="G1560" t="s">
        <v>8223</v>
      </c>
      <c r="H1560" t="s">
        <v>8245</v>
      </c>
      <c r="I1560">
        <v>1435730400</v>
      </c>
      <c r="J1560">
        <v>1430855315</v>
      </c>
      <c r="K1560" t="b">
        <v>0</v>
      </c>
      <c r="L1560">
        <v>3</v>
      </c>
      <c r="M1560" t="b">
        <v>0</v>
      </c>
      <c r="N1560" t="s">
        <v>8291</v>
      </c>
      <c r="O1560" s="9">
        <f>(((J1560/60)/60)/24)+DATE(1970,1,1)</f>
        <v>42129.82540509259</v>
      </c>
      <c r="P1560" t="str">
        <f>LEFT(N1560,SEARCH("/",N1560)-1)</f>
        <v>music</v>
      </c>
      <c r="Q1560" t="str">
        <f>RIGHT(N1560,LEN(N1560)-SEARCH("/",N1560))</f>
        <v>faith</v>
      </c>
      <c r="R1560">
        <f>YEAR(O1560)</f>
        <v>2015</v>
      </c>
    </row>
    <row r="1561" spans="1:18" ht="43.5" x14ac:dyDescent="0.35">
      <c r="A1561">
        <v>1729</v>
      </c>
      <c r="B1561" s="3" t="s">
        <v>1730</v>
      </c>
      <c r="C1561" s="3" t="s">
        <v>5839</v>
      </c>
      <c r="D1561" s="6">
        <v>10000</v>
      </c>
      <c r="E1561" s="8">
        <v>0</v>
      </c>
      <c r="F1561" t="s">
        <v>8220</v>
      </c>
      <c r="G1561" t="s">
        <v>8223</v>
      </c>
      <c r="H1561" t="s">
        <v>8245</v>
      </c>
      <c r="I1561">
        <v>1465521306</v>
      </c>
      <c r="J1561">
        <v>1460337306</v>
      </c>
      <c r="K1561" t="b">
        <v>0</v>
      </c>
      <c r="L1561">
        <v>0</v>
      </c>
      <c r="M1561" t="b">
        <v>0</v>
      </c>
      <c r="N1561" t="s">
        <v>8291</v>
      </c>
      <c r="O1561" s="9">
        <f>(((J1561/60)/60)/24)+DATE(1970,1,1)</f>
        <v>42471.052152777775</v>
      </c>
      <c r="P1561" t="str">
        <f>LEFT(N1561,SEARCH("/",N1561)-1)</f>
        <v>music</v>
      </c>
      <c r="Q1561" t="str">
        <f>RIGHT(N1561,LEN(N1561)-SEARCH("/",N1561))</f>
        <v>faith</v>
      </c>
      <c r="R1561">
        <f>YEAR(O1561)</f>
        <v>2016</v>
      </c>
    </row>
    <row r="1562" spans="1:18" ht="43.5" x14ac:dyDescent="0.35">
      <c r="A1562">
        <v>1733</v>
      </c>
      <c r="B1562" s="3" t="s">
        <v>1734</v>
      </c>
      <c r="C1562" s="3" t="s">
        <v>5843</v>
      </c>
      <c r="D1562" s="6">
        <v>10000</v>
      </c>
      <c r="E1562" s="8">
        <v>0</v>
      </c>
      <c r="F1562" t="s">
        <v>8220</v>
      </c>
      <c r="G1562" t="s">
        <v>8223</v>
      </c>
      <c r="H1562" t="s">
        <v>8245</v>
      </c>
      <c r="I1562">
        <v>1473802200</v>
      </c>
      <c r="J1562">
        <v>1472746374</v>
      </c>
      <c r="K1562" t="b">
        <v>0</v>
      </c>
      <c r="L1562">
        <v>0</v>
      </c>
      <c r="M1562" t="b">
        <v>0</v>
      </c>
      <c r="N1562" t="s">
        <v>8291</v>
      </c>
      <c r="O1562" s="9">
        <f>(((J1562/60)/60)/24)+DATE(1970,1,1)</f>
        <v>42614.675625000003</v>
      </c>
      <c r="P1562" t="str">
        <f>LEFT(N1562,SEARCH("/",N1562)-1)</f>
        <v>music</v>
      </c>
      <c r="Q1562" t="str">
        <f>RIGHT(N1562,LEN(N1562)-SEARCH("/",N1562))</f>
        <v>faith</v>
      </c>
      <c r="R1562">
        <f>YEAR(O1562)</f>
        <v>2016</v>
      </c>
    </row>
    <row r="1563" spans="1:18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>(((J1563/60)/60)/24)+DATE(1970,1,1)</f>
        <v>41555.041701388887</v>
      </c>
      <c r="P1563" t="str">
        <f>LEFT(N1563,SEARCH("/",N1563)-1)</f>
        <v>publishing</v>
      </c>
      <c r="Q1563" t="str">
        <f>RIGHT(N1563,LEN(N1563)-SEARCH("/",N1563))</f>
        <v>art books</v>
      </c>
      <c r="R1563">
        <f>YEAR(O1563)</f>
        <v>2013</v>
      </c>
    </row>
    <row r="1564" spans="1:18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>(((J1564/60)/60)/24)+DATE(1970,1,1)</f>
        <v>40079.566157407404</v>
      </c>
      <c r="P1564" t="str">
        <f>LEFT(N1564,SEARCH("/",N1564)-1)</f>
        <v>publishing</v>
      </c>
      <c r="Q1564" t="str">
        <f>RIGHT(N1564,LEN(N1564)-SEARCH("/",N1564))</f>
        <v>art books</v>
      </c>
      <c r="R1564">
        <f>YEAR(O1564)</f>
        <v>2009</v>
      </c>
    </row>
    <row r="1565" spans="1:18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>(((J1565/60)/60)/24)+DATE(1970,1,1)</f>
        <v>41652.742488425924</v>
      </c>
      <c r="P1565" t="str">
        <f>LEFT(N1565,SEARCH("/",N1565)-1)</f>
        <v>publishing</v>
      </c>
      <c r="Q1565" t="str">
        <f>RIGHT(N1565,LEN(N1565)-SEARCH("/",N1565))</f>
        <v>art books</v>
      </c>
      <c r="R1565">
        <f>YEAR(O1565)</f>
        <v>2014</v>
      </c>
    </row>
    <row r="1566" spans="1:18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>(((J1566/60)/60)/24)+DATE(1970,1,1)</f>
        <v>42121.367002314815</v>
      </c>
      <c r="P1566" t="str">
        <f>LEFT(N1566,SEARCH("/",N1566)-1)</f>
        <v>publishing</v>
      </c>
      <c r="Q1566" t="str">
        <f>RIGHT(N1566,LEN(N1566)-SEARCH("/",N1566))</f>
        <v>art books</v>
      </c>
      <c r="R1566">
        <f>YEAR(O1566)</f>
        <v>2015</v>
      </c>
    </row>
    <row r="1567" spans="1:18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>(((J1567/60)/60)/24)+DATE(1970,1,1)</f>
        <v>40672.729872685188</v>
      </c>
      <c r="P1567" t="str">
        <f>LEFT(N1567,SEARCH("/",N1567)-1)</f>
        <v>publishing</v>
      </c>
      <c r="Q1567" t="str">
        <f>RIGHT(N1567,LEN(N1567)-SEARCH("/",N1567))</f>
        <v>art books</v>
      </c>
      <c r="R1567">
        <f>YEAR(O1567)</f>
        <v>2011</v>
      </c>
    </row>
    <row r="1568" spans="1:18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>(((J1568/60)/60)/24)+DATE(1970,1,1)</f>
        <v>42549.916712962964</v>
      </c>
      <c r="P1568" t="str">
        <f>LEFT(N1568,SEARCH("/",N1568)-1)</f>
        <v>publishing</v>
      </c>
      <c r="Q1568" t="str">
        <f>RIGHT(N1568,LEN(N1568)-SEARCH("/",N1568))</f>
        <v>art books</v>
      </c>
      <c r="R1568">
        <f>YEAR(O1568)</f>
        <v>2016</v>
      </c>
    </row>
    <row r="1569" spans="1:18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>(((J1569/60)/60)/24)+DATE(1970,1,1)</f>
        <v>41671.936863425923</v>
      </c>
      <c r="P1569" t="str">
        <f>LEFT(N1569,SEARCH("/",N1569)-1)</f>
        <v>publishing</v>
      </c>
      <c r="Q1569" t="str">
        <f>RIGHT(N1569,LEN(N1569)-SEARCH("/",N1569))</f>
        <v>art books</v>
      </c>
      <c r="R1569">
        <f>YEAR(O1569)</f>
        <v>2014</v>
      </c>
    </row>
    <row r="1570" spans="1:18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>(((J1570/60)/60)/24)+DATE(1970,1,1)</f>
        <v>41962.062326388885</v>
      </c>
      <c r="P1570" t="str">
        <f>LEFT(N1570,SEARCH("/",N1570)-1)</f>
        <v>publishing</v>
      </c>
      <c r="Q1570" t="str">
        <f>RIGHT(N1570,LEN(N1570)-SEARCH("/",N1570))</f>
        <v>art books</v>
      </c>
      <c r="R1570">
        <f>YEAR(O1570)</f>
        <v>2014</v>
      </c>
    </row>
    <row r="1571" spans="1:18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>(((J1571/60)/60)/24)+DATE(1970,1,1)</f>
        <v>41389.679560185185</v>
      </c>
      <c r="P1571" t="str">
        <f>LEFT(N1571,SEARCH("/",N1571)-1)</f>
        <v>publishing</v>
      </c>
      <c r="Q1571" t="str">
        <f>RIGHT(N1571,LEN(N1571)-SEARCH("/",N1571))</f>
        <v>art books</v>
      </c>
      <c r="R1571">
        <f>YEAR(O1571)</f>
        <v>2013</v>
      </c>
    </row>
    <row r="1572" spans="1:18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>(((J1572/60)/60)/24)+DATE(1970,1,1)</f>
        <v>42438.813449074078</v>
      </c>
      <c r="P1572" t="str">
        <f>LEFT(N1572,SEARCH("/",N1572)-1)</f>
        <v>publishing</v>
      </c>
      <c r="Q1572" t="str">
        <f>RIGHT(N1572,LEN(N1572)-SEARCH("/",N1572))</f>
        <v>art books</v>
      </c>
      <c r="R1572">
        <f>YEAR(O1572)</f>
        <v>2016</v>
      </c>
    </row>
    <row r="1573" spans="1:18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>(((J1573/60)/60)/24)+DATE(1970,1,1)</f>
        <v>42144.769479166673</v>
      </c>
      <c r="P1573" t="str">
        <f>LEFT(N1573,SEARCH("/",N1573)-1)</f>
        <v>publishing</v>
      </c>
      <c r="Q1573" t="str">
        <f>RIGHT(N1573,LEN(N1573)-SEARCH("/",N1573))</f>
        <v>art books</v>
      </c>
      <c r="R1573">
        <f>YEAR(O1573)</f>
        <v>2015</v>
      </c>
    </row>
    <row r="1574" spans="1:18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>(((J1574/60)/60)/24)+DATE(1970,1,1)</f>
        <v>42404.033090277779</v>
      </c>
      <c r="P1574" t="str">
        <f>LEFT(N1574,SEARCH("/",N1574)-1)</f>
        <v>publishing</v>
      </c>
      <c r="Q1574" t="str">
        <f>RIGHT(N1574,LEN(N1574)-SEARCH("/",N1574))</f>
        <v>art books</v>
      </c>
      <c r="R1574">
        <f>YEAR(O1574)</f>
        <v>2016</v>
      </c>
    </row>
    <row r="1575" spans="1:18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>(((J1575/60)/60)/24)+DATE(1970,1,1)</f>
        <v>42786.000023148154</v>
      </c>
      <c r="P1575" t="str">
        <f>LEFT(N1575,SEARCH("/",N1575)-1)</f>
        <v>publishing</v>
      </c>
      <c r="Q1575" t="str">
        <f>RIGHT(N1575,LEN(N1575)-SEARCH("/",N1575))</f>
        <v>art books</v>
      </c>
      <c r="R1575">
        <f>YEAR(O1575)</f>
        <v>2017</v>
      </c>
    </row>
    <row r="1576" spans="1:18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>(((J1576/60)/60)/24)+DATE(1970,1,1)</f>
        <v>42017.927418981482</v>
      </c>
      <c r="P1576" t="str">
        <f>LEFT(N1576,SEARCH("/",N1576)-1)</f>
        <v>publishing</v>
      </c>
      <c r="Q1576" t="str">
        <f>RIGHT(N1576,LEN(N1576)-SEARCH("/",N1576))</f>
        <v>art books</v>
      </c>
      <c r="R1576">
        <f>YEAR(O1576)</f>
        <v>2015</v>
      </c>
    </row>
    <row r="1577" spans="1:18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>(((J1577/60)/60)/24)+DATE(1970,1,1)</f>
        <v>41799.524259259262</v>
      </c>
      <c r="P1577" t="str">
        <f>LEFT(N1577,SEARCH("/",N1577)-1)</f>
        <v>publishing</v>
      </c>
      <c r="Q1577" t="str">
        <f>RIGHT(N1577,LEN(N1577)-SEARCH("/",N1577))</f>
        <v>art books</v>
      </c>
      <c r="R1577">
        <f>YEAR(O1577)</f>
        <v>2014</v>
      </c>
    </row>
    <row r="1578" spans="1:18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>(((J1578/60)/60)/24)+DATE(1970,1,1)</f>
        <v>42140.879259259258</v>
      </c>
      <c r="P1578" t="str">
        <f>LEFT(N1578,SEARCH("/",N1578)-1)</f>
        <v>publishing</v>
      </c>
      <c r="Q1578" t="str">
        <f>RIGHT(N1578,LEN(N1578)-SEARCH("/",N1578))</f>
        <v>art books</v>
      </c>
      <c r="R1578">
        <f>YEAR(O1578)</f>
        <v>2015</v>
      </c>
    </row>
    <row r="1579" spans="1:18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>(((J1579/60)/60)/24)+DATE(1970,1,1)</f>
        <v>41054.847777777781</v>
      </c>
      <c r="P1579" t="str">
        <f>LEFT(N1579,SEARCH("/",N1579)-1)</f>
        <v>publishing</v>
      </c>
      <c r="Q1579" t="str">
        <f>RIGHT(N1579,LEN(N1579)-SEARCH("/",N1579))</f>
        <v>art books</v>
      </c>
      <c r="R1579">
        <f>YEAR(O1579)</f>
        <v>2012</v>
      </c>
    </row>
    <row r="1580" spans="1:18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>(((J1580/60)/60)/24)+DATE(1970,1,1)</f>
        <v>40399.065868055557</v>
      </c>
      <c r="P1580" t="str">
        <f>LEFT(N1580,SEARCH("/",N1580)-1)</f>
        <v>publishing</v>
      </c>
      <c r="Q1580" t="str">
        <f>RIGHT(N1580,LEN(N1580)-SEARCH("/",N1580))</f>
        <v>art books</v>
      </c>
      <c r="R1580">
        <f>YEAR(O1580)</f>
        <v>2010</v>
      </c>
    </row>
    <row r="1581" spans="1:18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>(((J1581/60)/60)/24)+DATE(1970,1,1)</f>
        <v>41481.996423611112</v>
      </c>
      <c r="P1581" t="str">
        <f>LEFT(N1581,SEARCH("/",N1581)-1)</f>
        <v>publishing</v>
      </c>
      <c r="Q1581" t="str">
        <f>RIGHT(N1581,LEN(N1581)-SEARCH("/",N1581))</f>
        <v>art books</v>
      </c>
      <c r="R1581">
        <f>YEAR(O1581)</f>
        <v>2013</v>
      </c>
    </row>
    <row r="1582" spans="1:18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>(((J1582/60)/60)/24)+DATE(1970,1,1)</f>
        <v>40990.050069444449</v>
      </c>
      <c r="P1582" t="str">
        <f>LEFT(N1582,SEARCH("/",N1582)-1)</f>
        <v>publishing</v>
      </c>
      <c r="Q1582" t="str">
        <f>RIGHT(N1582,LEN(N1582)-SEARCH("/",N1582))</f>
        <v>art books</v>
      </c>
      <c r="R1582">
        <f>YEAR(O1582)</f>
        <v>2012</v>
      </c>
    </row>
    <row r="1583" spans="1:18" ht="43.5" x14ac:dyDescent="0.35">
      <c r="A1583">
        <v>1787</v>
      </c>
      <c r="B1583" s="3" t="s">
        <v>1788</v>
      </c>
      <c r="C1583" s="3" t="s">
        <v>5897</v>
      </c>
      <c r="D1583" s="6">
        <v>10000</v>
      </c>
      <c r="E1583" s="8">
        <v>1533</v>
      </c>
      <c r="F1583" t="s">
        <v>8220</v>
      </c>
      <c r="G1583" t="s">
        <v>8223</v>
      </c>
      <c r="H1583" t="s">
        <v>8245</v>
      </c>
      <c r="I1583">
        <v>1428158637</v>
      </c>
      <c r="J1583">
        <v>1425570237</v>
      </c>
      <c r="K1583" t="b">
        <v>1</v>
      </c>
      <c r="L1583">
        <v>24</v>
      </c>
      <c r="M1583" t="b">
        <v>0</v>
      </c>
      <c r="N1583" t="s">
        <v>8283</v>
      </c>
      <c r="O1583" s="9">
        <f>(((J1583/60)/60)/24)+DATE(1970,1,1)</f>
        <v>42068.65552083333</v>
      </c>
      <c r="P1583" t="str">
        <f>LEFT(N1583,SEARCH("/",N1583)-1)</f>
        <v>photography</v>
      </c>
      <c r="Q1583" t="str">
        <f>RIGHT(N1583,LEN(N1583)-SEARCH("/",N1583))</f>
        <v>photobooks</v>
      </c>
      <c r="R1583">
        <f>YEAR(O1583)</f>
        <v>2015</v>
      </c>
    </row>
    <row r="1584" spans="1:18" ht="43.5" x14ac:dyDescent="0.35">
      <c r="A1584">
        <v>1797</v>
      </c>
      <c r="B1584" s="3" t="s">
        <v>1798</v>
      </c>
      <c r="C1584" s="3" t="s">
        <v>5907</v>
      </c>
      <c r="D1584" s="6">
        <v>10000</v>
      </c>
      <c r="E1584" s="8">
        <v>6755</v>
      </c>
      <c r="F1584" t="s">
        <v>8220</v>
      </c>
      <c r="G1584" t="s">
        <v>8223</v>
      </c>
      <c r="H1584" t="s">
        <v>8245</v>
      </c>
      <c r="I1584">
        <v>1481809189</v>
      </c>
      <c r="J1584">
        <v>1479217189</v>
      </c>
      <c r="K1584" t="b">
        <v>1</v>
      </c>
      <c r="L1584">
        <v>140</v>
      </c>
      <c r="M1584" t="b">
        <v>0</v>
      </c>
      <c r="N1584" t="s">
        <v>8283</v>
      </c>
      <c r="O1584" s="9">
        <f>(((J1584/60)/60)/24)+DATE(1970,1,1)</f>
        <v>42689.56931712963</v>
      </c>
      <c r="P1584" t="str">
        <f>LEFT(N1584,SEARCH("/",N1584)-1)</f>
        <v>photography</v>
      </c>
      <c r="Q1584" t="str">
        <f>RIGHT(N1584,LEN(N1584)-SEARCH("/",N1584))</f>
        <v>photobooks</v>
      </c>
      <c r="R1584">
        <f>YEAR(O1584)</f>
        <v>2016</v>
      </c>
    </row>
    <row r="1585" spans="1:18" ht="43.5" x14ac:dyDescent="0.35">
      <c r="A1585">
        <v>1869</v>
      </c>
      <c r="B1585" s="3" t="s">
        <v>1870</v>
      </c>
      <c r="C1585" s="3" t="s">
        <v>5979</v>
      </c>
      <c r="D1585" s="6">
        <v>10000</v>
      </c>
      <c r="E1585" s="8">
        <v>0</v>
      </c>
      <c r="F1585" t="s">
        <v>8220</v>
      </c>
      <c r="G1585" t="s">
        <v>8223</v>
      </c>
      <c r="H1585" t="s">
        <v>8245</v>
      </c>
      <c r="I1585">
        <v>1483488249</v>
      </c>
      <c r="J1585">
        <v>1480896249</v>
      </c>
      <c r="K1585" t="b">
        <v>0</v>
      </c>
      <c r="L1585">
        <v>0</v>
      </c>
      <c r="M1585" t="b">
        <v>0</v>
      </c>
      <c r="N1585" t="s">
        <v>8281</v>
      </c>
      <c r="O1585" s="9">
        <f>(((J1585/60)/60)/24)+DATE(1970,1,1)</f>
        <v>42709.002881944441</v>
      </c>
      <c r="P1585" t="str">
        <f>LEFT(N1585,SEARCH("/",N1585)-1)</f>
        <v>games</v>
      </c>
      <c r="Q1585" t="str">
        <f>RIGHT(N1585,LEN(N1585)-SEARCH("/",N1585))</f>
        <v>mobile games</v>
      </c>
      <c r="R1585">
        <f>YEAR(O1585)</f>
        <v>2016</v>
      </c>
    </row>
    <row r="1586" spans="1:18" ht="43.5" x14ac:dyDescent="0.35">
      <c r="A1586">
        <v>1875</v>
      </c>
      <c r="B1586" s="3" t="s">
        <v>1876</v>
      </c>
      <c r="C1586" s="3" t="s">
        <v>5985</v>
      </c>
      <c r="D1586" s="6">
        <v>10000</v>
      </c>
      <c r="E1586" s="8">
        <v>51</v>
      </c>
      <c r="F1586" t="s">
        <v>8220</v>
      </c>
      <c r="G1586" t="s">
        <v>8223</v>
      </c>
      <c r="H1586" t="s">
        <v>8245</v>
      </c>
      <c r="I1586">
        <v>1470519308</v>
      </c>
      <c r="J1586">
        <v>1465335308</v>
      </c>
      <c r="K1586" t="b">
        <v>0</v>
      </c>
      <c r="L1586">
        <v>3</v>
      </c>
      <c r="M1586" t="b">
        <v>0</v>
      </c>
      <c r="N1586" t="s">
        <v>8281</v>
      </c>
      <c r="O1586" s="9">
        <f>(((J1586/60)/60)/24)+DATE(1970,1,1)</f>
        <v>42528.899398148147</v>
      </c>
      <c r="P1586" t="str">
        <f>LEFT(N1586,SEARCH("/",N1586)-1)</f>
        <v>games</v>
      </c>
      <c r="Q1586" t="str">
        <f>RIGHT(N1586,LEN(N1586)-SEARCH("/",N1586))</f>
        <v>mobile games</v>
      </c>
      <c r="R1586">
        <f>YEAR(O1586)</f>
        <v>2016</v>
      </c>
    </row>
    <row r="1587" spans="1:18" ht="43.5" x14ac:dyDescent="0.35">
      <c r="A1587">
        <v>1920</v>
      </c>
      <c r="B1587" s="3" t="s">
        <v>1921</v>
      </c>
      <c r="C1587" s="3" t="s">
        <v>6030</v>
      </c>
      <c r="D1587" s="6">
        <v>10000</v>
      </c>
      <c r="E1587" s="8">
        <v>4303</v>
      </c>
      <c r="F1587" t="s">
        <v>8220</v>
      </c>
      <c r="G1587" t="s">
        <v>8224</v>
      </c>
      <c r="H1587" t="s">
        <v>8246</v>
      </c>
      <c r="I1587">
        <v>1445468400</v>
      </c>
      <c r="J1587">
        <v>1443042061</v>
      </c>
      <c r="K1587" t="b">
        <v>0</v>
      </c>
      <c r="L1587">
        <v>105</v>
      </c>
      <c r="M1587" t="b">
        <v>0</v>
      </c>
      <c r="N1587" t="s">
        <v>8292</v>
      </c>
      <c r="O1587" s="9">
        <f>(((J1587/60)/60)/24)+DATE(1970,1,1)</f>
        <v>42270.875706018516</v>
      </c>
      <c r="P1587" t="str">
        <f>LEFT(N1587,SEARCH("/",N1587)-1)</f>
        <v>technology</v>
      </c>
      <c r="Q1587" t="str">
        <f>RIGHT(N1587,LEN(N1587)-SEARCH("/",N1587))</f>
        <v>gadgets</v>
      </c>
      <c r="R1587">
        <f>YEAR(O1587)</f>
        <v>2015</v>
      </c>
    </row>
    <row r="1588" spans="1:18" ht="43.5" x14ac:dyDescent="0.35">
      <c r="A1588">
        <v>2160</v>
      </c>
      <c r="B1588" s="3" t="s">
        <v>2161</v>
      </c>
      <c r="C1588" s="3" t="s">
        <v>6270</v>
      </c>
      <c r="D1588" s="6">
        <v>10000</v>
      </c>
      <c r="E1588" s="8">
        <v>85</v>
      </c>
      <c r="F1588" t="s">
        <v>8220</v>
      </c>
      <c r="G1588" t="s">
        <v>8223</v>
      </c>
      <c r="H1588" t="s">
        <v>8245</v>
      </c>
      <c r="I1588">
        <v>1337447105</v>
      </c>
      <c r="J1588">
        <v>1334855105</v>
      </c>
      <c r="K1588" t="b">
        <v>0</v>
      </c>
      <c r="L1588">
        <v>16</v>
      </c>
      <c r="M1588" t="b">
        <v>0</v>
      </c>
      <c r="N1588" t="s">
        <v>8280</v>
      </c>
      <c r="O1588" s="9">
        <f>(((J1588/60)/60)/24)+DATE(1970,1,1)</f>
        <v>41018.711863425924</v>
      </c>
      <c r="P1588" t="str">
        <f>LEFT(N1588,SEARCH("/",N1588)-1)</f>
        <v>games</v>
      </c>
      <c r="Q1588" t="str">
        <f>RIGHT(N1588,LEN(N1588)-SEARCH("/",N1588))</f>
        <v>video games</v>
      </c>
      <c r="R1588">
        <f>YEAR(O1588)</f>
        <v>2012</v>
      </c>
    </row>
    <row r="1589" spans="1:18" ht="58" x14ac:dyDescent="0.35">
      <c r="A1589">
        <v>2433</v>
      </c>
      <c r="B1589" s="3" t="s">
        <v>2434</v>
      </c>
      <c r="C1589" s="3" t="s">
        <v>6543</v>
      </c>
      <c r="D1589" s="6">
        <v>10000</v>
      </c>
      <c r="E1589" s="8">
        <v>0</v>
      </c>
      <c r="F1589" t="s">
        <v>8220</v>
      </c>
      <c r="G1589" t="s">
        <v>8223</v>
      </c>
      <c r="H1589" t="s">
        <v>8245</v>
      </c>
      <c r="I1589">
        <v>1456608943</v>
      </c>
      <c r="J1589">
        <v>1454016943</v>
      </c>
      <c r="K1589" t="b">
        <v>0</v>
      </c>
      <c r="L1589">
        <v>0</v>
      </c>
      <c r="M1589" t="b">
        <v>0</v>
      </c>
      <c r="N1589" t="s">
        <v>8282</v>
      </c>
      <c r="O1589" s="9">
        <f>(((J1589/60)/60)/24)+DATE(1970,1,1)</f>
        <v>42397.89980324074</v>
      </c>
      <c r="P1589" t="str">
        <f>LEFT(N1589,SEARCH("/",N1589)-1)</f>
        <v>food</v>
      </c>
      <c r="Q1589" t="str">
        <f>RIGHT(N1589,LEN(N1589)-SEARCH("/",N1589))</f>
        <v>food trucks</v>
      </c>
      <c r="R1589">
        <f>YEAR(O1589)</f>
        <v>2016</v>
      </c>
    </row>
    <row r="1590" spans="1:18" ht="58" x14ac:dyDescent="0.35">
      <c r="A1590">
        <v>2439</v>
      </c>
      <c r="B1590" s="3" t="s">
        <v>2440</v>
      </c>
      <c r="C1590" s="3" t="s">
        <v>6549</v>
      </c>
      <c r="D1590" s="6">
        <v>10000</v>
      </c>
      <c r="E1590" s="8">
        <v>0</v>
      </c>
      <c r="F1590" t="s">
        <v>8220</v>
      </c>
      <c r="G1590" t="s">
        <v>8223</v>
      </c>
      <c r="H1590" t="s">
        <v>8245</v>
      </c>
      <c r="I1590">
        <v>1445197129</v>
      </c>
      <c r="J1590">
        <v>1442605129</v>
      </c>
      <c r="K1590" t="b">
        <v>0</v>
      </c>
      <c r="L1590">
        <v>0</v>
      </c>
      <c r="M1590" t="b">
        <v>0</v>
      </c>
      <c r="N1590" t="s">
        <v>8282</v>
      </c>
      <c r="O1590" s="9">
        <f>(((J1590/60)/60)/24)+DATE(1970,1,1)</f>
        <v>42265.818622685183</v>
      </c>
      <c r="P1590" t="str">
        <f>LEFT(N1590,SEARCH("/",N1590)-1)</f>
        <v>food</v>
      </c>
      <c r="Q1590" t="str">
        <f>RIGHT(N1590,LEN(N1590)-SEARCH("/",N1590))</f>
        <v>food trucks</v>
      </c>
      <c r="R1590">
        <f>YEAR(O1590)</f>
        <v>2015</v>
      </c>
    </row>
    <row r="1591" spans="1:18" ht="43.5" x14ac:dyDescent="0.35">
      <c r="A1591">
        <v>2503</v>
      </c>
      <c r="B1591" s="3" t="s">
        <v>2503</v>
      </c>
      <c r="C1591" s="3" t="s">
        <v>6613</v>
      </c>
      <c r="D1591" s="6">
        <v>10000</v>
      </c>
      <c r="E1591" s="8">
        <v>0</v>
      </c>
      <c r="F1591" t="s">
        <v>8220</v>
      </c>
      <c r="G1591" t="s">
        <v>8223</v>
      </c>
      <c r="H1591" t="s">
        <v>8245</v>
      </c>
      <c r="I1591">
        <v>1465333560</v>
      </c>
      <c r="J1591">
        <v>1462743308</v>
      </c>
      <c r="K1591" t="b">
        <v>0</v>
      </c>
      <c r="L1591">
        <v>0</v>
      </c>
      <c r="M1591" t="b">
        <v>0</v>
      </c>
      <c r="N1591" t="s">
        <v>8297</v>
      </c>
      <c r="O1591" s="9">
        <f>(((J1591/60)/60)/24)+DATE(1970,1,1)</f>
        <v>42498.899398148147</v>
      </c>
      <c r="P1591" t="str">
        <f>LEFT(N1591,SEARCH("/",N1591)-1)</f>
        <v>food</v>
      </c>
      <c r="Q1591" t="str">
        <f>RIGHT(N1591,LEN(N1591)-SEARCH("/",N1591))</f>
        <v>restaurants</v>
      </c>
      <c r="R1591">
        <f>YEAR(O1591)</f>
        <v>2016</v>
      </c>
    </row>
    <row r="1592" spans="1:18" ht="29" x14ac:dyDescent="0.35">
      <c r="A1592">
        <v>2584</v>
      </c>
      <c r="B1592" s="3" t="s">
        <v>2584</v>
      </c>
      <c r="C1592" s="3" t="s">
        <v>6694</v>
      </c>
      <c r="D1592" s="6">
        <v>10000</v>
      </c>
      <c r="E1592" s="8">
        <v>0</v>
      </c>
      <c r="F1592" t="s">
        <v>8220</v>
      </c>
      <c r="G1592" t="s">
        <v>8223</v>
      </c>
      <c r="H1592" t="s">
        <v>8245</v>
      </c>
      <c r="I1592">
        <v>1434341369</v>
      </c>
      <c r="J1592">
        <v>1431749369</v>
      </c>
      <c r="K1592" t="b">
        <v>0</v>
      </c>
      <c r="L1592">
        <v>0</v>
      </c>
      <c r="M1592" t="b">
        <v>0</v>
      </c>
      <c r="N1592" t="s">
        <v>8282</v>
      </c>
      <c r="O1592" s="9">
        <f>(((J1592/60)/60)/24)+DATE(1970,1,1)</f>
        <v>42140.173252314817</v>
      </c>
      <c r="P1592" t="str">
        <f>LEFT(N1592,SEARCH("/",N1592)-1)</f>
        <v>food</v>
      </c>
      <c r="Q1592" t="str">
        <f>RIGHT(N1592,LEN(N1592)-SEARCH("/",N1592))</f>
        <v>food trucks</v>
      </c>
      <c r="R1592">
        <f>YEAR(O1592)</f>
        <v>2015</v>
      </c>
    </row>
    <row r="1593" spans="1:18" ht="43.5" x14ac:dyDescent="0.35">
      <c r="A1593">
        <v>2593</v>
      </c>
      <c r="B1593" s="3" t="s">
        <v>2593</v>
      </c>
      <c r="C1593" s="3" t="s">
        <v>6703</v>
      </c>
      <c r="D1593" s="6">
        <v>10000</v>
      </c>
      <c r="E1593" s="8">
        <v>0</v>
      </c>
      <c r="F1593" t="s">
        <v>8220</v>
      </c>
      <c r="G1593" t="s">
        <v>8223</v>
      </c>
      <c r="H1593" t="s">
        <v>8245</v>
      </c>
      <c r="I1593">
        <v>1429993026</v>
      </c>
      <c r="J1593">
        <v>1427401026</v>
      </c>
      <c r="K1593" t="b">
        <v>0</v>
      </c>
      <c r="L1593">
        <v>0</v>
      </c>
      <c r="M1593" t="b">
        <v>0</v>
      </c>
      <c r="N1593" t="s">
        <v>8282</v>
      </c>
      <c r="O1593" s="9">
        <f>(((J1593/60)/60)/24)+DATE(1970,1,1)</f>
        <v>42089.84520833334</v>
      </c>
      <c r="P1593" t="str">
        <f>LEFT(N1593,SEARCH("/",N1593)-1)</f>
        <v>food</v>
      </c>
      <c r="Q1593" t="str">
        <f>RIGHT(N1593,LEN(N1593)-SEARCH("/",N1593))</f>
        <v>food trucks</v>
      </c>
      <c r="R1593">
        <f>YEAR(O1593)</f>
        <v>2015</v>
      </c>
    </row>
    <row r="1594" spans="1:18" ht="58" x14ac:dyDescent="0.35">
      <c r="A1594">
        <v>2672</v>
      </c>
      <c r="B1594" s="3" t="s">
        <v>2672</v>
      </c>
      <c r="C1594" s="3" t="s">
        <v>6782</v>
      </c>
      <c r="D1594" s="6">
        <v>10000</v>
      </c>
      <c r="E1594" s="8">
        <v>3319</v>
      </c>
      <c r="F1594" t="s">
        <v>8220</v>
      </c>
      <c r="G1594" t="s">
        <v>8223</v>
      </c>
      <c r="H1594" t="s">
        <v>8245</v>
      </c>
      <c r="I1594">
        <v>1451282400</v>
      </c>
      <c r="J1594">
        <v>1449436390</v>
      </c>
      <c r="K1594" t="b">
        <v>1</v>
      </c>
      <c r="L1594">
        <v>47</v>
      </c>
      <c r="M1594" t="b">
        <v>0</v>
      </c>
      <c r="N1594" t="s">
        <v>8300</v>
      </c>
      <c r="O1594" s="9">
        <f>(((J1594/60)/60)/24)+DATE(1970,1,1)</f>
        <v>42344.884143518517</v>
      </c>
      <c r="P1594" t="str">
        <f>LEFT(N1594,SEARCH("/",N1594)-1)</f>
        <v>technology</v>
      </c>
      <c r="Q1594" t="str">
        <f>RIGHT(N1594,LEN(N1594)-SEARCH("/",N1594))</f>
        <v>makerspaces</v>
      </c>
      <c r="R1594">
        <f>YEAR(O1594)</f>
        <v>2015</v>
      </c>
    </row>
    <row r="1595" spans="1:18" ht="29" x14ac:dyDescent="0.35">
      <c r="A1595">
        <v>2749</v>
      </c>
      <c r="B1595" s="3" t="s">
        <v>2749</v>
      </c>
      <c r="C1595" s="3" t="s">
        <v>6859</v>
      </c>
      <c r="D1595" s="6">
        <v>10000</v>
      </c>
      <c r="E1595" s="8">
        <v>110</v>
      </c>
      <c r="F1595" t="s">
        <v>8220</v>
      </c>
      <c r="G1595" t="s">
        <v>8223</v>
      </c>
      <c r="H1595" t="s">
        <v>8245</v>
      </c>
      <c r="I1595">
        <v>1428171037</v>
      </c>
      <c r="J1595">
        <v>1425582637</v>
      </c>
      <c r="K1595" t="b">
        <v>0</v>
      </c>
      <c r="L1595">
        <v>2</v>
      </c>
      <c r="M1595" t="b">
        <v>0</v>
      </c>
      <c r="N1595" t="s">
        <v>8302</v>
      </c>
      <c r="O1595" s="9">
        <f>(((J1595/60)/60)/24)+DATE(1970,1,1)</f>
        <v>42068.799039351856</v>
      </c>
      <c r="P1595" t="str">
        <f>LEFT(N1595,SEARCH("/",N1595)-1)</f>
        <v>publishing</v>
      </c>
      <c r="Q1595" t="str">
        <f>RIGHT(N1595,LEN(N1595)-SEARCH("/",N1595))</f>
        <v>children's books</v>
      </c>
      <c r="R1595">
        <f>YEAR(O1595)</f>
        <v>2015</v>
      </c>
    </row>
    <row r="1596" spans="1:18" ht="43.5" x14ac:dyDescent="0.35">
      <c r="A1596">
        <v>2754</v>
      </c>
      <c r="B1596" s="3" t="s">
        <v>2754</v>
      </c>
      <c r="C1596" s="3" t="s">
        <v>6864</v>
      </c>
      <c r="D1596" s="6">
        <v>10000</v>
      </c>
      <c r="E1596" s="8">
        <v>0</v>
      </c>
      <c r="F1596" t="s">
        <v>8220</v>
      </c>
      <c r="G1596" t="s">
        <v>8223</v>
      </c>
      <c r="H1596" t="s">
        <v>8245</v>
      </c>
      <c r="I1596">
        <v>1410448551</v>
      </c>
      <c r="J1596">
        <v>1407856551</v>
      </c>
      <c r="K1596" t="b">
        <v>0</v>
      </c>
      <c r="L1596">
        <v>0</v>
      </c>
      <c r="M1596" t="b">
        <v>0</v>
      </c>
      <c r="N1596" t="s">
        <v>8302</v>
      </c>
      <c r="O1596" s="9">
        <f>(((J1596/60)/60)/24)+DATE(1970,1,1)</f>
        <v>41863.636006944449</v>
      </c>
      <c r="P1596" t="str">
        <f>LEFT(N1596,SEARCH("/",N1596)-1)</f>
        <v>publishing</v>
      </c>
      <c r="Q1596" t="str">
        <f>RIGHT(N1596,LEN(N1596)-SEARCH("/",N1596))</f>
        <v>children's books</v>
      </c>
      <c r="R1596">
        <f>YEAR(O1596)</f>
        <v>2014</v>
      </c>
    </row>
    <row r="1597" spans="1:18" ht="43.5" x14ac:dyDescent="0.35">
      <c r="A1597">
        <v>2756</v>
      </c>
      <c r="B1597" s="3" t="s">
        <v>2756</v>
      </c>
      <c r="C1597" s="3" t="s">
        <v>6866</v>
      </c>
      <c r="D1597" s="6">
        <v>10000</v>
      </c>
      <c r="E1597" s="8">
        <v>1048</v>
      </c>
      <c r="F1597" t="s">
        <v>8220</v>
      </c>
      <c r="G1597" t="s">
        <v>8223</v>
      </c>
      <c r="H1597" t="s">
        <v>8245</v>
      </c>
      <c r="I1597">
        <v>1389476201</v>
      </c>
      <c r="J1597">
        <v>1386884201</v>
      </c>
      <c r="K1597" t="b">
        <v>0</v>
      </c>
      <c r="L1597">
        <v>33</v>
      </c>
      <c r="M1597" t="b">
        <v>0</v>
      </c>
      <c r="N1597" t="s">
        <v>8302</v>
      </c>
      <c r="O1597" s="9">
        <f>(((J1597/60)/60)/24)+DATE(1970,1,1)</f>
        <v>41620.90047453704</v>
      </c>
      <c r="P1597" t="str">
        <f>LEFT(N1597,SEARCH("/",N1597)-1)</f>
        <v>publishing</v>
      </c>
      <c r="Q1597" t="str">
        <f>RIGHT(N1597,LEN(N1597)-SEARCH("/",N1597))</f>
        <v>children's books</v>
      </c>
      <c r="R1597">
        <f>YEAR(O1597)</f>
        <v>2013</v>
      </c>
    </row>
    <row r="1598" spans="1:18" ht="43.5" x14ac:dyDescent="0.35">
      <c r="A1598">
        <v>2871</v>
      </c>
      <c r="B1598" s="3" t="s">
        <v>2871</v>
      </c>
      <c r="C1598" s="3" t="s">
        <v>6981</v>
      </c>
      <c r="D1598" s="6">
        <v>10000</v>
      </c>
      <c r="E1598" s="8">
        <v>467</v>
      </c>
      <c r="F1598" t="s">
        <v>8220</v>
      </c>
      <c r="G1598" t="s">
        <v>8223</v>
      </c>
      <c r="H1598" t="s">
        <v>8245</v>
      </c>
      <c r="I1598">
        <v>1419183813</v>
      </c>
      <c r="J1598">
        <v>1417455813</v>
      </c>
      <c r="K1598" t="b">
        <v>0</v>
      </c>
      <c r="L1598">
        <v>13</v>
      </c>
      <c r="M1598" t="b">
        <v>0</v>
      </c>
      <c r="N1598" t="s">
        <v>8269</v>
      </c>
      <c r="O1598" s="9">
        <f>(((J1598/60)/60)/24)+DATE(1970,1,1)</f>
        <v>41974.738576388889</v>
      </c>
      <c r="P1598" t="str">
        <f>LEFT(N1598,SEARCH("/",N1598)-1)</f>
        <v>theater</v>
      </c>
      <c r="Q1598" t="str">
        <f>RIGHT(N1598,LEN(N1598)-SEARCH("/",N1598))</f>
        <v>plays</v>
      </c>
      <c r="R1598">
        <f>YEAR(O1598)</f>
        <v>2014</v>
      </c>
    </row>
    <row r="1599" spans="1:18" ht="58" x14ac:dyDescent="0.35">
      <c r="A1599">
        <v>2883</v>
      </c>
      <c r="B1599" s="3" t="s">
        <v>2883</v>
      </c>
      <c r="C1599" s="3" t="s">
        <v>6993</v>
      </c>
      <c r="D1599" s="6">
        <v>10000</v>
      </c>
      <c r="E1599" s="8">
        <v>1908</v>
      </c>
      <c r="F1599" t="s">
        <v>8220</v>
      </c>
      <c r="G1599" t="s">
        <v>8223</v>
      </c>
      <c r="H1599" t="s">
        <v>8245</v>
      </c>
      <c r="I1599">
        <v>1454734740</v>
      </c>
      <c r="J1599">
        <v>1451684437</v>
      </c>
      <c r="K1599" t="b">
        <v>0</v>
      </c>
      <c r="L1599">
        <v>5</v>
      </c>
      <c r="M1599" t="b">
        <v>0</v>
      </c>
      <c r="N1599" t="s">
        <v>8269</v>
      </c>
      <c r="O1599" s="9">
        <f>(((J1599/60)/60)/24)+DATE(1970,1,1)</f>
        <v>42370.90320601852</v>
      </c>
      <c r="P1599" t="str">
        <f>LEFT(N1599,SEARCH("/",N1599)-1)</f>
        <v>theater</v>
      </c>
      <c r="Q1599" t="str">
        <f>RIGHT(N1599,LEN(N1599)-SEARCH("/",N1599))</f>
        <v>plays</v>
      </c>
      <c r="R1599">
        <f>YEAR(O1599)</f>
        <v>2016</v>
      </c>
    </row>
    <row r="1600" spans="1:18" ht="43.5" x14ac:dyDescent="0.35">
      <c r="A1600">
        <v>2891</v>
      </c>
      <c r="B1600" s="3" t="s">
        <v>2891</v>
      </c>
      <c r="C1600" s="3" t="s">
        <v>7001</v>
      </c>
      <c r="D1600" s="6">
        <v>10000</v>
      </c>
      <c r="E1600" s="8">
        <v>273</v>
      </c>
      <c r="F1600" t="s">
        <v>8220</v>
      </c>
      <c r="G1600" t="s">
        <v>8223</v>
      </c>
      <c r="H1600" t="s">
        <v>8245</v>
      </c>
      <c r="I1600">
        <v>1460751128</v>
      </c>
      <c r="J1600">
        <v>1455570728</v>
      </c>
      <c r="K1600" t="b">
        <v>0</v>
      </c>
      <c r="L1600">
        <v>10</v>
      </c>
      <c r="M1600" t="b">
        <v>0</v>
      </c>
      <c r="N1600" t="s">
        <v>8269</v>
      </c>
      <c r="O1600" s="9">
        <f>(((J1600/60)/60)/24)+DATE(1970,1,1)</f>
        <v>42415.883425925931</v>
      </c>
      <c r="P1600" t="str">
        <f>LEFT(N1600,SEARCH("/",N1600)-1)</f>
        <v>theater</v>
      </c>
      <c r="Q1600" t="str">
        <f>RIGHT(N1600,LEN(N1600)-SEARCH("/",N1600))</f>
        <v>plays</v>
      </c>
      <c r="R1600">
        <f>YEAR(O1600)</f>
        <v>2016</v>
      </c>
    </row>
    <row r="1601" spans="1:18" ht="43.5" x14ac:dyDescent="0.35">
      <c r="A1601">
        <v>2899</v>
      </c>
      <c r="B1601" s="3" t="s">
        <v>2899</v>
      </c>
      <c r="C1601" s="3" t="s">
        <v>7009</v>
      </c>
      <c r="D1601" s="6">
        <v>10000</v>
      </c>
      <c r="E1601" s="8">
        <v>0</v>
      </c>
      <c r="F1601" t="s">
        <v>8220</v>
      </c>
      <c r="G1601" t="s">
        <v>8223</v>
      </c>
      <c r="H1601" t="s">
        <v>8245</v>
      </c>
      <c r="I1601">
        <v>1469325158</v>
      </c>
      <c r="J1601">
        <v>1464141158</v>
      </c>
      <c r="K1601" t="b">
        <v>0</v>
      </c>
      <c r="L1601">
        <v>0</v>
      </c>
      <c r="M1601" t="b">
        <v>0</v>
      </c>
      <c r="N1601" t="s">
        <v>8269</v>
      </c>
      <c r="O1601" s="9">
        <f>(((J1601/60)/60)/24)+DATE(1970,1,1)</f>
        <v>42515.078217592592</v>
      </c>
      <c r="P1601" t="str">
        <f>LEFT(N1601,SEARCH("/",N1601)-1)</f>
        <v>theater</v>
      </c>
      <c r="Q1601" t="str">
        <f>RIGHT(N1601,LEN(N1601)-SEARCH("/",N1601))</f>
        <v>plays</v>
      </c>
      <c r="R1601">
        <f>YEAR(O1601)</f>
        <v>2016</v>
      </c>
    </row>
    <row r="1602" spans="1:18" ht="43.5" x14ac:dyDescent="0.35">
      <c r="A1602">
        <v>2913</v>
      </c>
      <c r="B1602" s="3" t="s">
        <v>2913</v>
      </c>
      <c r="C1602" s="3" t="s">
        <v>7023</v>
      </c>
      <c r="D1602" s="6">
        <v>10000</v>
      </c>
      <c r="E1602" s="8">
        <v>2</v>
      </c>
      <c r="F1602" t="s">
        <v>8220</v>
      </c>
      <c r="G1602" t="s">
        <v>8223</v>
      </c>
      <c r="H1602" t="s">
        <v>8245</v>
      </c>
      <c r="I1602">
        <v>1410041339</v>
      </c>
      <c r="J1602">
        <v>1404857339</v>
      </c>
      <c r="K1602" t="b">
        <v>0</v>
      </c>
      <c r="L1602">
        <v>2</v>
      </c>
      <c r="M1602" t="b">
        <v>0</v>
      </c>
      <c r="N1602" t="s">
        <v>8269</v>
      </c>
      <c r="O1602" s="9">
        <f>(((J1602/60)/60)/24)+DATE(1970,1,1)</f>
        <v>41828.922905092593</v>
      </c>
      <c r="P1602" t="str">
        <f>LEFT(N1602,SEARCH("/",N1602)-1)</f>
        <v>theater</v>
      </c>
      <c r="Q1602" t="str">
        <f>RIGHT(N1602,LEN(N1602)-SEARCH("/",N1602))</f>
        <v>plays</v>
      </c>
      <c r="R1602">
        <f>YEAR(O1602)</f>
        <v>2014</v>
      </c>
    </row>
    <row r="1603" spans="1:18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>(((J1603/60)/60)/24)+DATE(1970,1,1)</f>
        <v>40638.092974537038</v>
      </c>
      <c r="P1603" t="str">
        <f>LEFT(N1603,SEARCH("/",N1603)-1)</f>
        <v>music</v>
      </c>
      <c r="Q1603" t="str">
        <f>RIGHT(N1603,LEN(N1603)-SEARCH("/",N1603))</f>
        <v>rock</v>
      </c>
      <c r="R1603">
        <f>YEAR(O1603)</f>
        <v>2011</v>
      </c>
    </row>
    <row r="1604" spans="1:18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>(((J1604/60)/60)/24)+DATE(1970,1,1)</f>
        <v>40788.297650462962</v>
      </c>
      <c r="P1604" t="str">
        <f>LEFT(N1604,SEARCH("/",N1604)-1)</f>
        <v>music</v>
      </c>
      <c r="Q1604" t="str">
        <f>RIGHT(N1604,LEN(N1604)-SEARCH("/",N1604))</f>
        <v>rock</v>
      </c>
      <c r="R1604">
        <f>YEAR(O1604)</f>
        <v>2011</v>
      </c>
    </row>
    <row r="1605" spans="1:18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>(((J1605/60)/60)/24)+DATE(1970,1,1)</f>
        <v>40876.169664351852</v>
      </c>
      <c r="P1605" t="str">
        <f>LEFT(N1605,SEARCH("/",N1605)-1)</f>
        <v>music</v>
      </c>
      <c r="Q1605" t="str">
        <f>RIGHT(N1605,LEN(N1605)-SEARCH("/",N1605))</f>
        <v>rock</v>
      </c>
      <c r="R1605">
        <f>YEAR(O1605)</f>
        <v>2011</v>
      </c>
    </row>
    <row r="1606" spans="1:18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>(((J1606/60)/60)/24)+DATE(1970,1,1)</f>
        <v>40945.845312500001</v>
      </c>
      <c r="P1606" t="str">
        <f>LEFT(N1606,SEARCH("/",N1606)-1)</f>
        <v>music</v>
      </c>
      <c r="Q1606" t="str">
        <f>RIGHT(N1606,LEN(N1606)-SEARCH("/",N1606))</f>
        <v>rock</v>
      </c>
      <c r="R1606">
        <f>YEAR(O1606)</f>
        <v>2012</v>
      </c>
    </row>
    <row r="1607" spans="1:18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>(((J1607/60)/60)/24)+DATE(1970,1,1)</f>
        <v>40747.012881944444</v>
      </c>
      <c r="P1607" t="str">
        <f>LEFT(N1607,SEARCH("/",N1607)-1)</f>
        <v>music</v>
      </c>
      <c r="Q1607" t="str">
        <f>RIGHT(N1607,LEN(N1607)-SEARCH("/",N1607))</f>
        <v>rock</v>
      </c>
      <c r="R1607">
        <f>YEAR(O1607)</f>
        <v>2011</v>
      </c>
    </row>
    <row r="1608" spans="1:18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>(((J1608/60)/60)/24)+DATE(1970,1,1)</f>
        <v>40536.111550925925</v>
      </c>
      <c r="P1608" t="str">
        <f>LEFT(N1608,SEARCH("/",N1608)-1)</f>
        <v>music</v>
      </c>
      <c r="Q1608" t="str">
        <f>RIGHT(N1608,LEN(N1608)-SEARCH("/",N1608))</f>
        <v>rock</v>
      </c>
      <c r="R1608">
        <f>YEAR(O1608)</f>
        <v>2010</v>
      </c>
    </row>
    <row r="1609" spans="1:18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>(((J1609/60)/60)/24)+DATE(1970,1,1)</f>
        <v>41053.80846064815</v>
      </c>
      <c r="P1609" t="str">
        <f>LEFT(N1609,SEARCH("/",N1609)-1)</f>
        <v>music</v>
      </c>
      <c r="Q1609" t="str">
        <f>RIGHT(N1609,LEN(N1609)-SEARCH("/",N1609))</f>
        <v>rock</v>
      </c>
      <c r="R1609">
        <f>YEAR(O1609)</f>
        <v>2012</v>
      </c>
    </row>
    <row r="1610" spans="1:18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>(((J1610/60)/60)/24)+DATE(1970,1,1)</f>
        <v>41607.83085648148</v>
      </c>
      <c r="P1610" t="str">
        <f>LEFT(N1610,SEARCH("/",N1610)-1)</f>
        <v>music</v>
      </c>
      <c r="Q1610" t="str">
        <f>RIGHT(N1610,LEN(N1610)-SEARCH("/",N1610))</f>
        <v>rock</v>
      </c>
      <c r="R1610">
        <f>YEAR(O1610)</f>
        <v>2013</v>
      </c>
    </row>
    <row r="1611" spans="1:18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>(((J1611/60)/60)/24)+DATE(1970,1,1)</f>
        <v>40796.001261574071</v>
      </c>
      <c r="P1611" t="str">
        <f>LEFT(N1611,SEARCH("/",N1611)-1)</f>
        <v>music</v>
      </c>
      <c r="Q1611" t="str">
        <f>RIGHT(N1611,LEN(N1611)-SEARCH("/",N1611))</f>
        <v>rock</v>
      </c>
      <c r="R1611">
        <f>YEAR(O1611)</f>
        <v>2011</v>
      </c>
    </row>
    <row r="1612" spans="1:18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>(((J1612/60)/60)/24)+DATE(1970,1,1)</f>
        <v>41228.924884259257</v>
      </c>
      <c r="P1612" t="str">
        <f>LEFT(N1612,SEARCH("/",N1612)-1)</f>
        <v>music</v>
      </c>
      <c r="Q1612" t="str">
        <f>RIGHT(N1612,LEN(N1612)-SEARCH("/",N1612))</f>
        <v>rock</v>
      </c>
      <c r="R1612">
        <f>YEAR(O1612)</f>
        <v>2012</v>
      </c>
    </row>
    <row r="1613" spans="1:18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>(((J1613/60)/60)/24)+DATE(1970,1,1)</f>
        <v>41409.00037037037</v>
      </c>
      <c r="P1613" t="str">
        <f>LEFT(N1613,SEARCH("/",N1613)-1)</f>
        <v>music</v>
      </c>
      <c r="Q1613" t="str">
        <f>RIGHT(N1613,LEN(N1613)-SEARCH("/",N1613))</f>
        <v>rock</v>
      </c>
      <c r="R1613">
        <f>YEAR(O1613)</f>
        <v>2013</v>
      </c>
    </row>
    <row r="1614" spans="1:18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>(((J1614/60)/60)/24)+DATE(1970,1,1)</f>
        <v>41246.874814814815</v>
      </c>
      <c r="P1614" t="str">
        <f>LEFT(N1614,SEARCH("/",N1614)-1)</f>
        <v>music</v>
      </c>
      <c r="Q1614" t="str">
        <f>RIGHT(N1614,LEN(N1614)-SEARCH("/",N1614))</f>
        <v>rock</v>
      </c>
      <c r="R1614">
        <f>YEAR(O1614)</f>
        <v>2012</v>
      </c>
    </row>
    <row r="1615" spans="1:18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>(((J1615/60)/60)/24)+DATE(1970,1,1)</f>
        <v>41082.069467592592</v>
      </c>
      <c r="P1615" t="str">
        <f>LEFT(N1615,SEARCH("/",N1615)-1)</f>
        <v>music</v>
      </c>
      <c r="Q1615" t="str">
        <f>RIGHT(N1615,LEN(N1615)-SEARCH("/",N1615))</f>
        <v>rock</v>
      </c>
      <c r="R1615">
        <f>YEAR(O1615)</f>
        <v>2012</v>
      </c>
    </row>
    <row r="1616" spans="1:18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>(((J1616/60)/60)/24)+DATE(1970,1,1)</f>
        <v>41794.981122685182</v>
      </c>
      <c r="P1616" t="str">
        <f>LEFT(N1616,SEARCH("/",N1616)-1)</f>
        <v>music</v>
      </c>
      <c r="Q1616" t="str">
        <f>RIGHT(N1616,LEN(N1616)-SEARCH("/",N1616))</f>
        <v>rock</v>
      </c>
      <c r="R1616">
        <f>YEAR(O1616)</f>
        <v>2014</v>
      </c>
    </row>
    <row r="1617" spans="1:18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>(((J1617/60)/60)/24)+DATE(1970,1,1)</f>
        <v>40845.050879629627</v>
      </c>
      <c r="P1617" t="str">
        <f>LEFT(N1617,SEARCH("/",N1617)-1)</f>
        <v>music</v>
      </c>
      <c r="Q1617" t="str">
        <f>RIGHT(N1617,LEN(N1617)-SEARCH("/",N1617))</f>
        <v>rock</v>
      </c>
      <c r="R1617">
        <f>YEAR(O1617)</f>
        <v>2011</v>
      </c>
    </row>
    <row r="1618" spans="1:18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>(((J1618/60)/60)/24)+DATE(1970,1,1)</f>
        <v>41194.715520833335</v>
      </c>
      <c r="P1618" t="str">
        <f>LEFT(N1618,SEARCH("/",N1618)-1)</f>
        <v>music</v>
      </c>
      <c r="Q1618" t="str">
        <f>RIGHT(N1618,LEN(N1618)-SEARCH("/",N1618))</f>
        <v>rock</v>
      </c>
      <c r="R1618">
        <f>YEAR(O1618)</f>
        <v>2012</v>
      </c>
    </row>
    <row r="1619" spans="1:18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>(((J1619/60)/60)/24)+DATE(1970,1,1)</f>
        <v>41546.664212962962</v>
      </c>
      <c r="P1619" t="str">
        <f>LEFT(N1619,SEARCH("/",N1619)-1)</f>
        <v>music</v>
      </c>
      <c r="Q1619" t="str">
        <f>RIGHT(N1619,LEN(N1619)-SEARCH("/",N1619))</f>
        <v>rock</v>
      </c>
      <c r="R1619">
        <f>YEAR(O1619)</f>
        <v>2013</v>
      </c>
    </row>
    <row r="1620" spans="1:18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>(((J1620/60)/60)/24)+DATE(1970,1,1)</f>
        <v>41301.654340277775</v>
      </c>
      <c r="P1620" t="str">
        <f>LEFT(N1620,SEARCH("/",N1620)-1)</f>
        <v>music</v>
      </c>
      <c r="Q1620" t="str">
        <f>RIGHT(N1620,LEN(N1620)-SEARCH("/",N1620))</f>
        <v>rock</v>
      </c>
      <c r="R1620">
        <f>YEAR(O1620)</f>
        <v>2013</v>
      </c>
    </row>
    <row r="1621" spans="1:18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>(((J1621/60)/60)/24)+DATE(1970,1,1)</f>
        <v>41876.18618055556</v>
      </c>
      <c r="P1621" t="str">
        <f>LEFT(N1621,SEARCH("/",N1621)-1)</f>
        <v>music</v>
      </c>
      <c r="Q1621" t="str">
        <f>RIGHT(N1621,LEN(N1621)-SEARCH("/",N1621))</f>
        <v>rock</v>
      </c>
      <c r="R1621">
        <f>YEAR(O1621)</f>
        <v>2014</v>
      </c>
    </row>
    <row r="1622" spans="1:18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>(((J1622/60)/60)/24)+DATE(1970,1,1)</f>
        <v>41321.339583333334</v>
      </c>
      <c r="P1622" t="str">
        <f>LEFT(N1622,SEARCH("/",N1622)-1)</f>
        <v>music</v>
      </c>
      <c r="Q1622" t="str">
        <f>RIGHT(N1622,LEN(N1622)-SEARCH("/",N1622))</f>
        <v>rock</v>
      </c>
      <c r="R1622">
        <f>YEAR(O1622)</f>
        <v>2013</v>
      </c>
    </row>
    <row r="1623" spans="1:18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>(((J1623/60)/60)/24)+DATE(1970,1,1)</f>
        <v>41003.60665509259</v>
      </c>
      <c r="P1623" t="str">
        <f>LEFT(N1623,SEARCH("/",N1623)-1)</f>
        <v>music</v>
      </c>
      <c r="Q1623" t="str">
        <f>RIGHT(N1623,LEN(N1623)-SEARCH("/",N1623))</f>
        <v>rock</v>
      </c>
      <c r="R1623">
        <f>YEAR(O1623)</f>
        <v>2012</v>
      </c>
    </row>
    <row r="1624" spans="1:18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>(((J1624/60)/60)/24)+DATE(1970,1,1)</f>
        <v>41950.29483796296</v>
      </c>
      <c r="P1624" t="str">
        <f>LEFT(N1624,SEARCH("/",N1624)-1)</f>
        <v>music</v>
      </c>
      <c r="Q1624" t="str">
        <f>RIGHT(N1624,LEN(N1624)-SEARCH("/",N1624))</f>
        <v>rock</v>
      </c>
      <c r="R1624">
        <f>YEAR(O1624)</f>
        <v>2014</v>
      </c>
    </row>
    <row r="1625" spans="1:18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>(((J1625/60)/60)/24)+DATE(1970,1,1)</f>
        <v>41453.688530092593</v>
      </c>
      <c r="P1625" t="str">
        <f>LEFT(N1625,SEARCH("/",N1625)-1)</f>
        <v>music</v>
      </c>
      <c r="Q1625" t="str">
        <f>RIGHT(N1625,LEN(N1625)-SEARCH("/",N1625))</f>
        <v>rock</v>
      </c>
      <c r="R1625">
        <f>YEAR(O1625)</f>
        <v>2013</v>
      </c>
    </row>
    <row r="1626" spans="1:18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>(((J1626/60)/60)/24)+DATE(1970,1,1)</f>
        <v>41243.367303240739</v>
      </c>
      <c r="P1626" t="str">
        <f>LEFT(N1626,SEARCH("/",N1626)-1)</f>
        <v>music</v>
      </c>
      <c r="Q1626" t="str">
        <f>RIGHT(N1626,LEN(N1626)-SEARCH("/",N1626))</f>
        <v>rock</v>
      </c>
      <c r="R1626">
        <f>YEAR(O1626)</f>
        <v>2012</v>
      </c>
    </row>
    <row r="1627" spans="1:18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>(((J1627/60)/60)/24)+DATE(1970,1,1)</f>
        <v>41135.699687500004</v>
      </c>
      <c r="P1627" t="str">
        <f>LEFT(N1627,SEARCH("/",N1627)-1)</f>
        <v>music</v>
      </c>
      <c r="Q1627" t="str">
        <f>RIGHT(N1627,LEN(N1627)-SEARCH("/",N1627))</f>
        <v>rock</v>
      </c>
      <c r="R1627">
        <f>YEAR(O1627)</f>
        <v>2012</v>
      </c>
    </row>
    <row r="1628" spans="1:18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>(((J1628/60)/60)/24)+DATE(1970,1,1)</f>
        <v>41579.847997685189</v>
      </c>
      <c r="P1628" t="str">
        <f>LEFT(N1628,SEARCH("/",N1628)-1)</f>
        <v>music</v>
      </c>
      <c r="Q1628" t="str">
        <f>RIGHT(N1628,LEN(N1628)-SEARCH("/",N1628))</f>
        <v>rock</v>
      </c>
      <c r="R1628">
        <f>YEAR(O1628)</f>
        <v>2013</v>
      </c>
    </row>
    <row r="1629" spans="1:18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>(((J1629/60)/60)/24)+DATE(1970,1,1)</f>
        <v>41205.707048611112</v>
      </c>
      <c r="P1629" t="str">
        <f>LEFT(N1629,SEARCH("/",N1629)-1)</f>
        <v>music</v>
      </c>
      <c r="Q1629" t="str">
        <f>RIGHT(N1629,LEN(N1629)-SEARCH("/",N1629))</f>
        <v>rock</v>
      </c>
      <c r="R1629">
        <f>YEAR(O1629)</f>
        <v>2012</v>
      </c>
    </row>
    <row r="1630" spans="1:18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>(((J1630/60)/60)/24)+DATE(1970,1,1)</f>
        <v>41774.737060185187</v>
      </c>
      <c r="P1630" t="str">
        <f>LEFT(N1630,SEARCH("/",N1630)-1)</f>
        <v>music</v>
      </c>
      <c r="Q1630" t="str">
        <f>RIGHT(N1630,LEN(N1630)-SEARCH("/",N1630))</f>
        <v>rock</v>
      </c>
      <c r="R1630">
        <f>YEAR(O1630)</f>
        <v>2014</v>
      </c>
    </row>
    <row r="1631" spans="1:18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>(((J1631/60)/60)/24)+DATE(1970,1,1)</f>
        <v>41645.867280092592</v>
      </c>
      <c r="P1631" t="str">
        <f>LEFT(N1631,SEARCH("/",N1631)-1)</f>
        <v>music</v>
      </c>
      <c r="Q1631" t="str">
        <f>RIGHT(N1631,LEN(N1631)-SEARCH("/",N1631))</f>
        <v>rock</v>
      </c>
      <c r="R1631">
        <f>YEAR(O1631)</f>
        <v>2014</v>
      </c>
    </row>
    <row r="1632" spans="1:18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>(((J1632/60)/60)/24)+DATE(1970,1,1)</f>
        <v>40939.837673611109</v>
      </c>
      <c r="P1632" t="str">
        <f>LEFT(N1632,SEARCH("/",N1632)-1)</f>
        <v>music</v>
      </c>
      <c r="Q1632" t="str">
        <f>RIGHT(N1632,LEN(N1632)-SEARCH("/",N1632))</f>
        <v>rock</v>
      </c>
      <c r="R1632">
        <f>YEAR(O1632)</f>
        <v>2012</v>
      </c>
    </row>
    <row r="1633" spans="1:18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>(((J1633/60)/60)/24)+DATE(1970,1,1)</f>
        <v>41164.859502314815</v>
      </c>
      <c r="P1633" t="str">
        <f>LEFT(N1633,SEARCH("/",N1633)-1)</f>
        <v>music</v>
      </c>
      <c r="Q1633" t="str">
        <f>RIGHT(N1633,LEN(N1633)-SEARCH("/",N1633))</f>
        <v>rock</v>
      </c>
      <c r="R1633">
        <f>YEAR(O1633)</f>
        <v>2012</v>
      </c>
    </row>
    <row r="1634" spans="1:18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>(((J1634/60)/60)/24)+DATE(1970,1,1)</f>
        <v>40750.340902777774</v>
      </c>
      <c r="P1634" t="str">
        <f>LEFT(N1634,SEARCH("/",N1634)-1)</f>
        <v>music</v>
      </c>
      <c r="Q1634" t="str">
        <f>RIGHT(N1634,LEN(N1634)-SEARCH("/",N1634))</f>
        <v>rock</v>
      </c>
      <c r="R1634">
        <f>YEAR(O1634)</f>
        <v>2011</v>
      </c>
    </row>
    <row r="1635" spans="1:18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>(((J1635/60)/60)/24)+DATE(1970,1,1)</f>
        <v>40896.883750000001</v>
      </c>
      <c r="P1635" t="str">
        <f>LEFT(N1635,SEARCH("/",N1635)-1)</f>
        <v>music</v>
      </c>
      <c r="Q1635" t="str">
        <f>RIGHT(N1635,LEN(N1635)-SEARCH("/",N1635))</f>
        <v>rock</v>
      </c>
      <c r="R1635">
        <f>YEAR(O1635)</f>
        <v>2011</v>
      </c>
    </row>
    <row r="1636" spans="1:18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>(((J1636/60)/60)/24)+DATE(1970,1,1)</f>
        <v>40658.189826388887</v>
      </c>
      <c r="P1636" t="str">
        <f>LEFT(N1636,SEARCH("/",N1636)-1)</f>
        <v>music</v>
      </c>
      <c r="Q1636" t="str">
        <f>RIGHT(N1636,LEN(N1636)-SEARCH("/",N1636))</f>
        <v>rock</v>
      </c>
      <c r="R1636">
        <f>YEAR(O1636)</f>
        <v>2011</v>
      </c>
    </row>
    <row r="1637" spans="1:18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>(((J1637/60)/60)/24)+DATE(1970,1,1)</f>
        <v>42502.868761574078</v>
      </c>
      <c r="P1637" t="str">
        <f>LEFT(N1637,SEARCH("/",N1637)-1)</f>
        <v>music</v>
      </c>
      <c r="Q1637" t="str">
        <f>RIGHT(N1637,LEN(N1637)-SEARCH("/",N1637))</f>
        <v>rock</v>
      </c>
      <c r="R1637">
        <f>YEAR(O1637)</f>
        <v>2016</v>
      </c>
    </row>
    <row r="1638" spans="1:18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>(((J1638/60)/60)/24)+DATE(1970,1,1)</f>
        <v>40663.08666666667</v>
      </c>
      <c r="P1638" t="str">
        <f>LEFT(N1638,SEARCH("/",N1638)-1)</f>
        <v>music</v>
      </c>
      <c r="Q1638" t="str">
        <f>RIGHT(N1638,LEN(N1638)-SEARCH("/",N1638))</f>
        <v>rock</v>
      </c>
      <c r="R1638">
        <f>YEAR(O1638)</f>
        <v>2011</v>
      </c>
    </row>
    <row r="1639" spans="1:18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>(((J1639/60)/60)/24)+DATE(1970,1,1)</f>
        <v>40122.751620370371</v>
      </c>
      <c r="P1639" t="str">
        <f>LEFT(N1639,SEARCH("/",N1639)-1)</f>
        <v>music</v>
      </c>
      <c r="Q1639" t="str">
        <f>RIGHT(N1639,LEN(N1639)-SEARCH("/",N1639))</f>
        <v>rock</v>
      </c>
      <c r="R1639">
        <f>YEAR(O1639)</f>
        <v>2009</v>
      </c>
    </row>
    <row r="1640" spans="1:18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>(((J1640/60)/60)/24)+DATE(1970,1,1)</f>
        <v>41288.68712962963</v>
      </c>
      <c r="P1640" t="str">
        <f>LEFT(N1640,SEARCH("/",N1640)-1)</f>
        <v>music</v>
      </c>
      <c r="Q1640" t="str">
        <f>RIGHT(N1640,LEN(N1640)-SEARCH("/",N1640))</f>
        <v>rock</v>
      </c>
      <c r="R1640">
        <f>YEAR(O1640)</f>
        <v>2013</v>
      </c>
    </row>
    <row r="1641" spans="1:18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>(((J1641/60)/60)/24)+DATE(1970,1,1)</f>
        <v>40941.652372685188</v>
      </c>
      <c r="P1641" t="str">
        <f>LEFT(N1641,SEARCH("/",N1641)-1)</f>
        <v>music</v>
      </c>
      <c r="Q1641" t="str">
        <f>RIGHT(N1641,LEN(N1641)-SEARCH("/",N1641))</f>
        <v>rock</v>
      </c>
      <c r="R1641">
        <f>YEAR(O1641)</f>
        <v>2012</v>
      </c>
    </row>
    <row r="1642" spans="1:18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>(((J1642/60)/60)/24)+DATE(1970,1,1)</f>
        <v>40379.23096064815</v>
      </c>
      <c r="P1642" t="str">
        <f>LEFT(N1642,SEARCH("/",N1642)-1)</f>
        <v>music</v>
      </c>
      <c r="Q1642" t="str">
        <f>RIGHT(N1642,LEN(N1642)-SEARCH("/",N1642))</f>
        <v>rock</v>
      </c>
      <c r="R1642">
        <f>YEAR(O1642)</f>
        <v>2010</v>
      </c>
    </row>
    <row r="1643" spans="1:18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>(((J1643/60)/60)/24)+DATE(1970,1,1)</f>
        <v>41962.596574074079</v>
      </c>
      <c r="P1643" t="str">
        <f>LEFT(N1643,SEARCH("/",N1643)-1)</f>
        <v>music</v>
      </c>
      <c r="Q1643" t="str">
        <f>RIGHT(N1643,LEN(N1643)-SEARCH("/",N1643))</f>
        <v>pop</v>
      </c>
      <c r="R1643">
        <f>YEAR(O1643)</f>
        <v>2014</v>
      </c>
    </row>
    <row r="1644" spans="1:18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>(((J1644/60)/60)/24)+DATE(1970,1,1)</f>
        <v>40688.024618055555</v>
      </c>
      <c r="P1644" t="str">
        <f>LEFT(N1644,SEARCH("/",N1644)-1)</f>
        <v>music</v>
      </c>
      <c r="Q1644" t="str">
        <f>RIGHT(N1644,LEN(N1644)-SEARCH("/",N1644))</f>
        <v>pop</v>
      </c>
      <c r="R1644">
        <f>YEAR(O1644)</f>
        <v>2011</v>
      </c>
    </row>
    <row r="1645" spans="1:18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>(((J1645/60)/60)/24)+DATE(1970,1,1)</f>
        <v>41146.824212962965</v>
      </c>
      <c r="P1645" t="str">
        <f>LEFT(N1645,SEARCH("/",N1645)-1)</f>
        <v>music</v>
      </c>
      <c r="Q1645" t="str">
        <f>RIGHT(N1645,LEN(N1645)-SEARCH("/",N1645))</f>
        <v>pop</v>
      </c>
      <c r="R1645">
        <f>YEAR(O1645)</f>
        <v>2012</v>
      </c>
    </row>
    <row r="1646" spans="1:18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>(((J1646/60)/60)/24)+DATE(1970,1,1)</f>
        <v>41175.05972222222</v>
      </c>
      <c r="P1646" t="str">
        <f>LEFT(N1646,SEARCH("/",N1646)-1)</f>
        <v>music</v>
      </c>
      <c r="Q1646" t="str">
        <f>RIGHT(N1646,LEN(N1646)-SEARCH("/",N1646))</f>
        <v>pop</v>
      </c>
      <c r="R1646">
        <f>YEAR(O1646)</f>
        <v>2012</v>
      </c>
    </row>
    <row r="1647" spans="1:18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>(((J1647/60)/60)/24)+DATE(1970,1,1)</f>
        <v>41521.617361111108</v>
      </c>
      <c r="P1647" t="str">
        <f>LEFT(N1647,SEARCH("/",N1647)-1)</f>
        <v>music</v>
      </c>
      <c r="Q1647" t="str">
        <f>RIGHT(N1647,LEN(N1647)-SEARCH("/",N1647))</f>
        <v>pop</v>
      </c>
      <c r="R1647">
        <f>YEAR(O1647)</f>
        <v>2013</v>
      </c>
    </row>
    <row r="1648" spans="1:18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>(((J1648/60)/60)/24)+DATE(1970,1,1)</f>
        <v>41833.450266203705</v>
      </c>
      <c r="P1648" t="str">
        <f>LEFT(N1648,SEARCH("/",N1648)-1)</f>
        <v>music</v>
      </c>
      <c r="Q1648" t="str">
        <f>RIGHT(N1648,LEN(N1648)-SEARCH("/",N1648))</f>
        <v>pop</v>
      </c>
      <c r="R1648">
        <f>YEAR(O1648)</f>
        <v>2014</v>
      </c>
    </row>
    <row r="1649" spans="1:18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>(((J1649/60)/60)/24)+DATE(1970,1,1)</f>
        <v>41039.409456018519</v>
      </c>
      <c r="P1649" t="str">
        <f>LEFT(N1649,SEARCH("/",N1649)-1)</f>
        <v>music</v>
      </c>
      <c r="Q1649" t="str">
        <f>RIGHT(N1649,LEN(N1649)-SEARCH("/",N1649))</f>
        <v>pop</v>
      </c>
      <c r="R1649">
        <f>YEAR(O1649)</f>
        <v>2012</v>
      </c>
    </row>
    <row r="1650" spans="1:18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>(((J1650/60)/60)/24)+DATE(1970,1,1)</f>
        <v>40592.704652777778</v>
      </c>
      <c r="P1650" t="str">
        <f>LEFT(N1650,SEARCH("/",N1650)-1)</f>
        <v>music</v>
      </c>
      <c r="Q1650" t="str">
        <f>RIGHT(N1650,LEN(N1650)-SEARCH("/",N1650))</f>
        <v>pop</v>
      </c>
      <c r="R1650">
        <f>YEAR(O1650)</f>
        <v>2011</v>
      </c>
    </row>
    <row r="1651" spans="1:18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>(((J1651/60)/60)/24)+DATE(1970,1,1)</f>
        <v>41737.684664351851</v>
      </c>
      <c r="P1651" t="str">
        <f>LEFT(N1651,SEARCH("/",N1651)-1)</f>
        <v>music</v>
      </c>
      <c r="Q1651" t="str">
        <f>RIGHT(N1651,LEN(N1651)-SEARCH("/",N1651))</f>
        <v>pop</v>
      </c>
      <c r="R1651">
        <f>YEAR(O1651)</f>
        <v>2014</v>
      </c>
    </row>
    <row r="1652" spans="1:18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>(((J1652/60)/60)/24)+DATE(1970,1,1)</f>
        <v>41526.435613425929</v>
      </c>
      <c r="P1652" t="str">
        <f>LEFT(N1652,SEARCH("/",N1652)-1)</f>
        <v>music</v>
      </c>
      <c r="Q1652" t="str">
        <f>RIGHT(N1652,LEN(N1652)-SEARCH("/",N1652))</f>
        <v>pop</v>
      </c>
      <c r="R1652">
        <f>YEAR(O1652)</f>
        <v>2013</v>
      </c>
    </row>
    <row r="1653" spans="1:18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>(((J1653/60)/60)/24)+DATE(1970,1,1)</f>
        <v>40625.900694444441</v>
      </c>
      <c r="P1653" t="str">
        <f>LEFT(N1653,SEARCH("/",N1653)-1)</f>
        <v>music</v>
      </c>
      <c r="Q1653" t="str">
        <f>RIGHT(N1653,LEN(N1653)-SEARCH("/",N1653))</f>
        <v>pop</v>
      </c>
      <c r="R1653">
        <f>YEAR(O1653)</f>
        <v>2011</v>
      </c>
    </row>
    <row r="1654" spans="1:18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>(((J1654/60)/60)/24)+DATE(1970,1,1)</f>
        <v>41572.492974537039</v>
      </c>
      <c r="P1654" t="str">
        <f>LEFT(N1654,SEARCH("/",N1654)-1)</f>
        <v>music</v>
      </c>
      <c r="Q1654" t="str">
        <f>RIGHT(N1654,LEN(N1654)-SEARCH("/",N1654))</f>
        <v>pop</v>
      </c>
      <c r="R1654">
        <f>YEAR(O1654)</f>
        <v>2013</v>
      </c>
    </row>
    <row r="1655" spans="1:18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>(((J1655/60)/60)/24)+DATE(1970,1,1)</f>
        <v>40626.834444444445</v>
      </c>
      <c r="P1655" t="str">
        <f>LEFT(N1655,SEARCH("/",N1655)-1)</f>
        <v>music</v>
      </c>
      <c r="Q1655" t="str">
        <f>RIGHT(N1655,LEN(N1655)-SEARCH("/",N1655))</f>
        <v>pop</v>
      </c>
      <c r="R1655">
        <f>YEAR(O1655)</f>
        <v>2011</v>
      </c>
    </row>
    <row r="1656" spans="1:18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>(((J1656/60)/60)/24)+DATE(1970,1,1)</f>
        <v>40987.890740740739</v>
      </c>
      <c r="P1656" t="str">
        <f>LEFT(N1656,SEARCH("/",N1656)-1)</f>
        <v>music</v>
      </c>
      <c r="Q1656" t="str">
        <f>RIGHT(N1656,LEN(N1656)-SEARCH("/",N1656))</f>
        <v>pop</v>
      </c>
      <c r="R1656">
        <f>YEAR(O1656)</f>
        <v>2012</v>
      </c>
    </row>
    <row r="1657" spans="1:18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>(((J1657/60)/60)/24)+DATE(1970,1,1)</f>
        <v>40974.791898148149</v>
      </c>
      <c r="P1657" t="str">
        <f>LEFT(N1657,SEARCH("/",N1657)-1)</f>
        <v>music</v>
      </c>
      <c r="Q1657" t="str">
        <f>RIGHT(N1657,LEN(N1657)-SEARCH("/",N1657))</f>
        <v>pop</v>
      </c>
      <c r="R1657">
        <f>YEAR(O1657)</f>
        <v>2012</v>
      </c>
    </row>
    <row r="1658" spans="1:18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>(((J1658/60)/60)/24)+DATE(1970,1,1)</f>
        <v>41226.928842592592</v>
      </c>
      <c r="P1658" t="str">
        <f>LEFT(N1658,SEARCH("/",N1658)-1)</f>
        <v>music</v>
      </c>
      <c r="Q1658" t="str">
        <f>RIGHT(N1658,LEN(N1658)-SEARCH("/",N1658))</f>
        <v>pop</v>
      </c>
      <c r="R1658">
        <f>YEAR(O1658)</f>
        <v>2012</v>
      </c>
    </row>
    <row r="1659" spans="1:18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>(((J1659/60)/60)/24)+DATE(1970,1,1)</f>
        <v>41023.782037037039</v>
      </c>
      <c r="P1659" t="str">
        <f>LEFT(N1659,SEARCH("/",N1659)-1)</f>
        <v>music</v>
      </c>
      <c r="Q1659" t="str">
        <f>RIGHT(N1659,LEN(N1659)-SEARCH("/",N1659))</f>
        <v>pop</v>
      </c>
      <c r="R1659">
        <f>YEAR(O1659)</f>
        <v>2012</v>
      </c>
    </row>
    <row r="1660" spans="1:18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>(((J1660/60)/60)/24)+DATE(1970,1,1)</f>
        <v>41223.22184027778</v>
      </c>
      <c r="P1660" t="str">
        <f>LEFT(N1660,SEARCH("/",N1660)-1)</f>
        <v>music</v>
      </c>
      <c r="Q1660" t="str">
        <f>RIGHT(N1660,LEN(N1660)-SEARCH("/",N1660))</f>
        <v>pop</v>
      </c>
      <c r="R1660">
        <f>YEAR(O1660)</f>
        <v>2012</v>
      </c>
    </row>
    <row r="1661" spans="1:18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>(((J1661/60)/60)/24)+DATE(1970,1,1)</f>
        <v>41596.913437499999</v>
      </c>
      <c r="P1661" t="str">
        <f>LEFT(N1661,SEARCH("/",N1661)-1)</f>
        <v>music</v>
      </c>
      <c r="Q1661" t="str">
        <f>RIGHT(N1661,LEN(N1661)-SEARCH("/",N1661))</f>
        <v>pop</v>
      </c>
      <c r="R1661">
        <f>YEAR(O1661)</f>
        <v>2013</v>
      </c>
    </row>
    <row r="1662" spans="1:18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>(((J1662/60)/60)/24)+DATE(1970,1,1)</f>
        <v>42459.693865740745</v>
      </c>
      <c r="P1662" t="str">
        <f>LEFT(N1662,SEARCH("/",N1662)-1)</f>
        <v>music</v>
      </c>
      <c r="Q1662" t="str">
        <f>RIGHT(N1662,LEN(N1662)-SEARCH("/",N1662))</f>
        <v>pop</v>
      </c>
      <c r="R1662">
        <f>YEAR(O1662)</f>
        <v>2016</v>
      </c>
    </row>
    <row r="1663" spans="1:18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>(((J1663/60)/60)/24)+DATE(1970,1,1)</f>
        <v>42343.998043981483</v>
      </c>
      <c r="P1663" t="str">
        <f>LEFT(N1663,SEARCH("/",N1663)-1)</f>
        <v>music</v>
      </c>
      <c r="Q1663" t="str">
        <f>RIGHT(N1663,LEN(N1663)-SEARCH("/",N1663))</f>
        <v>pop</v>
      </c>
      <c r="R1663">
        <f>YEAR(O1663)</f>
        <v>2015</v>
      </c>
    </row>
    <row r="1664" spans="1:18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>(((J1664/60)/60)/24)+DATE(1970,1,1)</f>
        <v>40848.198333333334</v>
      </c>
      <c r="P1664" t="str">
        <f>LEFT(N1664,SEARCH("/",N1664)-1)</f>
        <v>music</v>
      </c>
      <c r="Q1664" t="str">
        <f>RIGHT(N1664,LEN(N1664)-SEARCH("/",N1664))</f>
        <v>pop</v>
      </c>
      <c r="R1664">
        <f>YEAR(O1664)</f>
        <v>2011</v>
      </c>
    </row>
    <row r="1665" spans="1:18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>(((J1665/60)/60)/24)+DATE(1970,1,1)</f>
        <v>42006.02207175926</v>
      </c>
      <c r="P1665" t="str">
        <f>LEFT(N1665,SEARCH("/",N1665)-1)</f>
        <v>music</v>
      </c>
      <c r="Q1665" t="str">
        <f>RIGHT(N1665,LEN(N1665)-SEARCH("/",N1665))</f>
        <v>pop</v>
      </c>
      <c r="R1665">
        <f>YEAR(O1665)</f>
        <v>2015</v>
      </c>
    </row>
    <row r="1666" spans="1:18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>(((J1666/60)/60)/24)+DATE(1970,1,1)</f>
        <v>40939.761782407404</v>
      </c>
      <c r="P1666" t="str">
        <f>LEFT(N1666,SEARCH("/",N1666)-1)</f>
        <v>music</v>
      </c>
      <c r="Q1666" t="str">
        <f>RIGHT(N1666,LEN(N1666)-SEARCH("/",N1666))</f>
        <v>pop</v>
      </c>
      <c r="R1666">
        <f>YEAR(O1666)</f>
        <v>2012</v>
      </c>
    </row>
    <row r="1667" spans="1:18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>(((J1667/60)/60)/24)+DATE(1970,1,1)</f>
        <v>40564.649456018517</v>
      </c>
      <c r="P1667" t="str">
        <f>LEFT(N1667,SEARCH("/",N1667)-1)</f>
        <v>music</v>
      </c>
      <c r="Q1667" t="str">
        <f>RIGHT(N1667,LEN(N1667)-SEARCH("/",N1667))</f>
        <v>pop</v>
      </c>
      <c r="R1667">
        <f>YEAR(O1667)</f>
        <v>2011</v>
      </c>
    </row>
    <row r="1668" spans="1:18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>(((J1668/60)/60)/24)+DATE(1970,1,1)</f>
        <v>41331.253159722226</v>
      </c>
      <c r="P1668" t="str">
        <f>LEFT(N1668,SEARCH("/",N1668)-1)</f>
        <v>music</v>
      </c>
      <c r="Q1668" t="str">
        <f>RIGHT(N1668,LEN(N1668)-SEARCH("/",N1668))</f>
        <v>pop</v>
      </c>
      <c r="R1668">
        <f>YEAR(O1668)</f>
        <v>2013</v>
      </c>
    </row>
    <row r="1669" spans="1:18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>(((J1669/60)/60)/24)+DATE(1970,1,1)</f>
        <v>41682.0705787037</v>
      </c>
      <c r="P1669" t="str">
        <f>LEFT(N1669,SEARCH("/",N1669)-1)</f>
        <v>music</v>
      </c>
      <c r="Q1669" t="str">
        <f>RIGHT(N1669,LEN(N1669)-SEARCH("/",N1669))</f>
        <v>pop</v>
      </c>
      <c r="R1669">
        <f>YEAR(O1669)</f>
        <v>2014</v>
      </c>
    </row>
    <row r="1670" spans="1:18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>(((J1670/60)/60)/24)+DATE(1970,1,1)</f>
        <v>40845.14975694444</v>
      </c>
      <c r="P1670" t="str">
        <f>LEFT(N1670,SEARCH("/",N1670)-1)</f>
        <v>music</v>
      </c>
      <c r="Q1670" t="str">
        <f>RIGHT(N1670,LEN(N1670)-SEARCH("/",N1670))</f>
        <v>pop</v>
      </c>
      <c r="R1670">
        <f>YEAR(O1670)</f>
        <v>2011</v>
      </c>
    </row>
    <row r="1671" spans="1:18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>(((J1671/60)/60)/24)+DATE(1970,1,1)</f>
        <v>42461.885138888887</v>
      </c>
      <c r="P1671" t="str">
        <f>LEFT(N1671,SEARCH("/",N1671)-1)</f>
        <v>music</v>
      </c>
      <c r="Q1671" t="str">
        <f>RIGHT(N1671,LEN(N1671)-SEARCH("/",N1671))</f>
        <v>pop</v>
      </c>
      <c r="R1671">
        <f>YEAR(O1671)</f>
        <v>2016</v>
      </c>
    </row>
    <row r="1672" spans="1:18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>(((J1672/60)/60)/24)+DATE(1970,1,1)</f>
        <v>40313.930543981485</v>
      </c>
      <c r="P1672" t="str">
        <f>LEFT(N1672,SEARCH("/",N1672)-1)</f>
        <v>music</v>
      </c>
      <c r="Q1672" t="str">
        <f>RIGHT(N1672,LEN(N1672)-SEARCH("/",N1672))</f>
        <v>pop</v>
      </c>
      <c r="R1672">
        <f>YEAR(O1672)</f>
        <v>2010</v>
      </c>
    </row>
    <row r="1673" spans="1:18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>(((J1673/60)/60)/24)+DATE(1970,1,1)</f>
        <v>42553.54414351852</v>
      </c>
      <c r="P1673" t="str">
        <f>LEFT(N1673,SEARCH("/",N1673)-1)</f>
        <v>music</v>
      </c>
      <c r="Q1673" t="str">
        <f>RIGHT(N1673,LEN(N1673)-SEARCH("/",N1673))</f>
        <v>pop</v>
      </c>
      <c r="R1673">
        <f>YEAR(O1673)</f>
        <v>2016</v>
      </c>
    </row>
    <row r="1674" spans="1:18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>(((J1674/60)/60)/24)+DATE(1970,1,1)</f>
        <v>41034.656597222223</v>
      </c>
      <c r="P1674" t="str">
        <f>LEFT(N1674,SEARCH("/",N1674)-1)</f>
        <v>music</v>
      </c>
      <c r="Q1674" t="str">
        <f>RIGHT(N1674,LEN(N1674)-SEARCH("/",N1674))</f>
        <v>pop</v>
      </c>
      <c r="R1674">
        <f>YEAR(O1674)</f>
        <v>2012</v>
      </c>
    </row>
    <row r="1675" spans="1:18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>(((J1675/60)/60)/24)+DATE(1970,1,1)</f>
        <v>42039.878379629634</v>
      </c>
      <c r="P1675" t="str">
        <f>LEFT(N1675,SEARCH("/",N1675)-1)</f>
        <v>music</v>
      </c>
      <c r="Q1675" t="str">
        <f>RIGHT(N1675,LEN(N1675)-SEARCH("/",N1675))</f>
        <v>pop</v>
      </c>
      <c r="R1675">
        <f>YEAR(O1675)</f>
        <v>2015</v>
      </c>
    </row>
    <row r="1676" spans="1:18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>(((J1676/60)/60)/24)+DATE(1970,1,1)</f>
        <v>42569.605393518519</v>
      </c>
      <c r="P1676" t="str">
        <f>LEFT(N1676,SEARCH("/",N1676)-1)</f>
        <v>music</v>
      </c>
      <c r="Q1676" t="str">
        <f>RIGHT(N1676,LEN(N1676)-SEARCH("/",N1676))</f>
        <v>pop</v>
      </c>
      <c r="R1676">
        <f>YEAR(O1676)</f>
        <v>2016</v>
      </c>
    </row>
    <row r="1677" spans="1:18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>(((J1677/60)/60)/24)+DATE(1970,1,1)</f>
        <v>40802.733101851853</v>
      </c>
      <c r="P1677" t="str">
        <f>LEFT(N1677,SEARCH("/",N1677)-1)</f>
        <v>music</v>
      </c>
      <c r="Q1677" t="str">
        <f>RIGHT(N1677,LEN(N1677)-SEARCH("/",N1677))</f>
        <v>pop</v>
      </c>
      <c r="R1677">
        <f>YEAR(O1677)</f>
        <v>2011</v>
      </c>
    </row>
    <row r="1678" spans="1:18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>(((J1678/60)/60)/24)+DATE(1970,1,1)</f>
        <v>40973.72623842593</v>
      </c>
      <c r="P1678" t="str">
        <f>LEFT(N1678,SEARCH("/",N1678)-1)</f>
        <v>music</v>
      </c>
      <c r="Q1678" t="str">
        <f>RIGHT(N1678,LEN(N1678)-SEARCH("/",N1678))</f>
        <v>pop</v>
      </c>
      <c r="R1678">
        <f>YEAR(O1678)</f>
        <v>2012</v>
      </c>
    </row>
    <row r="1679" spans="1:18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>(((J1679/60)/60)/24)+DATE(1970,1,1)</f>
        <v>42416.407129629632</v>
      </c>
      <c r="P1679" t="str">
        <f>LEFT(N1679,SEARCH("/",N1679)-1)</f>
        <v>music</v>
      </c>
      <c r="Q1679" t="str">
        <f>RIGHT(N1679,LEN(N1679)-SEARCH("/",N1679))</f>
        <v>pop</v>
      </c>
      <c r="R1679">
        <f>YEAR(O1679)</f>
        <v>2016</v>
      </c>
    </row>
    <row r="1680" spans="1:18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>(((J1680/60)/60)/24)+DATE(1970,1,1)</f>
        <v>41662.854988425926</v>
      </c>
      <c r="P1680" t="str">
        <f>LEFT(N1680,SEARCH("/",N1680)-1)</f>
        <v>music</v>
      </c>
      <c r="Q1680" t="str">
        <f>RIGHT(N1680,LEN(N1680)-SEARCH("/",N1680))</f>
        <v>pop</v>
      </c>
      <c r="R1680">
        <f>YEAR(O1680)</f>
        <v>2014</v>
      </c>
    </row>
    <row r="1681" spans="1:18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>(((J1681/60)/60)/24)+DATE(1970,1,1)</f>
        <v>40723.068807870368</v>
      </c>
      <c r="P1681" t="str">
        <f>LEFT(N1681,SEARCH("/",N1681)-1)</f>
        <v>music</v>
      </c>
      <c r="Q1681" t="str">
        <f>RIGHT(N1681,LEN(N1681)-SEARCH("/",N1681))</f>
        <v>pop</v>
      </c>
      <c r="R1681">
        <f>YEAR(O1681)</f>
        <v>2011</v>
      </c>
    </row>
    <row r="1682" spans="1:18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>(((J1682/60)/60)/24)+DATE(1970,1,1)</f>
        <v>41802.757719907408</v>
      </c>
      <c r="P1682" t="str">
        <f>LEFT(N1682,SEARCH("/",N1682)-1)</f>
        <v>music</v>
      </c>
      <c r="Q1682" t="str">
        <f>RIGHT(N1682,LEN(N1682)-SEARCH("/",N1682))</f>
        <v>pop</v>
      </c>
      <c r="R1682">
        <f>YEAR(O1682)</f>
        <v>2014</v>
      </c>
    </row>
    <row r="1683" spans="1:18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>(((J1683/60)/60)/24)+DATE(1970,1,1)</f>
        <v>42774.121342592596</v>
      </c>
      <c r="P1683" t="str">
        <f>LEFT(N1683,SEARCH("/",N1683)-1)</f>
        <v>music</v>
      </c>
      <c r="Q1683" t="str">
        <f>RIGHT(N1683,LEN(N1683)-SEARCH("/",N1683))</f>
        <v>faith</v>
      </c>
      <c r="R1683">
        <f>YEAR(O1683)</f>
        <v>2017</v>
      </c>
    </row>
    <row r="1684" spans="1:18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>(((J1684/60)/60)/24)+DATE(1970,1,1)</f>
        <v>42779.21365740741</v>
      </c>
      <c r="P1684" t="str">
        <f>LEFT(N1684,SEARCH("/",N1684)-1)</f>
        <v>music</v>
      </c>
      <c r="Q1684" t="str">
        <f>RIGHT(N1684,LEN(N1684)-SEARCH("/",N1684))</f>
        <v>faith</v>
      </c>
      <c r="R1684">
        <f>YEAR(O1684)</f>
        <v>2017</v>
      </c>
    </row>
    <row r="1685" spans="1:18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>(((J1685/60)/60)/24)+DATE(1970,1,1)</f>
        <v>42808.781689814816</v>
      </c>
      <c r="P1685" t="str">
        <f>LEFT(N1685,SEARCH("/",N1685)-1)</f>
        <v>music</v>
      </c>
      <c r="Q1685" t="str">
        <f>RIGHT(N1685,LEN(N1685)-SEARCH("/",N1685))</f>
        <v>faith</v>
      </c>
      <c r="R1685">
        <f>YEAR(O1685)</f>
        <v>2017</v>
      </c>
    </row>
    <row r="1686" spans="1:18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>(((J1686/60)/60)/24)+DATE(1970,1,1)</f>
        <v>42783.815289351856</v>
      </c>
      <c r="P1686" t="str">
        <f>LEFT(N1686,SEARCH("/",N1686)-1)</f>
        <v>music</v>
      </c>
      <c r="Q1686" t="str">
        <f>RIGHT(N1686,LEN(N1686)-SEARCH("/",N1686))</f>
        <v>faith</v>
      </c>
      <c r="R1686">
        <f>YEAR(O1686)</f>
        <v>2017</v>
      </c>
    </row>
    <row r="1687" spans="1:18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>(((J1687/60)/60)/24)+DATE(1970,1,1)</f>
        <v>42788.2502662037</v>
      </c>
      <c r="P1687" t="str">
        <f>LEFT(N1687,SEARCH("/",N1687)-1)</f>
        <v>music</v>
      </c>
      <c r="Q1687" t="str">
        <f>RIGHT(N1687,LEN(N1687)-SEARCH("/",N1687))</f>
        <v>faith</v>
      </c>
      <c r="R1687">
        <f>YEAR(O1687)</f>
        <v>2017</v>
      </c>
    </row>
    <row r="1688" spans="1:18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>(((J1688/60)/60)/24)+DATE(1970,1,1)</f>
        <v>42792.843969907408</v>
      </c>
      <c r="P1688" t="str">
        <f>LEFT(N1688,SEARCH("/",N1688)-1)</f>
        <v>music</v>
      </c>
      <c r="Q1688" t="str">
        <f>RIGHT(N1688,LEN(N1688)-SEARCH("/",N1688))</f>
        <v>faith</v>
      </c>
      <c r="R1688">
        <f>YEAR(O1688)</f>
        <v>2017</v>
      </c>
    </row>
    <row r="1689" spans="1:18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>(((J1689/60)/60)/24)+DATE(1970,1,1)</f>
        <v>42802.046817129631</v>
      </c>
      <c r="P1689" t="str">
        <f>LEFT(N1689,SEARCH("/",N1689)-1)</f>
        <v>music</v>
      </c>
      <c r="Q1689" t="str">
        <f>RIGHT(N1689,LEN(N1689)-SEARCH("/",N1689))</f>
        <v>faith</v>
      </c>
      <c r="R1689">
        <f>YEAR(O1689)</f>
        <v>2017</v>
      </c>
    </row>
    <row r="1690" spans="1:18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>(((J1690/60)/60)/24)+DATE(1970,1,1)</f>
        <v>42804.534652777773</v>
      </c>
      <c r="P1690" t="str">
        <f>LEFT(N1690,SEARCH("/",N1690)-1)</f>
        <v>music</v>
      </c>
      <c r="Q1690" t="str">
        <f>RIGHT(N1690,LEN(N1690)-SEARCH("/",N1690))</f>
        <v>faith</v>
      </c>
      <c r="R1690">
        <f>YEAR(O1690)</f>
        <v>2017</v>
      </c>
    </row>
    <row r="1691" spans="1:18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>(((J1691/60)/60)/24)+DATE(1970,1,1)</f>
        <v>42780.942476851851</v>
      </c>
      <c r="P1691" t="str">
        <f>LEFT(N1691,SEARCH("/",N1691)-1)</f>
        <v>music</v>
      </c>
      <c r="Q1691" t="str">
        <f>RIGHT(N1691,LEN(N1691)-SEARCH("/",N1691))</f>
        <v>faith</v>
      </c>
      <c r="R1691">
        <f>YEAR(O1691)</f>
        <v>2017</v>
      </c>
    </row>
    <row r="1692" spans="1:18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>(((J1692/60)/60)/24)+DATE(1970,1,1)</f>
        <v>42801.43104166667</v>
      </c>
      <c r="P1692" t="str">
        <f>LEFT(N1692,SEARCH("/",N1692)-1)</f>
        <v>music</v>
      </c>
      <c r="Q1692" t="str">
        <f>RIGHT(N1692,LEN(N1692)-SEARCH("/",N1692))</f>
        <v>faith</v>
      </c>
      <c r="R1692">
        <f>YEAR(O1692)</f>
        <v>2017</v>
      </c>
    </row>
    <row r="1693" spans="1:18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>(((J1693/60)/60)/24)+DATE(1970,1,1)</f>
        <v>42795.701481481476</v>
      </c>
      <c r="P1693" t="str">
        <f>LEFT(N1693,SEARCH("/",N1693)-1)</f>
        <v>music</v>
      </c>
      <c r="Q1693" t="str">
        <f>RIGHT(N1693,LEN(N1693)-SEARCH("/",N1693))</f>
        <v>faith</v>
      </c>
      <c r="R1693">
        <f>YEAR(O1693)</f>
        <v>2017</v>
      </c>
    </row>
    <row r="1694" spans="1:18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>(((J1694/60)/60)/24)+DATE(1970,1,1)</f>
        <v>42788.151238425926</v>
      </c>
      <c r="P1694" t="str">
        <f>LEFT(N1694,SEARCH("/",N1694)-1)</f>
        <v>music</v>
      </c>
      <c r="Q1694" t="str">
        <f>RIGHT(N1694,LEN(N1694)-SEARCH("/",N1694))</f>
        <v>faith</v>
      </c>
      <c r="R1694">
        <f>YEAR(O1694)</f>
        <v>2017</v>
      </c>
    </row>
    <row r="1695" spans="1:18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>(((J1695/60)/60)/24)+DATE(1970,1,1)</f>
        <v>42803.920277777783</v>
      </c>
      <c r="P1695" t="str">
        <f>LEFT(N1695,SEARCH("/",N1695)-1)</f>
        <v>music</v>
      </c>
      <c r="Q1695" t="str">
        <f>RIGHT(N1695,LEN(N1695)-SEARCH("/",N1695))</f>
        <v>faith</v>
      </c>
      <c r="R1695">
        <f>YEAR(O1695)</f>
        <v>2017</v>
      </c>
    </row>
    <row r="1696" spans="1:18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>(((J1696/60)/60)/24)+DATE(1970,1,1)</f>
        <v>42791.669837962967</v>
      </c>
      <c r="P1696" t="str">
        <f>LEFT(N1696,SEARCH("/",N1696)-1)</f>
        <v>music</v>
      </c>
      <c r="Q1696" t="str">
        <f>RIGHT(N1696,LEN(N1696)-SEARCH("/",N1696))</f>
        <v>faith</v>
      </c>
      <c r="R1696">
        <f>YEAR(O1696)</f>
        <v>2017</v>
      </c>
    </row>
    <row r="1697" spans="1:18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>(((J1697/60)/60)/24)+DATE(1970,1,1)</f>
        <v>42801.031412037039</v>
      </c>
      <c r="P1697" t="str">
        <f>LEFT(N1697,SEARCH("/",N1697)-1)</f>
        <v>music</v>
      </c>
      <c r="Q1697" t="str">
        <f>RIGHT(N1697,LEN(N1697)-SEARCH("/",N1697))</f>
        <v>faith</v>
      </c>
      <c r="R1697">
        <f>YEAR(O1697)</f>
        <v>2017</v>
      </c>
    </row>
    <row r="1698" spans="1:18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>(((J1698/60)/60)/24)+DATE(1970,1,1)</f>
        <v>42796.069571759261</v>
      </c>
      <c r="P1698" t="str">
        <f>LEFT(N1698,SEARCH("/",N1698)-1)</f>
        <v>music</v>
      </c>
      <c r="Q1698" t="str">
        <f>RIGHT(N1698,LEN(N1698)-SEARCH("/",N1698))</f>
        <v>faith</v>
      </c>
      <c r="R1698">
        <f>YEAR(O1698)</f>
        <v>2017</v>
      </c>
    </row>
    <row r="1699" spans="1:18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>(((J1699/60)/60)/24)+DATE(1970,1,1)</f>
        <v>42805.032962962956</v>
      </c>
      <c r="P1699" t="str">
        <f>LEFT(N1699,SEARCH("/",N1699)-1)</f>
        <v>music</v>
      </c>
      <c r="Q1699" t="str">
        <f>RIGHT(N1699,LEN(N1699)-SEARCH("/",N1699))</f>
        <v>faith</v>
      </c>
      <c r="R1699">
        <f>YEAR(O1699)</f>
        <v>2017</v>
      </c>
    </row>
    <row r="1700" spans="1:18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>(((J1700/60)/60)/24)+DATE(1970,1,1)</f>
        <v>42796.207870370374</v>
      </c>
      <c r="P1700" t="str">
        <f>LEFT(N1700,SEARCH("/",N1700)-1)</f>
        <v>music</v>
      </c>
      <c r="Q1700" t="str">
        <f>RIGHT(N1700,LEN(N1700)-SEARCH("/",N1700))</f>
        <v>faith</v>
      </c>
      <c r="R1700">
        <f>YEAR(O1700)</f>
        <v>2017</v>
      </c>
    </row>
    <row r="1701" spans="1:18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>(((J1701/60)/60)/24)+DATE(1970,1,1)</f>
        <v>42806.863946759258</v>
      </c>
      <c r="P1701" t="str">
        <f>LEFT(N1701,SEARCH("/",N1701)-1)</f>
        <v>music</v>
      </c>
      <c r="Q1701" t="str">
        <f>RIGHT(N1701,LEN(N1701)-SEARCH("/",N1701))</f>
        <v>faith</v>
      </c>
      <c r="R1701">
        <f>YEAR(O1701)</f>
        <v>2017</v>
      </c>
    </row>
    <row r="1702" spans="1:18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>(((J1702/60)/60)/24)+DATE(1970,1,1)</f>
        <v>42796.071643518517</v>
      </c>
      <c r="P1702" t="str">
        <f>LEFT(N1702,SEARCH("/",N1702)-1)</f>
        <v>music</v>
      </c>
      <c r="Q1702" t="str">
        <f>RIGHT(N1702,LEN(N1702)-SEARCH("/",N1702))</f>
        <v>faith</v>
      </c>
      <c r="R1702">
        <f>YEAR(O1702)</f>
        <v>2017</v>
      </c>
    </row>
    <row r="1703" spans="1:18" ht="43.5" x14ac:dyDescent="0.35">
      <c r="A1703">
        <v>2944</v>
      </c>
      <c r="B1703" s="3" t="s">
        <v>2944</v>
      </c>
      <c r="C1703" s="3" t="s">
        <v>7054</v>
      </c>
      <c r="D1703" s="6">
        <v>10000</v>
      </c>
      <c r="E1703" s="8">
        <v>100</v>
      </c>
      <c r="F1703" t="s">
        <v>8220</v>
      </c>
      <c r="G1703" t="s">
        <v>8223</v>
      </c>
      <c r="H1703" t="s">
        <v>8245</v>
      </c>
      <c r="I1703">
        <v>1433714198</v>
      </c>
      <c r="J1703">
        <v>1431122198</v>
      </c>
      <c r="K1703" t="b">
        <v>0</v>
      </c>
      <c r="L1703">
        <v>1</v>
      </c>
      <c r="M1703" t="b">
        <v>0</v>
      </c>
      <c r="N1703" t="s">
        <v>8301</v>
      </c>
      <c r="O1703" s="9">
        <f>(((J1703/60)/60)/24)+DATE(1970,1,1)</f>
        <v>42132.9143287037</v>
      </c>
      <c r="P1703" t="str">
        <f>LEFT(N1703,SEARCH("/",N1703)-1)</f>
        <v>theater</v>
      </c>
      <c r="Q1703" t="str">
        <f>RIGHT(N1703,LEN(N1703)-SEARCH("/",N1703))</f>
        <v>spaces</v>
      </c>
      <c r="R1703">
        <f>YEAR(O1703)</f>
        <v>2015</v>
      </c>
    </row>
    <row r="1704" spans="1:18" ht="58" x14ac:dyDescent="0.35">
      <c r="A1704">
        <v>3053</v>
      </c>
      <c r="B1704" s="3" t="s">
        <v>3053</v>
      </c>
      <c r="C1704" s="3" t="s">
        <v>7163</v>
      </c>
      <c r="D1704" s="6">
        <v>10000</v>
      </c>
      <c r="E1704" s="8">
        <v>40</v>
      </c>
      <c r="F1704" t="s">
        <v>8220</v>
      </c>
      <c r="G1704" t="s">
        <v>8223</v>
      </c>
      <c r="H1704" t="s">
        <v>8245</v>
      </c>
      <c r="I1704">
        <v>1412222340</v>
      </c>
      <c r="J1704">
        <v>1407781013</v>
      </c>
      <c r="K1704" t="b">
        <v>0</v>
      </c>
      <c r="L1704">
        <v>3</v>
      </c>
      <c r="M1704" t="b">
        <v>0</v>
      </c>
      <c r="N1704" t="s">
        <v>8301</v>
      </c>
      <c r="O1704" s="9">
        <f>(((J1704/60)/60)/24)+DATE(1970,1,1)</f>
        <v>41862.761724537035</v>
      </c>
      <c r="P1704" t="str">
        <f>LEFT(N1704,SEARCH("/",N1704)-1)</f>
        <v>theater</v>
      </c>
      <c r="Q1704" t="str">
        <f>RIGHT(N1704,LEN(N1704)-SEARCH("/",N1704))</f>
        <v>spaces</v>
      </c>
      <c r="R1704">
        <f>YEAR(O1704)</f>
        <v>2014</v>
      </c>
    </row>
    <row r="1705" spans="1:18" ht="43.5" x14ac:dyDescent="0.35">
      <c r="A1705">
        <v>3062</v>
      </c>
      <c r="B1705" s="3" t="s">
        <v>3062</v>
      </c>
      <c r="C1705" s="3" t="s">
        <v>7172</v>
      </c>
      <c r="D1705" s="6">
        <v>10000</v>
      </c>
      <c r="E1705" s="8">
        <v>6684</v>
      </c>
      <c r="F1705" t="s">
        <v>8220</v>
      </c>
      <c r="G1705" t="s">
        <v>8223</v>
      </c>
      <c r="H1705" t="s">
        <v>8245</v>
      </c>
      <c r="I1705">
        <v>1443636000</v>
      </c>
      <c r="J1705">
        <v>1441111892</v>
      </c>
      <c r="K1705" t="b">
        <v>0</v>
      </c>
      <c r="L1705">
        <v>67</v>
      </c>
      <c r="M1705" t="b">
        <v>0</v>
      </c>
      <c r="N1705" t="s">
        <v>8301</v>
      </c>
      <c r="O1705" s="9">
        <f>(((J1705/60)/60)/24)+DATE(1970,1,1)</f>
        <v>42248.535787037035</v>
      </c>
      <c r="P1705" t="str">
        <f>LEFT(N1705,SEARCH("/",N1705)-1)</f>
        <v>theater</v>
      </c>
      <c r="Q1705" t="str">
        <f>RIGHT(N1705,LEN(N1705)-SEARCH("/",N1705))</f>
        <v>spaces</v>
      </c>
      <c r="R1705">
        <f>YEAR(O1705)</f>
        <v>2015</v>
      </c>
    </row>
    <row r="1706" spans="1:18" ht="43.5" x14ac:dyDescent="0.35">
      <c r="A1706">
        <v>3070</v>
      </c>
      <c r="B1706" s="3" t="s">
        <v>3070</v>
      </c>
      <c r="C1706" s="3" t="s">
        <v>7180</v>
      </c>
      <c r="D1706" s="6">
        <v>10000</v>
      </c>
      <c r="E1706" s="8">
        <v>334</v>
      </c>
      <c r="F1706" t="s">
        <v>8220</v>
      </c>
      <c r="G1706" t="s">
        <v>8224</v>
      </c>
      <c r="H1706" t="s">
        <v>8246</v>
      </c>
      <c r="I1706">
        <v>1481132169</v>
      </c>
      <c r="J1706">
        <v>1479317769</v>
      </c>
      <c r="K1706" t="b">
        <v>0</v>
      </c>
      <c r="L1706">
        <v>16</v>
      </c>
      <c r="M1706" t="b">
        <v>0</v>
      </c>
      <c r="N1706" t="s">
        <v>8301</v>
      </c>
      <c r="O1706" s="9">
        <f>(((J1706/60)/60)/24)+DATE(1970,1,1)</f>
        <v>42690.733437499999</v>
      </c>
      <c r="P1706" t="str">
        <f>LEFT(N1706,SEARCH("/",N1706)-1)</f>
        <v>theater</v>
      </c>
      <c r="Q1706" t="str">
        <f>RIGHT(N1706,LEN(N1706)-SEARCH("/",N1706))</f>
        <v>spaces</v>
      </c>
      <c r="R1706">
        <f>YEAR(O1706)</f>
        <v>2016</v>
      </c>
    </row>
    <row r="1707" spans="1:18" ht="29" x14ac:dyDescent="0.35">
      <c r="A1707">
        <v>3076</v>
      </c>
      <c r="B1707" s="3" t="s">
        <v>3076</v>
      </c>
      <c r="C1707" s="3" t="s">
        <v>7186</v>
      </c>
      <c r="D1707" s="6">
        <v>10000</v>
      </c>
      <c r="E1707" s="8">
        <v>1506</v>
      </c>
      <c r="F1707" t="s">
        <v>8220</v>
      </c>
      <c r="G1707" t="s">
        <v>8223</v>
      </c>
      <c r="H1707" t="s">
        <v>8245</v>
      </c>
      <c r="I1707">
        <v>1444405123</v>
      </c>
      <c r="J1707">
        <v>1439221123</v>
      </c>
      <c r="K1707" t="b">
        <v>0</v>
      </c>
      <c r="L1707">
        <v>50</v>
      </c>
      <c r="M1707" t="b">
        <v>0</v>
      </c>
      <c r="N1707" t="s">
        <v>8301</v>
      </c>
      <c r="O1707" s="9">
        <f>(((J1707/60)/60)/24)+DATE(1970,1,1)</f>
        <v>42226.651886574073</v>
      </c>
      <c r="P1707" t="str">
        <f>LEFT(N1707,SEARCH("/",N1707)-1)</f>
        <v>theater</v>
      </c>
      <c r="Q1707" t="str">
        <f>RIGHT(N1707,LEN(N1707)-SEARCH("/",N1707))</f>
        <v>spaces</v>
      </c>
      <c r="R1707">
        <f>YEAR(O1707)</f>
        <v>2015</v>
      </c>
    </row>
    <row r="1708" spans="1:18" ht="43.5" x14ac:dyDescent="0.35">
      <c r="A1708">
        <v>3097</v>
      </c>
      <c r="B1708" s="3" t="s">
        <v>3097</v>
      </c>
      <c r="C1708" s="3" t="s">
        <v>7207</v>
      </c>
      <c r="D1708" s="6">
        <v>10000</v>
      </c>
      <c r="E1708" s="8">
        <v>1715</v>
      </c>
      <c r="F1708" t="s">
        <v>8220</v>
      </c>
      <c r="G1708" t="s">
        <v>8224</v>
      </c>
      <c r="H1708" t="s">
        <v>8246</v>
      </c>
      <c r="I1708">
        <v>1475848800</v>
      </c>
      <c r="J1708">
        <v>1474027501</v>
      </c>
      <c r="K1708" t="b">
        <v>0</v>
      </c>
      <c r="L1708">
        <v>42</v>
      </c>
      <c r="M1708" t="b">
        <v>0</v>
      </c>
      <c r="N1708" t="s">
        <v>8301</v>
      </c>
      <c r="O1708" s="9">
        <f>(((J1708/60)/60)/24)+DATE(1970,1,1)</f>
        <v>42629.503483796296</v>
      </c>
      <c r="P1708" t="str">
        <f>LEFT(N1708,SEARCH("/",N1708)-1)</f>
        <v>theater</v>
      </c>
      <c r="Q1708" t="str">
        <f>RIGHT(N1708,LEN(N1708)-SEARCH("/",N1708))</f>
        <v>spaces</v>
      </c>
      <c r="R1708">
        <f>YEAR(O1708)</f>
        <v>2016</v>
      </c>
    </row>
    <row r="1709" spans="1:18" ht="43.5" x14ac:dyDescent="0.35">
      <c r="A1709">
        <v>3115</v>
      </c>
      <c r="B1709" s="3" t="s">
        <v>3115</v>
      </c>
      <c r="C1709" s="3" t="s">
        <v>7225</v>
      </c>
      <c r="D1709" s="6">
        <v>10000</v>
      </c>
      <c r="E1709" s="8">
        <v>300</v>
      </c>
      <c r="F1709" t="s">
        <v>8220</v>
      </c>
      <c r="G1709" t="s">
        <v>8234</v>
      </c>
      <c r="H1709" t="s">
        <v>8254</v>
      </c>
      <c r="I1709">
        <v>1465123427</v>
      </c>
      <c r="J1709">
        <v>1462531427</v>
      </c>
      <c r="K1709" t="b">
        <v>0</v>
      </c>
      <c r="L1709">
        <v>1</v>
      </c>
      <c r="M1709" t="b">
        <v>0</v>
      </c>
      <c r="N1709" t="s">
        <v>8301</v>
      </c>
      <c r="O1709" s="9">
        <f>(((J1709/60)/60)/24)+DATE(1970,1,1)</f>
        <v>42496.447071759263</v>
      </c>
      <c r="P1709" t="str">
        <f>LEFT(N1709,SEARCH("/",N1709)-1)</f>
        <v>theater</v>
      </c>
      <c r="Q1709" t="str">
        <f>RIGHT(N1709,LEN(N1709)-SEARCH("/",N1709))</f>
        <v>spaces</v>
      </c>
      <c r="R1709">
        <f>YEAR(O1709)</f>
        <v>2016</v>
      </c>
    </row>
    <row r="1710" spans="1:18" ht="58" x14ac:dyDescent="0.35">
      <c r="A1710">
        <v>3119</v>
      </c>
      <c r="B1710" s="3" t="s">
        <v>3119</v>
      </c>
      <c r="C1710" s="3" t="s">
        <v>7229</v>
      </c>
      <c r="D1710" s="6">
        <v>10000</v>
      </c>
      <c r="E1710" s="8">
        <v>5</v>
      </c>
      <c r="F1710" t="s">
        <v>8220</v>
      </c>
      <c r="G1710" t="s">
        <v>8223</v>
      </c>
      <c r="H1710" t="s">
        <v>8245</v>
      </c>
      <c r="I1710">
        <v>1427414732</v>
      </c>
      <c r="J1710">
        <v>1424826332</v>
      </c>
      <c r="K1710" t="b">
        <v>0</v>
      </c>
      <c r="L1710">
        <v>1</v>
      </c>
      <c r="M1710" t="b">
        <v>0</v>
      </c>
      <c r="N1710" t="s">
        <v>8301</v>
      </c>
      <c r="O1710" s="9">
        <f>(((J1710/60)/60)/24)+DATE(1970,1,1)</f>
        <v>42060.04550925926</v>
      </c>
      <c r="P1710" t="str">
        <f>LEFT(N1710,SEARCH("/",N1710)-1)</f>
        <v>theater</v>
      </c>
      <c r="Q1710" t="str">
        <f>RIGHT(N1710,LEN(N1710)-SEARCH("/",N1710))</f>
        <v>spaces</v>
      </c>
      <c r="R1710">
        <f>YEAR(O1710)</f>
        <v>2015</v>
      </c>
    </row>
    <row r="1711" spans="1:18" ht="43.5" x14ac:dyDescent="0.35">
      <c r="A1711">
        <v>3192</v>
      </c>
      <c r="B1711" s="3" t="s">
        <v>3192</v>
      </c>
      <c r="C1711" s="3" t="s">
        <v>7302</v>
      </c>
      <c r="D1711" s="6">
        <v>10000</v>
      </c>
      <c r="E1711" s="8">
        <v>102</v>
      </c>
      <c r="F1711" t="s">
        <v>8220</v>
      </c>
      <c r="G1711" t="s">
        <v>8224</v>
      </c>
      <c r="H1711" t="s">
        <v>8246</v>
      </c>
      <c r="I1711">
        <v>1425160800</v>
      </c>
      <c r="J1711">
        <v>1421274859</v>
      </c>
      <c r="K1711" t="b">
        <v>0</v>
      </c>
      <c r="L1711">
        <v>8</v>
      </c>
      <c r="M1711" t="b">
        <v>0</v>
      </c>
      <c r="N1711" t="s">
        <v>8303</v>
      </c>
      <c r="O1711" s="9">
        <f>(((J1711/60)/60)/24)+DATE(1970,1,1)</f>
        <v>42018.94049768518</v>
      </c>
      <c r="P1711" t="str">
        <f>LEFT(N1711,SEARCH("/",N1711)-1)</f>
        <v>theater</v>
      </c>
      <c r="Q1711" t="str">
        <f>RIGHT(N1711,LEN(N1711)-SEARCH("/",N1711))</f>
        <v>musical</v>
      </c>
      <c r="R1711">
        <f>YEAR(O1711)</f>
        <v>2015</v>
      </c>
    </row>
    <row r="1712" spans="1:18" ht="29" x14ac:dyDescent="0.35">
      <c r="A1712">
        <v>3197</v>
      </c>
      <c r="B1712" s="3" t="s">
        <v>3197</v>
      </c>
      <c r="C1712" s="3" t="s">
        <v>7307</v>
      </c>
      <c r="D1712" s="6">
        <v>10000</v>
      </c>
      <c r="E1712" s="8">
        <v>1145</v>
      </c>
      <c r="F1712" t="s">
        <v>8220</v>
      </c>
      <c r="G1712" t="s">
        <v>8233</v>
      </c>
      <c r="H1712" t="s">
        <v>8253</v>
      </c>
      <c r="I1712">
        <v>1423050618</v>
      </c>
      <c r="J1712">
        <v>1420458618</v>
      </c>
      <c r="K1712" t="b">
        <v>0</v>
      </c>
      <c r="L1712">
        <v>4</v>
      </c>
      <c r="M1712" t="b">
        <v>0</v>
      </c>
      <c r="N1712" t="s">
        <v>8303</v>
      </c>
      <c r="O1712" s="9">
        <f>(((J1712/60)/60)/24)+DATE(1970,1,1)</f>
        <v>42009.493263888886</v>
      </c>
      <c r="P1712" t="str">
        <f>LEFT(N1712,SEARCH("/",N1712)-1)</f>
        <v>theater</v>
      </c>
      <c r="Q1712" t="str">
        <f>RIGHT(N1712,LEN(N1712)-SEARCH("/",N1712))</f>
        <v>musical</v>
      </c>
      <c r="R1712">
        <f>YEAR(O1712)</f>
        <v>2015</v>
      </c>
    </row>
    <row r="1713" spans="1:18" ht="43.5" x14ac:dyDescent="0.35">
      <c r="A1713">
        <v>3646</v>
      </c>
      <c r="B1713" s="3" t="s">
        <v>3644</v>
      </c>
      <c r="C1713" s="3" t="s">
        <v>7756</v>
      </c>
      <c r="D1713" s="6">
        <v>10000</v>
      </c>
      <c r="E1713" s="8">
        <v>481</v>
      </c>
      <c r="F1713" t="s">
        <v>8220</v>
      </c>
      <c r="G1713" t="s">
        <v>8223</v>
      </c>
      <c r="H1713" t="s">
        <v>8245</v>
      </c>
      <c r="I1713">
        <v>1434497400</v>
      </c>
      <c r="J1713">
        <v>1431770802</v>
      </c>
      <c r="K1713" t="b">
        <v>0</v>
      </c>
      <c r="L1713">
        <v>8</v>
      </c>
      <c r="M1713" t="b">
        <v>0</v>
      </c>
      <c r="N1713" t="s">
        <v>8303</v>
      </c>
      <c r="O1713" s="9">
        <f>(((J1713/60)/60)/24)+DATE(1970,1,1)</f>
        <v>42140.421319444446</v>
      </c>
      <c r="P1713" t="str">
        <f>LEFT(N1713,SEARCH("/",N1713)-1)</f>
        <v>theater</v>
      </c>
      <c r="Q1713" t="str">
        <f>RIGHT(N1713,LEN(N1713)-SEARCH("/",N1713))</f>
        <v>musical</v>
      </c>
      <c r="R1713">
        <f>YEAR(O1713)</f>
        <v>2015</v>
      </c>
    </row>
    <row r="1714" spans="1:18" ht="43.5" x14ac:dyDescent="0.35">
      <c r="A1714">
        <v>3799</v>
      </c>
      <c r="B1714" s="3" t="s">
        <v>3796</v>
      </c>
      <c r="C1714" s="3" t="s">
        <v>7909</v>
      </c>
      <c r="D1714" s="6">
        <v>10000</v>
      </c>
      <c r="E1714" s="8">
        <v>402</v>
      </c>
      <c r="F1714" t="s">
        <v>8220</v>
      </c>
      <c r="G1714" t="s">
        <v>8223</v>
      </c>
      <c r="H1714" t="s">
        <v>8245</v>
      </c>
      <c r="I1714">
        <v>1457734843</v>
      </c>
      <c r="J1714">
        <v>1455142843</v>
      </c>
      <c r="K1714" t="b">
        <v>0</v>
      </c>
      <c r="L1714">
        <v>4</v>
      </c>
      <c r="M1714" t="b">
        <v>0</v>
      </c>
      <c r="N1714" t="s">
        <v>8303</v>
      </c>
      <c r="O1714" s="9">
        <f>(((J1714/60)/60)/24)+DATE(1970,1,1)</f>
        <v>42410.93105324074</v>
      </c>
      <c r="P1714" t="str">
        <f>LEFT(N1714,SEARCH("/",N1714)-1)</f>
        <v>theater</v>
      </c>
      <c r="Q1714" t="str">
        <f>RIGHT(N1714,LEN(N1714)-SEARCH("/",N1714))</f>
        <v>musical</v>
      </c>
      <c r="R1714">
        <f>YEAR(O1714)</f>
        <v>2016</v>
      </c>
    </row>
    <row r="1715" spans="1:18" ht="43.5" x14ac:dyDescent="0.35">
      <c r="A1715">
        <v>3841</v>
      </c>
      <c r="B1715" s="3" t="s">
        <v>3838</v>
      </c>
      <c r="C1715" s="3" t="s">
        <v>7950</v>
      </c>
      <c r="D1715" s="6">
        <v>10000</v>
      </c>
      <c r="E1715" s="8">
        <v>872</v>
      </c>
      <c r="F1715" t="s">
        <v>8220</v>
      </c>
      <c r="G1715" t="s">
        <v>8223</v>
      </c>
      <c r="H1715" t="s">
        <v>8245</v>
      </c>
      <c r="I1715">
        <v>1405882287</v>
      </c>
      <c r="J1715">
        <v>1400698287</v>
      </c>
      <c r="K1715" t="b">
        <v>1</v>
      </c>
      <c r="L1715">
        <v>34</v>
      </c>
      <c r="M1715" t="b">
        <v>0</v>
      </c>
      <c r="N1715" t="s">
        <v>8269</v>
      </c>
      <c r="O1715" s="9">
        <f>(((J1715/60)/60)/24)+DATE(1970,1,1)</f>
        <v>41780.785729166666</v>
      </c>
      <c r="P1715" t="str">
        <f>LEFT(N1715,SEARCH("/",N1715)-1)</f>
        <v>theater</v>
      </c>
      <c r="Q1715" t="str">
        <f>RIGHT(N1715,LEN(N1715)-SEARCH("/",N1715))</f>
        <v>plays</v>
      </c>
      <c r="R1715">
        <f>YEAR(O1715)</f>
        <v>2014</v>
      </c>
    </row>
    <row r="1716" spans="1:18" ht="43.5" x14ac:dyDescent="0.35">
      <c r="A1716">
        <v>3852</v>
      </c>
      <c r="B1716" s="3" t="s">
        <v>3849</v>
      </c>
      <c r="C1716" s="3" t="s">
        <v>7961</v>
      </c>
      <c r="D1716" s="6">
        <v>10000</v>
      </c>
      <c r="E1716" s="8">
        <v>20</v>
      </c>
      <c r="F1716" t="s">
        <v>8220</v>
      </c>
      <c r="G1716" t="s">
        <v>8223</v>
      </c>
      <c r="H1716" t="s">
        <v>8245</v>
      </c>
      <c r="I1716">
        <v>1427427276</v>
      </c>
      <c r="J1716">
        <v>1425270876</v>
      </c>
      <c r="K1716" t="b">
        <v>0</v>
      </c>
      <c r="L1716">
        <v>2</v>
      </c>
      <c r="M1716" t="b">
        <v>0</v>
      </c>
      <c r="N1716" t="s">
        <v>8269</v>
      </c>
      <c r="O1716" s="9">
        <f>(((J1716/60)/60)/24)+DATE(1970,1,1)</f>
        <v>42065.190694444449</v>
      </c>
      <c r="P1716" t="str">
        <f>LEFT(N1716,SEARCH("/",N1716)-1)</f>
        <v>theater</v>
      </c>
      <c r="Q1716" t="str">
        <f>RIGHT(N1716,LEN(N1716)-SEARCH("/",N1716))</f>
        <v>plays</v>
      </c>
      <c r="R1716">
        <f>YEAR(O1716)</f>
        <v>2015</v>
      </c>
    </row>
    <row r="1717" spans="1:18" ht="43.5" x14ac:dyDescent="0.35">
      <c r="A1717">
        <v>3899</v>
      </c>
      <c r="B1717" s="3" t="s">
        <v>3896</v>
      </c>
      <c r="C1717" s="3" t="s">
        <v>8007</v>
      </c>
      <c r="D1717" s="6">
        <v>10000</v>
      </c>
      <c r="E1717" s="8">
        <v>125</v>
      </c>
      <c r="F1717" t="s">
        <v>8220</v>
      </c>
      <c r="G1717" t="s">
        <v>8223</v>
      </c>
      <c r="H1717" t="s">
        <v>8245</v>
      </c>
      <c r="I1717">
        <v>1407868561</v>
      </c>
      <c r="J1717">
        <v>1406140561</v>
      </c>
      <c r="K1717" t="b">
        <v>0</v>
      </c>
      <c r="L1717">
        <v>2</v>
      </c>
      <c r="M1717" t="b">
        <v>0</v>
      </c>
      <c r="N1717" t="s">
        <v>8269</v>
      </c>
      <c r="O1717" s="9">
        <f>(((J1717/60)/60)/24)+DATE(1970,1,1)</f>
        <v>41843.775011574071</v>
      </c>
      <c r="P1717" t="str">
        <f>LEFT(N1717,SEARCH("/",N1717)-1)</f>
        <v>theater</v>
      </c>
      <c r="Q1717" t="str">
        <f>RIGHT(N1717,LEN(N1717)-SEARCH("/",N1717))</f>
        <v>plays</v>
      </c>
      <c r="R1717">
        <f>YEAR(O1717)</f>
        <v>2014</v>
      </c>
    </row>
    <row r="1718" spans="1:18" ht="29" x14ac:dyDescent="0.35">
      <c r="A1718">
        <v>3904</v>
      </c>
      <c r="B1718" s="3" t="s">
        <v>3901</v>
      </c>
      <c r="C1718" s="3" t="s">
        <v>8012</v>
      </c>
      <c r="D1718" s="6">
        <v>10000</v>
      </c>
      <c r="E1718" s="8">
        <v>3</v>
      </c>
      <c r="F1718" t="s">
        <v>8220</v>
      </c>
      <c r="G1718" t="s">
        <v>8223</v>
      </c>
      <c r="H1718" t="s">
        <v>8245</v>
      </c>
      <c r="I1718">
        <v>1429074240</v>
      </c>
      <c r="J1718">
        <v>1427866200</v>
      </c>
      <c r="K1718" t="b">
        <v>0</v>
      </c>
      <c r="L1718">
        <v>2</v>
      </c>
      <c r="M1718" t="b">
        <v>0</v>
      </c>
      <c r="N1718" t="s">
        <v>8269</v>
      </c>
      <c r="O1718" s="9">
        <f>(((J1718/60)/60)/24)+DATE(1970,1,1)</f>
        <v>42095.229166666672</v>
      </c>
      <c r="P1718" t="str">
        <f>LEFT(N1718,SEARCH("/",N1718)-1)</f>
        <v>theater</v>
      </c>
      <c r="Q1718" t="str">
        <f>RIGHT(N1718,LEN(N1718)-SEARCH("/",N1718))</f>
        <v>plays</v>
      </c>
      <c r="R1718">
        <f>YEAR(O1718)</f>
        <v>2015</v>
      </c>
    </row>
    <row r="1719" spans="1:18" ht="43.5" x14ac:dyDescent="0.35">
      <c r="A1719">
        <v>3913</v>
      </c>
      <c r="B1719" s="3" t="s">
        <v>3910</v>
      </c>
      <c r="C1719" s="3" t="s">
        <v>8021</v>
      </c>
      <c r="D1719" s="6">
        <v>10000</v>
      </c>
      <c r="E1719" s="8">
        <v>1000</v>
      </c>
      <c r="F1719" t="s">
        <v>8220</v>
      </c>
      <c r="G1719" t="s">
        <v>8223</v>
      </c>
      <c r="H1719" t="s">
        <v>8245</v>
      </c>
      <c r="I1719">
        <v>1448863449</v>
      </c>
      <c r="J1719">
        <v>1446267849</v>
      </c>
      <c r="K1719" t="b">
        <v>0</v>
      </c>
      <c r="L1719">
        <v>7</v>
      </c>
      <c r="M1719" t="b">
        <v>0</v>
      </c>
      <c r="N1719" t="s">
        <v>8269</v>
      </c>
      <c r="O1719" s="9">
        <f>(((J1719/60)/60)/24)+DATE(1970,1,1)</f>
        <v>42308.211215277777</v>
      </c>
      <c r="P1719" t="str">
        <f>LEFT(N1719,SEARCH("/",N1719)-1)</f>
        <v>theater</v>
      </c>
      <c r="Q1719" t="str">
        <f>RIGHT(N1719,LEN(N1719)-SEARCH("/",N1719))</f>
        <v>plays</v>
      </c>
      <c r="R1719">
        <f>YEAR(O1719)</f>
        <v>2015</v>
      </c>
    </row>
    <row r="1720" spans="1:18" ht="43.5" x14ac:dyDescent="0.35">
      <c r="A1720">
        <v>3930</v>
      </c>
      <c r="B1720" s="3" t="s">
        <v>3927</v>
      </c>
      <c r="C1720" s="3" t="s">
        <v>8038</v>
      </c>
      <c r="D1720" s="6">
        <v>10000</v>
      </c>
      <c r="E1720" s="8">
        <v>0</v>
      </c>
      <c r="F1720" t="s">
        <v>8220</v>
      </c>
      <c r="G1720" t="s">
        <v>8225</v>
      </c>
      <c r="H1720" t="s">
        <v>8247</v>
      </c>
      <c r="I1720">
        <v>1459490400</v>
      </c>
      <c r="J1720">
        <v>1457078868</v>
      </c>
      <c r="K1720" t="b">
        <v>0</v>
      </c>
      <c r="L1720">
        <v>0</v>
      </c>
      <c r="M1720" t="b">
        <v>0</v>
      </c>
      <c r="N1720" t="s">
        <v>8269</v>
      </c>
      <c r="O1720" s="9">
        <f>(((J1720/60)/60)/24)+DATE(1970,1,1)</f>
        <v>42433.338749999995</v>
      </c>
      <c r="P1720" t="str">
        <f>LEFT(N1720,SEARCH("/",N1720)-1)</f>
        <v>theater</v>
      </c>
      <c r="Q1720" t="str">
        <f>RIGHT(N1720,LEN(N1720)-SEARCH("/",N1720))</f>
        <v>plays</v>
      </c>
      <c r="R1720">
        <f>YEAR(O1720)</f>
        <v>2016</v>
      </c>
    </row>
    <row r="1721" spans="1:18" ht="58" x14ac:dyDescent="0.35">
      <c r="A1721">
        <v>3949</v>
      </c>
      <c r="B1721" s="3" t="s">
        <v>3946</v>
      </c>
      <c r="C1721" s="3" t="s">
        <v>8057</v>
      </c>
      <c r="D1721" s="6">
        <v>10000</v>
      </c>
      <c r="E1721" s="8">
        <v>1577</v>
      </c>
      <c r="F1721" t="s">
        <v>8220</v>
      </c>
      <c r="G1721" t="s">
        <v>8225</v>
      </c>
      <c r="H1721" t="s">
        <v>8247</v>
      </c>
      <c r="I1721">
        <v>1423623221</v>
      </c>
      <c r="J1721">
        <v>1421031221</v>
      </c>
      <c r="K1721" t="b">
        <v>0</v>
      </c>
      <c r="L1721">
        <v>32</v>
      </c>
      <c r="M1721" t="b">
        <v>0</v>
      </c>
      <c r="N1721" t="s">
        <v>8269</v>
      </c>
      <c r="O1721" s="9">
        <f>(((J1721/60)/60)/24)+DATE(1970,1,1)</f>
        <v>42016.120613425926</v>
      </c>
      <c r="P1721" t="str">
        <f>LEFT(N1721,SEARCH("/",N1721)-1)</f>
        <v>theater</v>
      </c>
      <c r="Q1721" t="str">
        <f>RIGHT(N1721,LEN(N1721)-SEARCH("/",N1721))</f>
        <v>plays</v>
      </c>
      <c r="R1721">
        <f>YEAR(O1721)</f>
        <v>2015</v>
      </c>
    </row>
    <row r="1722" spans="1:18" ht="58" x14ac:dyDescent="0.35">
      <c r="A1722">
        <v>3963</v>
      </c>
      <c r="B1722" s="3" t="s">
        <v>3960</v>
      </c>
      <c r="C1722" s="3" t="s">
        <v>8070</v>
      </c>
      <c r="D1722" s="6">
        <v>10000</v>
      </c>
      <c r="E1722" s="8">
        <v>0</v>
      </c>
      <c r="F1722" t="s">
        <v>8220</v>
      </c>
      <c r="G1722" t="s">
        <v>8228</v>
      </c>
      <c r="H1722" t="s">
        <v>8250</v>
      </c>
      <c r="I1722">
        <v>1447821717</v>
      </c>
      <c r="J1722">
        <v>1445226117</v>
      </c>
      <c r="K1722" t="b">
        <v>0</v>
      </c>
      <c r="L1722">
        <v>0</v>
      </c>
      <c r="M1722" t="b">
        <v>0</v>
      </c>
      <c r="N1722" t="s">
        <v>8269</v>
      </c>
      <c r="O1722" s="9">
        <f>(((J1722/60)/60)/24)+DATE(1970,1,1)</f>
        <v>42296.154131944444</v>
      </c>
      <c r="P1722" t="str">
        <f>LEFT(N1722,SEARCH("/",N1722)-1)</f>
        <v>theater</v>
      </c>
      <c r="Q1722" t="str">
        <f>RIGHT(N1722,LEN(N1722)-SEARCH("/",N1722))</f>
        <v>plays</v>
      </c>
      <c r="R1722">
        <f>YEAR(O1722)</f>
        <v>2015</v>
      </c>
    </row>
    <row r="1723" spans="1:18" ht="43.5" x14ac:dyDescent="0.35">
      <c r="A1723">
        <v>3992</v>
      </c>
      <c r="B1723" s="3" t="s">
        <v>3988</v>
      </c>
      <c r="C1723" s="3" t="s">
        <v>8098</v>
      </c>
      <c r="D1723" s="6">
        <v>10000</v>
      </c>
      <c r="E1723" s="8">
        <v>541</v>
      </c>
      <c r="F1723" t="s">
        <v>8220</v>
      </c>
      <c r="G1723" t="s">
        <v>8223</v>
      </c>
      <c r="H1723" t="s">
        <v>8245</v>
      </c>
      <c r="I1723">
        <v>1449876859</v>
      </c>
      <c r="J1723">
        <v>1444689259</v>
      </c>
      <c r="K1723" t="b">
        <v>0</v>
      </c>
      <c r="L1723">
        <v>9</v>
      </c>
      <c r="M1723" t="b">
        <v>0</v>
      </c>
      <c r="N1723" t="s">
        <v>8269</v>
      </c>
      <c r="O1723" s="9">
        <f>(((J1723/60)/60)/24)+DATE(1970,1,1)</f>
        <v>42289.94049768518</v>
      </c>
      <c r="P1723" t="str">
        <f>LEFT(N1723,SEARCH("/",N1723)-1)</f>
        <v>theater</v>
      </c>
      <c r="Q1723" t="str">
        <f>RIGHT(N1723,LEN(N1723)-SEARCH("/",N1723))</f>
        <v>plays</v>
      </c>
      <c r="R1723">
        <f>YEAR(O1723)</f>
        <v>2015</v>
      </c>
    </row>
    <row r="1724" spans="1:18" ht="43.5" x14ac:dyDescent="0.35">
      <c r="A1724">
        <v>4017</v>
      </c>
      <c r="B1724" s="3" t="s">
        <v>4013</v>
      </c>
      <c r="C1724" s="3" t="s">
        <v>8122</v>
      </c>
      <c r="D1724" s="6">
        <v>10000</v>
      </c>
      <c r="E1724" s="8">
        <v>105</v>
      </c>
      <c r="F1724" t="s">
        <v>8220</v>
      </c>
      <c r="G1724" t="s">
        <v>8223</v>
      </c>
      <c r="H1724" t="s">
        <v>8245</v>
      </c>
      <c r="I1724">
        <v>1409846874</v>
      </c>
      <c r="J1724">
        <v>1407254874</v>
      </c>
      <c r="K1724" t="b">
        <v>0</v>
      </c>
      <c r="L1724">
        <v>2</v>
      </c>
      <c r="M1724" t="b">
        <v>0</v>
      </c>
      <c r="N1724" t="s">
        <v>8269</v>
      </c>
      <c r="O1724" s="9">
        <f>(((J1724/60)/60)/24)+DATE(1970,1,1)</f>
        <v>41856.672152777777</v>
      </c>
      <c r="P1724" t="str">
        <f>LEFT(N1724,SEARCH("/",N1724)-1)</f>
        <v>theater</v>
      </c>
      <c r="Q1724" t="str">
        <f>RIGHT(N1724,LEN(N1724)-SEARCH("/",N1724))</f>
        <v>plays</v>
      </c>
      <c r="R1724">
        <f>YEAR(O1724)</f>
        <v>2014</v>
      </c>
    </row>
    <row r="1725" spans="1:18" ht="29" x14ac:dyDescent="0.35">
      <c r="A1725">
        <v>4035</v>
      </c>
      <c r="B1725" s="3" t="s">
        <v>4031</v>
      </c>
      <c r="C1725" s="3" t="s">
        <v>8140</v>
      </c>
      <c r="D1725" s="6">
        <v>10000</v>
      </c>
      <c r="E1725" s="8">
        <v>3685</v>
      </c>
      <c r="F1725" t="s">
        <v>8220</v>
      </c>
      <c r="G1725" t="s">
        <v>8223</v>
      </c>
      <c r="H1725" t="s">
        <v>8245</v>
      </c>
      <c r="I1725">
        <v>1413925887</v>
      </c>
      <c r="J1725">
        <v>1411333887</v>
      </c>
      <c r="K1725" t="b">
        <v>0</v>
      </c>
      <c r="L1725">
        <v>25</v>
      </c>
      <c r="M1725" t="b">
        <v>0</v>
      </c>
      <c r="N1725" t="s">
        <v>8269</v>
      </c>
      <c r="O1725" s="9">
        <f>(((J1725/60)/60)/24)+DATE(1970,1,1)</f>
        <v>41903.882951388885</v>
      </c>
      <c r="P1725" t="str">
        <f>LEFT(N1725,SEARCH("/",N1725)-1)</f>
        <v>theater</v>
      </c>
      <c r="Q1725" t="str">
        <f>RIGHT(N1725,LEN(N1725)-SEARCH("/",N1725))</f>
        <v>plays</v>
      </c>
      <c r="R1725">
        <f>YEAR(O1725)</f>
        <v>2014</v>
      </c>
    </row>
    <row r="1726" spans="1:18" ht="43.5" x14ac:dyDescent="0.35">
      <c r="A1726">
        <v>4042</v>
      </c>
      <c r="B1726" s="3" t="s">
        <v>4038</v>
      </c>
      <c r="C1726" s="3" t="s">
        <v>8146</v>
      </c>
      <c r="D1726" s="6">
        <v>10000</v>
      </c>
      <c r="E1726" s="8">
        <v>21</v>
      </c>
      <c r="F1726" t="s">
        <v>8220</v>
      </c>
      <c r="G1726" t="s">
        <v>8223</v>
      </c>
      <c r="H1726" t="s">
        <v>8245</v>
      </c>
      <c r="I1726">
        <v>1421781360</v>
      </c>
      <c r="J1726">
        <v>1419213664</v>
      </c>
      <c r="K1726" t="b">
        <v>0</v>
      </c>
      <c r="L1726">
        <v>3</v>
      </c>
      <c r="M1726" t="b">
        <v>0</v>
      </c>
      <c r="N1726" t="s">
        <v>8269</v>
      </c>
      <c r="O1726" s="9">
        <f>(((J1726/60)/60)/24)+DATE(1970,1,1)</f>
        <v>41995.084074074075</v>
      </c>
      <c r="P1726" t="str">
        <f>LEFT(N1726,SEARCH("/",N1726)-1)</f>
        <v>theater</v>
      </c>
      <c r="Q1726" t="str">
        <f>RIGHT(N1726,LEN(N1726)-SEARCH("/",N1726))</f>
        <v>plays</v>
      </c>
      <c r="R1726">
        <f>YEAR(O1726)</f>
        <v>2014</v>
      </c>
    </row>
    <row r="1727" spans="1:18" ht="43.5" x14ac:dyDescent="0.35">
      <c r="A1727">
        <v>4059</v>
      </c>
      <c r="B1727" s="3" t="s">
        <v>4055</v>
      </c>
      <c r="C1727" s="3" t="s">
        <v>8163</v>
      </c>
      <c r="D1727" s="6">
        <v>10000</v>
      </c>
      <c r="E1727" s="8">
        <v>250</v>
      </c>
      <c r="F1727" t="s">
        <v>8220</v>
      </c>
      <c r="G1727" t="s">
        <v>8228</v>
      </c>
      <c r="H1727" t="s">
        <v>8250</v>
      </c>
      <c r="I1727">
        <v>1410836400</v>
      </c>
      <c r="J1727">
        <v>1408116152</v>
      </c>
      <c r="K1727" t="b">
        <v>0</v>
      </c>
      <c r="L1727">
        <v>7</v>
      </c>
      <c r="M1727" t="b">
        <v>0</v>
      </c>
      <c r="N1727" t="s">
        <v>8269</v>
      </c>
      <c r="O1727" s="9">
        <f>(((J1727/60)/60)/24)+DATE(1970,1,1)</f>
        <v>41866.640648148146</v>
      </c>
      <c r="P1727" t="str">
        <f>LEFT(N1727,SEARCH("/",N1727)-1)</f>
        <v>theater</v>
      </c>
      <c r="Q1727" t="str">
        <f>RIGHT(N1727,LEN(N1727)-SEARCH("/",N1727))</f>
        <v>plays</v>
      </c>
      <c r="R1727">
        <f>YEAR(O1727)</f>
        <v>2014</v>
      </c>
    </row>
    <row r="1728" spans="1:18" ht="58" x14ac:dyDescent="0.35">
      <c r="A1728">
        <v>4060</v>
      </c>
      <c r="B1728" s="3" t="s">
        <v>4056</v>
      </c>
      <c r="C1728" s="3" t="s">
        <v>8164</v>
      </c>
      <c r="D1728" s="6">
        <v>10000</v>
      </c>
      <c r="E1728" s="8">
        <v>285</v>
      </c>
      <c r="F1728" t="s">
        <v>8220</v>
      </c>
      <c r="G1728" t="s">
        <v>8228</v>
      </c>
      <c r="H1728" t="s">
        <v>8250</v>
      </c>
      <c r="I1728">
        <v>1403539200</v>
      </c>
      <c r="J1728">
        <v>1400604056</v>
      </c>
      <c r="K1728" t="b">
        <v>0</v>
      </c>
      <c r="L1728">
        <v>5</v>
      </c>
      <c r="M1728" t="b">
        <v>0</v>
      </c>
      <c r="N1728" t="s">
        <v>8269</v>
      </c>
      <c r="O1728" s="9">
        <f>(((J1728/60)/60)/24)+DATE(1970,1,1)</f>
        <v>41779.695092592592</v>
      </c>
      <c r="P1728" t="str">
        <f>LEFT(N1728,SEARCH("/",N1728)-1)</f>
        <v>theater</v>
      </c>
      <c r="Q1728" t="str">
        <f>RIGHT(N1728,LEN(N1728)-SEARCH("/",N1728))</f>
        <v>plays</v>
      </c>
      <c r="R1728">
        <f>YEAR(O1728)</f>
        <v>2014</v>
      </c>
    </row>
    <row r="1729" spans="1:18" ht="43.5" x14ac:dyDescent="0.35">
      <c r="A1729">
        <v>4097</v>
      </c>
      <c r="B1729" s="3" t="s">
        <v>4093</v>
      </c>
      <c r="C1729" s="3" t="s">
        <v>8200</v>
      </c>
      <c r="D1729" s="6">
        <v>10000</v>
      </c>
      <c r="E1729" s="8">
        <v>0</v>
      </c>
      <c r="F1729" t="s">
        <v>8220</v>
      </c>
      <c r="G1729" t="s">
        <v>8224</v>
      </c>
      <c r="H1729" t="s">
        <v>8246</v>
      </c>
      <c r="I1729">
        <v>1454284500</v>
      </c>
      <c r="J1729">
        <v>1449431237</v>
      </c>
      <c r="K1729" t="b">
        <v>0</v>
      </c>
      <c r="L1729">
        <v>0</v>
      </c>
      <c r="M1729" t="b">
        <v>0</v>
      </c>
      <c r="N1729" t="s">
        <v>8269</v>
      </c>
      <c r="O1729" s="9">
        <f>(((J1729/60)/60)/24)+DATE(1970,1,1)</f>
        <v>42344.824502314819</v>
      </c>
      <c r="P1729" t="str">
        <f>LEFT(N1729,SEARCH("/",N1729)-1)</f>
        <v>theater</v>
      </c>
      <c r="Q1729" t="str">
        <f>RIGHT(N1729,LEN(N1729)-SEARCH("/",N1729))</f>
        <v>plays</v>
      </c>
      <c r="R1729">
        <f>YEAR(O1729)</f>
        <v>2015</v>
      </c>
    </row>
    <row r="1730" spans="1:18" ht="43.5" x14ac:dyDescent="0.35">
      <c r="A1730">
        <v>2700</v>
      </c>
      <c r="B1730" s="3" t="s">
        <v>2700</v>
      </c>
      <c r="C1730" s="3" t="s">
        <v>6810</v>
      </c>
      <c r="D1730" s="6">
        <v>9999</v>
      </c>
      <c r="E1730" s="8">
        <v>70</v>
      </c>
      <c r="F1730" t="s">
        <v>8220</v>
      </c>
      <c r="G1730" t="s">
        <v>8223</v>
      </c>
      <c r="H1730" t="s">
        <v>8245</v>
      </c>
      <c r="I1730">
        <v>1411073972</v>
      </c>
      <c r="J1730">
        <v>1408481972</v>
      </c>
      <c r="K1730" t="b">
        <v>0</v>
      </c>
      <c r="L1730">
        <v>4</v>
      </c>
      <c r="M1730" t="b">
        <v>0</v>
      </c>
      <c r="N1730" t="s">
        <v>8282</v>
      </c>
      <c r="O1730" s="9">
        <f>(((J1730/60)/60)/24)+DATE(1970,1,1)</f>
        <v>41870.87467592593</v>
      </c>
      <c r="P1730" t="str">
        <f>LEFT(N1730,SEARCH("/",N1730)-1)</f>
        <v>food</v>
      </c>
      <c r="Q1730" t="str">
        <f>RIGHT(N1730,LEN(N1730)-SEARCH("/",N1730))</f>
        <v>food trucks</v>
      </c>
      <c r="R1730">
        <f>YEAR(O1730)</f>
        <v>2014</v>
      </c>
    </row>
    <row r="1731" spans="1:18" ht="43.5" x14ac:dyDescent="0.35">
      <c r="A1731">
        <v>3844</v>
      </c>
      <c r="B1731" s="3" t="s">
        <v>3841</v>
      </c>
      <c r="C1731" s="3" t="s">
        <v>7953</v>
      </c>
      <c r="D1731" s="6">
        <v>9800</v>
      </c>
      <c r="E1731" s="8">
        <v>4066</v>
      </c>
      <c r="F1731" t="s">
        <v>8220</v>
      </c>
      <c r="G1731" t="s">
        <v>8223</v>
      </c>
      <c r="H1731" t="s">
        <v>8245</v>
      </c>
      <c r="I1731">
        <v>1401778740</v>
      </c>
      <c r="J1731">
        <v>1399474134</v>
      </c>
      <c r="K1731" t="b">
        <v>1</v>
      </c>
      <c r="L1731">
        <v>50</v>
      </c>
      <c r="M1731" t="b">
        <v>0</v>
      </c>
      <c r="N1731" t="s">
        <v>8269</v>
      </c>
      <c r="O1731" s="9">
        <f>(((J1731/60)/60)/24)+DATE(1970,1,1)</f>
        <v>41766.617291666669</v>
      </c>
      <c r="P1731" t="str">
        <f>LEFT(N1731,SEARCH("/",N1731)-1)</f>
        <v>theater</v>
      </c>
      <c r="Q1731" t="str">
        <f>RIGHT(N1731,LEN(N1731)-SEARCH("/",N1731))</f>
        <v>plays</v>
      </c>
      <c r="R1731">
        <f>YEAR(O1731)</f>
        <v>2014</v>
      </c>
    </row>
    <row r="1732" spans="1:18" ht="58" x14ac:dyDescent="0.35">
      <c r="A1732">
        <v>2908</v>
      </c>
      <c r="B1732" s="3" t="s">
        <v>2908</v>
      </c>
      <c r="C1732" s="3" t="s">
        <v>7018</v>
      </c>
      <c r="D1732" s="6">
        <v>9600</v>
      </c>
      <c r="E1732" s="8">
        <v>264</v>
      </c>
      <c r="F1732" t="s">
        <v>8220</v>
      </c>
      <c r="G1732" t="s">
        <v>8223</v>
      </c>
      <c r="H1732" t="s">
        <v>8245</v>
      </c>
      <c r="I1732">
        <v>1465407219</v>
      </c>
      <c r="J1732">
        <v>1462815219</v>
      </c>
      <c r="K1732" t="b">
        <v>0</v>
      </c>
      <c r="L1732">
        <v>5</v>
      </c>
      <c r="M1732" t="b">
        <v>0</v>
      </c>
      <c r="N1732" t="s">
        <v>8269</v>
      </c>
      <c r="O1732" s="9">
        <f>(((J1732/60)/60)/24)+DATE(1970,1,1)</f>
        <v>42499.731701388882</v>
      </c>
      <c r="P1732" t="str">
        <f>LEFT(N1732,SEARCH("/",N1732)-1)</f>
        <v>theater</v>
      </c>
      <c r="Q1732" t="str">
        <f>RIGHT(N1732,LEN(N1732)-SEARCH("/",N1732))</f>
        <v>plays</v>
      </c>
      <c r="R1732">
        <f>YEAR(O1732)</f>
        <v>2016</v>
      </c>
    </row>
    <row r="1733" spans="1:18" x14ac:dyDescent="0.35">
      <c r="A1733">
        <v>4087</v>
      </c>
      <c r="B1733" s="3" t="s">
        <v>4083</v>
      </c>
      <c r="C1733" s="3" t="s">
        <v>8190</v>
      </c>
      <c r="D1733" s="6">
        <v>9600</v>
      </c>
      <c r="E1733" s="8">
        <v>0</v>
      </c>
      <c r="F1733" t="s">
        <v>8220</v>
      </c>
      <c r="G1733" t="s">
        <v>8223</v>
      </c>
      <c r="H1733" t="s">
        <v>8245</v>
      </c>
      <c r="I1733">
        <v>1468777786</v>
      </c>
      <c r="J1733">
        <v>1466185786</v>
      </c>
      <c r="K1733" t="b">
        <v>0</v>
      </c>
      <c r="L1733">
        <v>0</v>
      </c>
      <c r="M1733" t="b">
        <v>0</v>
      </c>
      <c r="N1733" t="s">
        <v>8269</v>
      </c>
      <c r="O1733" s="9">
        <f>(((J1733/60)/60)/24)+DATE(1970,1,1)</f>
        <v>42538.742893518516</v>
      </c>
      <c r="P1733" t="str">
        <f>LEFT(N1733,SEARCH("/",N1733)-1)</f>
        <v>theater</v>
      </c>
      <c r="Q1733" t="str">
        <f>RIGHT(N1733,LEN(N1733)-SEARCH("/",N1733))</f>
        <v>plays</v>
      </c>
      <c r="R1733">
        <f>YEAR(O1733)</f>
        <v>2016</v>
      </c>
    </row>
    <row r="1734" spans="1:18" ht="29" x14ac:dyDescent="0.35">
      <c r="A1734">
        <v>932</v>
      </c>
      <c r="B1734" s="3" t="s">
        <v>933</v>
      </c>
      <c r="C1734" s="3" t="s">
        <v>5042</v>
      </c>
      <c r="D1734" s="6">
        <v>9500</v>
      </c>
      <c r="E1734" s="8">
        <v>1381</v>
      </c>
      <c r="F1734" t="s">
        <v>8220</v>
      </c>
      <c r="G1734" t="s">
        <v>8223</v>
      </c>
      <c r="H1734" t="s">
        <v>8245</v>
      </c>
      <c r="I1734">
        <v>1363990545</v>
      </c>
      <c r="J1734">
        <v>1360106145</v>
      </c>
      <c r="K1734" t="b">
        <v>0</v>
      </c>
      <c r="L1734">
        <v>30</v>
      </c>
      <c r="M1734" t="b">
        <v>0</v>
      </c>
      <c r="N1734" t="s">
        <v>8276</v>
      </c>
      <c r="O1734" s="9">
        <f>(((J1734/60)/60)/24)+DATE(1970,1,1)</f>
        <v>41310.969270833331</v>
      </c>
      <c r="P1734" t="str">
        <f>LEFT(N1734,SEARCH("/",N1734)-1)</f>
        <v>music</v>
      </c>
      <c r="Q1734" t="str">
        <f>RIGHT(N1734,LEN(N1734)-SEARCH("/",N1734))</f>
        <v>jazz</v>
      </c>
      <c r="R1734">
        <f>YEAR(O1734)</f>
        <v>2013</v>
      </c>
    </row>
    <row r="1735" spans="1:18" ht="43.5" x14ac:dyDescent="0.35">
      <c r="A1735">
        <v>2853</v>
      </c>
      <c r="B1735" s="3" t="s">
        <v>2853</v>
      </c>
      <c r="C1735" s="3" t="s">
        <v>6963</v>
      </c>
      <c r="D1735" s="6">
        <v>9500</v>
      </c>
      <c r="E1735" s="8">
        <v>0</v>
      </c>
      <c r="F1735" t="s">
        <v>8220</v>
      </c>
      <c r="G1735" t="s">
        <v>8228</v>
      </c>
      <c r="H1735" t="s">
        <v>8250</v>
      </c>
      <c r="I1735">
        <v>1410669297</v>
      </c>
      <c r="J1735">
        <v>1405485297</v>
      </c>
      <c r="K1735" t="b">
        <v>0</v>
      </c>
      <c r="L1735">
        <v>0</v>
      </c>
      <c r="M1735" t="b">
        <v>0</v>
      </c>
      <c r="N1735" t="s">
        <v>8269</v>
      </c>
      <c r="O1735" s="9">
        <f>(((J1735/60)/60)/24)+DATE(1970,1,1)</f>
        <v>41836.190937499996</v>
      </c>
      <c r="P1735" t="str">
        <f>LEFT(N1735,SEARCH("/",N1735)-1)</f>
        <v>theater</v>
      </c>
      <c r="Q1735" t="str">
        <f>RIGHT(N1735,LEN(N1735)-SEARCH("/",N1735))</f>
        <v>plays</v>
      </c>
      <c r="R1735">
        <f>YEAR(O1735)</f>
        <v>2014</v>
      </c>
    </row>
    <row r="1736" spans="1:18" ht="43.5" x14ac:dyDescent="0.35">
      <c r="A1736">
        <v>4063</v>
      </c>
      <c r="B1736" s="3" t="s">
        <v>4059</v>
      </c>
      <c r="C1736" s="3" t="s">
        <v>8167</v>
      </c>
      <c r="D1736" s="6">
        <v>9500</v>
      </c>
      <c r="E1736" s="8">
        <v>135</v>
      </c>
      <c r="F1736" t="s">
        <v>8220</v>
      </c>
      <c r="G1736" t="s">
        <v>8224</v>
      </c>
      <c r="H1736" t="s">
        <v>8246</v>
      </c>
      <c r="I1736">
        <v>1403886084</v>
      </c>
      <c r="J1736">
        <v>1401294084</v>
      </c>
      <c r="K1736" t="b">
        <v>0</v>
      </c>
      <c r="L1736">
        <v>9</v>
      </c>
      <c r="M1736" t="b">
        <v>0</v>
      </c>
      <c r="N1736" t="s">
        <v>8269</v>
      </c>
      <c r="O1736" s="9">
        <f>(((J1736/60)/60)/24)+DATE(1970,1,1)</f>
        <v>41787.681527777779</v>
      </c>
      <c r="P1736" t="str">
        <f>LEFT(N1736,SEARCH("/",N1736)-1)</f>
        <v>theater</v>
      </c>
      <c r="Q1736" t="str">
        <f>RIGHT(N1736,LEN(N1736)-SEARCH("/",N1736))</f>
        <v>plays</v>
      </c>
      <c r="R1736">
        <f>YEAR(O1736)</f>
        <v>2014</v>
      </c>
    </row>
    <row r="1737" spans="1:18" ht="43.5" x14ac:dyDescent="0.35">
      <c r="A1737">
        <v>1144</v>
      </c>
      <c r="B1737" s="3" t="s">
        <v>1145</v>
      </c>
      <c r="C1737" s="3" t="s">
        <v>5254</v>
      </c>
      <c r="D1737" s="6">
        <v>9300</v>
      </c>
      <c r="E1737" s="8">
        <v>0</v>
      </c>
      <c r="F1737" t="s">
        <v>8220</v>
      </c>
      <c r="G1737" t="s">
        <v>8223</v>
      </c>
      <c r="H1737" t="s">
        <v>8245</v>
      </c>
      <c r="I1737">
        <v>1430281320</v>
      </c>
      <c r="J1737">
        <v>1427689320</v>
      </c>
      <c r="K1737" t="b">
        <v>0</v>
      </c>
      <c r="L1737">
        <v>0</v>
      </c>
      <c r="M1737" t="b">
        <v>0</v>
      </c>
      <c r="N1737" t="s">
        <v>8282</v>
      </c>
      <c r="O1737" s="9">
        <f>(((J1737/60)/60)/24)+DATE(1970,1,1)</f>
        <v>42093.181944444441</v>
      </c>
      <c r="P1737" t="str">
        <f>LEFT(N1737,SEARCH("/",N1737)-1)</f>
        <v>food</v>
      </c>
      <c r="Q1737" t="str">
        <f>RIGHT(N1737,LEN(N1737)-SEARCH("/",N1737))</f>
        <v>food trucks</v>
      </c>
      <c r="R1737">
        <f>YEAR(O1737)</f>
        <v>2015</v>
      </c>
    </row>
    <row r="1738" spans="1:18" ht="29" x14ac:dyDescent="0.35">
      <c r="A1738">
        <v>2599</v>
      </c>
      <c r="B1738" s="3" t="s">
        <v>2599</v>
      </c>
      <c r="C1738" s="3" t="s">
        <v>6709</v>
      </c>
      <c r="D1738" s="6">
        <v>9041</v>
      </c>
      <c r="E1738" s="8">
        <v>90</v>
      </c>
      <c r="F1738" t="s">
        <v>8220</v>
      </c>
      <c r="G1738" t="s">
        <v>8223</v>
      </c>
      <c r="H1738" t="s">
        <v>8245</v>
      </c>
      <c r="I1738">
        <v>1407089147</v>
      </c>
      <c r="J1738">
        <v>1403201147</v>
      </c>
      <c r="K1738" t="b">
        <v>0</v>
      </c>
      <c r="L1738">
        <v>5</v>
      </c>
      <c r="M1738" t="b">
        <v>0</v>
      </c>
      <c r="N1738" t="s">
        <v>8282</v>
      </c>
      <c r="O1738" s="9">
        <f>(((J1738/60)/60)/24)+DATE(1970,1,1)</f>
        <v>41809.754016203704</v>
      </c>
      <c r="P1738" t="str">
        <f>LEFT(N1738,SEARCH("/",N1738)-1)</f>
        <v>food</v>
      </c>
      <c r="Q1738" t="str">
        <f>RIGHT(N1738,LEN(N1738)-SEARCH("/",N1738))</f>
        <v>food trucks</v>
      </c>
      <c r="R1738">
        <f>YEAR(O1738)</f>
        <v>2014</v>
      </c>
    </row>
    <row r="1739" spans="1:18" ht="43.5" x14ac:dyDescent="0.35">
      <c r="A1739">
        <v>583</v>
      </c>
      <c r="B1739" s="3" t="s">
        <v>584</v>
      </c>
      <c r="C1739" s="3" t="s">
        <v>4693</v>
      </c>
      <c r="D1739" s="6">
        <v>9000</v>
      </c>
      <c r="E1739" s="8">
        <v>1</v>
      </c>
      <c r="F1739" t="s">
        <v>8220</v>
      </c>
      <c r="G1739" t="s">
        <v>8223</v>
      </c>
      <c r="H1739" t="s">
        <v>8245</v>
      </c>
      <c r="I1739">
        <v>1426800687</v>
      </c>
      <c r="J1739">
        <v>1424212287</v>
      </c>
      <c r="K1739" t="b">
        <v>0</v>
      </c>
      <c r="L1739">
        <v>1</v>
      </c>
      <c r="M1739" t="b">
        <v>0</v>
      </c>
      <c r="N1739" t="s">
        <v>8270</v>
      </c>
      <c r="O1739" s="9">
        <f>(((J1739/60)/60)/24)+DATE(1970,1,1)</f>
        <v>42052.93850694444</v>
      </c>
      <c r="P1739" t="str">
        <f>LEFT(N1739,SEARCH("/",N1739)-1)</f>
        <v>technology</v>
      </c>
      <c r="Q1739" t="str">
        <f>RIGHT(N1739,LEN(N1739)-SEARCH("/",N1739))</f>
        <v>web</v>
      </c>
      <c r="R1739">
        <f>YEAR(O1739)</f>
        <v>2015</v>
      </c>
    </row>
    <row r="1740" spans="1:18" ht="43.5" x14ac:dyDescent="0.35">
      <c r="A1740">
        <v>585</v>
      </c>
      <c r="B1740" s="3" t="s">
        <v>586</v>
      </c>
      <c r="C1740" s="3" t="s">
        <v>4695</v>
      </c>
      <c r="D1740" s="6">
        <v>9000</v>
      </c>
      <c r="E1740" s="8">
        <v>0</v>
      </c>
      <c r="F1740" t="s">
        <v>8220</v>
      </c>
      <c r="G1740" t="s">
        <v>8224</v>
      </c>
      <c r="H1740" t="s">
        <v>8246</v>
      </c>
      <c r="I1740">
        <v>1448928000</v>
      </c>
      <c r="J1740">
        <v>1444123377</v>
      </c>
      <c r="K1740" t="b">
        <v>0</v>
      </c>
      <c r="L1740">
        <v>0</v>
      </c>
      <c r="M1740" t="b">
        <v>0</v>
      </c>
      <c r="N1740" t="s">
        <v>8270</v>
      </c>
      <c r="O1740" s="9">
        <f>(((J1740/60)/60)/24)+DATE(1970,1,1)</f>
        <v>42283.3909375</v>
      </c>
      <c r="P1740" t="str">
        <f>LEFT(N1740,SEARCH("/",N1740)-1)</f>
        <v>technology</v>
      </c>
      <c r="Q1740" t="str">
        <f>RIGHT(N1740,LEN(N1740)-SEARCH("/",N1740))</f>
        <v>web</v>
      </c>
      <c r="R1740">
        <f>YEAR(O1740)</f>
        <v>2015</v>
      </c>
    </row>
    <row r="1741" spans="1:18" ht="43.5" x14ac:dyDescent="0.35">
      <c r="A1741">
        <v>588</v>
      </c>
      <c r="B1741" s="3" t="s">
        <v>589</v>
      </c>
      <c r="C1741" s="3" t="s">
        <v>4698</v>
      </c>
      <c r="D1741" s="6">
        <v>9000</v>
      </c>
      <c r="E1741" s="8">
        <v>301</v>
      </c>
      <c r="F1741" t="s">
        <v>8220</v>
      </c>
      <c r="G1741" t="s">
        <v>8236</v>
      </c>
      <c r="H1741" t="s">
        <v>8248</v>
      </c>
      <c r="I1741">
        <v>1479410886</v>
      </c>
      <c r="J1741">
        <v>1474223286</v>
      </c>
      <c r="K1741" t="b">
        <v>0</v>
      </c>
      <c r="L1741">
        <v>2</v>
      </c>
      <c r="M1741" t="b">
        <v>0</v>
      </c>
      <c r="N1741" t="s">
        <v>8270</v>
      </c>
      <c r="O1741" s="9">
        <f>(((J1741/60)/60)/24)+DATE(1970,1,1)</f>
        <v>42631.769513888896</v>
      </c>
      <c r="P1741" t="str">
        <f>LEFT(N1741,SEARCH("/",N1741)-1)</f>
        <v>technology</v>
      </c>
      <c r="Q1741" t="str">
        <f>RIGHT(N1741,LEN(N1741)-SEARCH("/",N1741))</f>
        <v>web</v>
      </c>
      <c r="R1741">
        <f>YEAR(O1741)</f>
        <v>2016</v>
      </c>
    </row>
    <row r="1742" spans="1:18" ht="43.5" x14ac:dyDescent="0.35">
      <c r="A1742">
        <v>940</v>
      </c>
      <c r="B1742" s="3" t="s">
        <v>941</v>
      </c>
      <c r="C1742" s="3" t="s">
        <v>5050</v>
      </c>
      <c r="D1742" s="6">
        <v>9000</v>
      </c>
      <c r="E1742" s="8">
        <v>1544</v>
      </c>
      <c r="F1742" t="s">
        <v>8220</v>
      </c>
      <c r="G1742" t="s">
        <v>8223</v>
      </c>
      <c r="H1742" t="s">
        <v>8245</v>
      </c>
      <c r="I1742">
        <v>1439251926</v>
      </c>
      <c r="J1742">
        <v>1435363926</v>
      </c>
      <c r="K1742" t="b">
        <v>0</v>
      </c>
      <c r="L1742">
        <v>14</v>
      </c>
      <c r="M1742" t="b">
        <v>0</v>
      </c>
      <c r="N1742" t="s">
        <v>8271</v>
      </c>
      <c r="O1742" s="9">
        <f>(((J1742/60)/60)/24)+DATE(1970,1,1)</f>
        <v>42182.008402777778</v>
      </c>
      <c r="P1742" t="str">
        <f>LEFT(N1742,SEARCH("/",N1742)-1)</f>
        <v>technology</v>
      </c>
      <c r="Q1742" t="str">
        <f>RIGHT(N1742,LEN(N1742)-SEARCH("/",N1742))</f>
        <v>wearables</v>
      </c>
      <c r="R1742">
        <f>YEAR(O1742)</f>
        <v>2015</v>
      </c>
    </row>
    <row r="1743" spans="1:18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>(((J1743/60)/60)/24)+DATE(1970,1,1)</f>
        <v>42120.628136574072</v>
      </c>
      <c r="P1743" t="str">
        <f>LEFT(N1743,SEARCH("/",N1743)-1)</f>
        <v>photography</v>
      </c>
      <c r="Q1743" t="str">
        <f>RIGHT(N1743,LEN(N1743)-SEARCH("/",N1743))</f>
        <v>photobooks</v>
      </c>
      <c r="R1743">
        <f>YEAR(O1743)</f>
        <v>2015</v>
      </c>
    </row>
    <row r="1744" spans="1:18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>(((J1744/60)/60)/24)+DATE(1970,1,1)</f>
        <v>42710.876967592587</v>
      </c>
      <c r="P1744" t="str">
        <f>LEFT(N1744,SEARCH("/",N1744)-1)</f>
        <v>photography</v>
      </c>
      <c r="Q1744" t="str">
        <f>RIGHT(N1744,LEN(N1744)-SEARCH("/",N1744))</f>
        <v>photobooks</v>
      </c>
      <c r="R1744">
        <f>YEAR(O1744)</f>
        <v>2016</v>
      </c>
    </row>
    <row r="1745" spans="1:18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>(((J1745/60)/60)/24)+DATE(1970,1,1)</f>
        <v>42586.925636574073</v>
      </c>
      <c r="P1745" t="str">
        <f>LEFT(N1745,SEARCH("/",N1745)-1)</f>
        <v>photography</v>
      </c>
      <c r="Q1745" t="str">
        <f>RIGHT(N1745,LEN(N1745)-SEARCH("/",N1745))</f>
        <v>photobooks</v>
      </c>
      <c r="R1745">
        <f>YEAR(O1745)</f>
        <v>2016</v>
      </c>
    </row>
    <row r="1746" spans="1:18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>(((J1746/60)/60)/24)+DATE(1970,1,1)</f>
        <v>42026.605057870373</v>
      </c>
      <c r="P1746" t="str">
        <f>LEFT(N1746,SEARCH("/",N1746)-1)</f>
        <v>photography</v>
      </c>
      <c r="Q1746" t="str">
        <f>RIGHT(N1746,LEN(N1746)-SEARCH("/",N1746))</f>
        <v>photobooks</v>
      </c>
      <c r="R1746">
        <f>YEAR(O1746)</f>
        <v>2015</v>
      </c>
    </row>
    <row r="1747" spans="1:18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>(((J1747/60)/60)/24)+DATE(1970,1,1)</f>
        <v>42690.259699074071</v>
      </c>
      <c r="P1747" t="str">
        <f>LEFT(N1747,SEARCH("/",N1747)-1)</f>
        <v>photography</v>
      </c>
      <c r="Q1747" t="str">
        <f>RIGHT(N1747,LEN(N1747)-SEARCH("/",N1747))</f>
        <v>photobooks</v>
      </c>
      <c r="R1747">
        <f>YEAR(O1747)</f>
        <v>2016</v>
      </c>
    </row>
    <row r="1748" spans="1:18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>(((J1748/60)/60)/24)+DATE(1970,1,1)</f>
        <v>42668.176701388889</v>
      </c>
      <c r="P1748" t="str">
        <f>LEFT(N1748,SEARCH("/",N1748)-1)</f>
        <v>photography</v>
      </c>
      <c r="Q1748" t="str">
        <f>RIGHT(N1748,LEN(N1748)-SEARCH("/",N1748))</f>
        <v>photobooks</v>
      </c>
      <c r="R1748">
        <f>YEAR(O1748)</f>
        <v>2016</v>
      </c>
    </row>
    <row r="1749" spans="1:18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>(((J1749/60)/60)/24)+DATE(1970,1,1)</f>
        <v>42292.435532407413</v>
      </c>
      <c r="P1749" t="str">
        <f>LEFT(N1749,SEARCH("/",N1749)-1)</f>
        <v>photography</v>
      </c>
      <c r="Q1749" t="str">
        <f>RIGHT(N1749,LEN(N1749)-SEARCH("/",N1749))</f>
        <v>photobooks</v>
      </c>
      <c r="R1749">
        <f>YEAR(O1749)</f>
        <v>2015</v>
      </c>
    </row>
    <row r="1750" spans="1:18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>(((J1750/60)/60)/24)+DATE(1970,1,1)</f>
        <v>42219.950729166667</v>
      </c>
      <c r="P1750" t="str">
        <f>LEFT(N1750,SEARCH("/",N1750)-1)</f>
        <v>photography</v>
      </c>
      <c r="Q1750" t="str">
        <f>RIGHT(N1750,LEN(N1750)-SEARCH("/",N1750))</f>
        <v>photobooks</v>
      </c>
      <c r="R1750">
        <f>YEAR(O1750)</f>
        <v>2015</v>
      </c>
    </row>
    <row r="1751" spans="1:18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>(((J1751/60)/60)/24)+DATE(1970,1,1)</f>
        <v>42758.975937499999</v>
      </c>
      <c r="P1751" t="str">
        <f>LEFT(N1751,SEARCH("/",N1751)-1)</f>
        <v>photography</v>
      </c>
      <c r="Q1751" t="str">
        <f>RIGHT(N1751,LEN(N1751)-SEARCH("/",N1751))</f>
        <v>photobooks</v>
      </c>
      <c r="R1751">
        <f>YEAR(O1751)</f>
        <v>2017</v>
      </c>
    </row>
    <row r="1752" spans="1:18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>(((J1752/60)/60)/24)+DATE(1970,1,1)</f>
        <v>42454.836851851855</v>
      </c>
      <c r="P1752" t="str">
        <f>LEFT(N1752,SEARCH("/",N1752)-1)</f>
        <v>photography</v>
      </c>
      <c r="Q1752" t="str">
        <f>RIGHT(N1752,LEN(N1752)-SEARCH("/",N1752))</f>
        <v>photobooks</v>
      </c>
      <c r="R1752">
        <f>YEAR(O1752)</f>
        <v>2016</v>
      </c>
    </row>
    <row r="1753" spans="1:18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>(((J1753/60)/60)/24)+DATE(1970,1,1)</f>
        <v>42052.7815162037</v>
      </c>
      <c r="P1753" t="str">
        <f>LEFT(N1753,SEARCH("/",N1753)-1)</f>
        <v>photography</v>
      </c>
      <c r="Q1753" t="str">
        <f>RIGHT(N1753,LEN(N1753)-SEARCH("/",N1753))</f>
        <v>photobooks</v>
      </c>
      <c r="R1753">
        <f>YEAR(O1753)</f>
        <v>2015</v>
      </c>
    </row>
    <row r="1754" spans="1:18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>(((J1754/60)/60)/24)+DATE(1970,1,1)</f>
        <v>42627.253263888888</v>
      </c>
      <c r="P1754" t="str">
        <f>LEFT(N1754,SEARCH("/",N1754)-1)</f>
        <v>photography</v>
      </c>
      <c r="Q1754" t="str">
        <f>RIGHT(N1754,LEN(N1754)-SEARCH("/",N1754))</f>
        <v>photobooks</v>
      </c>
      <c r="R1754">
        <f>YEAR(O1754)</f>
        <v>2016</v>
      </c>
    </row>
    <row r="1755" spans="1:18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>(((J1755/60)/60)/24)+DATE(1970,1,1)</f>
        <v>42420.74962962963</v>
      </c>
      <c r="P1755" t="str">
        <f>LEFT(N1755,SEARCH("/",N1755)-1)</f>
        <v>photography</v>
      </c>
      <c r="Q1755" t="str">
        <f>RIGHT(N1755,LEN(N1755)-SEARCH("/",N1755))</f>
        <v>photobooks</v>
      </c>
      <c r="R1755">
        <f>YEAR(O1755)</f>
        <v>2016</v>
      </c>
    </row>
    <row r="1756" spans="1:18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>(((J1756/60)/60)/24)+DATE(1970,1,1)</f>
        <v>42067.876770833333</v>
      </c>
      <c r="P1756" t="str">
        <f>LEFT(N1756,SEARCH("/",N1756)-1)</f>
        <v>photography</v>
      </c>
      <c r="Q1756" t="str">
        <f>RIGHT(N1756,LEN(N1756)-SEARCH("/",N1756))</f>
        <v>photobooks</v>
      </c>
      <c r="R1756">
        <f>YEAR(O1756)</f>
        <v>2015</v>
      </c>
    </row>
    <row r="1757" spans="1:18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>(((J1757/60)/60)/24)+DATE(1970,1,1)</f>
        <v>42252.788900462961</v>
      </c>
      <c r="P1757" t="str">
        <f>LEFT(N1757,SEARCH("/",N1757)-1)</f>
        <v>photography</v>
      </c>
      <c r="Q1757" t="str">
        <f>RIGHT(N1757,LEN(N1757)-SEARCH("/",N1757))</f>
        <v>photobooks</v>
      </c>
      <c r="R1757">
        <f>YEAR(O1757)</f>
        <v>2015</v>
      </c>
    </row>
    <row r="1758" spans="1:18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>(((J1758/60)/60)/24)+DATE(1970,1,1)</f>
        <v>42571.167465277773</v>
      </c>
      <c r="P1758" t="str">
        <f>LEFT(N1758,SEARCH("/",N1758)-1)</f>
        <v>photography</v>
      </c>
      <c r="Q1758" t="str">
        <f>RIGHT(N1758,LEN(N1758)-SEARCH("/",N1758))</f>
        <v>photobooks</v>
      </c>
      <c r="R1758">
        <f>YEAR(O1758)</f>
        <v>2016</v>
      </c>
    </row>
    <row r="1759" spans="1:18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>(((J1759/60)/60)/24)+DATE(1970,1,1)</f>
        <v>42733.827349537038</v>
      </c>
      <c r="P1759" t="str">
        <f>LEFT(N1759,SEARCH("/",N1759)-1)</f>
        <v>photography</v>
      </c>
      <c r="Q1759" t="str">
        <f>RIGHT(N1759,LEN(N1759)-SEARCH("/",N1759))</f>
        <v>photobooks</v>
      </c>
      <c r="R1759">
        <f>YEAR(O1759)</f>
        <v>2016</v>
      </c>
    </row>
    <row r="1760" spans="1:18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>(((J1760/60)/60)/24)+DATE(1970,1,1)</f>
        <v>42505.955925925926</v>
      </c>
      <c r="P1760" t="str">
        <f>LEFT(N1760,SEARCH("/",N1760)-1)</f>
        <v>photography</v>
      </c>
      <c r="Q1760" t="str">
        <f>RIGHT(N1760,LEN(N1760)-SEARCH("/",N1760))</f>
        <v>photobooks</v>
      </c>
      <c r="R1760">
        <f>YEAR(O1760)</f>
        <v>2016</v>
      </c>
    </row>
    <row r="1761" spans="1:18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>(((J1761/60)/60)/24)+DATE(1970,1,1)</f>
        <v>42068.829039351855</v>
      </c>
      <c r="P1761" t="str">
        <f>LEFT(N1761,SEARCH("/",N1761)-1)</f>
        <v>photography</v>
      </c>
      <c r="Q1761" t="str">
        <f>RIGHT(N1761,LEN(N1761)-SEARCH("/",N1761))</f>
        <v>photobooks</v>
      </c>
      <c r="R1761">
        <f>YEAR(O1761)</f>
        <v>2015</v>
      </c>
    </row>
    <row r="1762" spans="1:18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>(((J1762/60)/60)/24)+DATE(1970,1,1)</f>
        <v>42405.67260416667</v>
      </c>
      <c r="P1762" t="str">
        <f>LEFT(N1762,SEARCH("/",N1762)-1)</f>
        <v>photography</v>
      </c>
      <c r="Q1762" t="str">
        <f>RIGHT(N1762,LEN(N1762)-SEARCH("/",N1762))</f>
        <v>photobooks</v>
      </c>
      <c r="R1762">
        <f>YEAR(O1762)</f>
        <v>2016</v>
      </c>
    </row>
    <row r="1763" spans="1:18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>(((J1763/60)/60)/24)+DATE(1970,1,1)</f>
        <v>42209.567824074074</v>
      </c>
      <c r="P1763" t="str">
        <f>LEFT(N1763,SEARCH("/",N1763)-1)</f>
        <v>photography</v>
      </c>
      <c r="Q1763" t="str">
        <f>RIGHT(N1763,LEN(N1763)-SEARCH("/",N1763))</f>
        <v>photobooks</v>
      </c>
      <c r="R1763">
        <f>YEAR(O1763)</f>
        <v>2015</v>
      </c>
    </row>
    <row r="1764" spans="1:18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>(((J1764/60)/60)/24)+DATE(1970,1,1)</f>
        <v>42410.982002314813</v>
      </c>
      <c r="P1764" t="str">
        <f>LEFT(N1764,SEARCH("/",N1764)-1)</f>
        <v>photography</v>
      </c>
      <c r="Q1764" t="str">
        <f>RIGHT(N1764,LEN(N1764)-SEARCH("/",N1764))</f>
        <v>photobooks</v>
      </c>
      <c r="R1764">
        <f>YEAR(O1764)</f>
        <v>2016</v>
      </c>
    </row>
    <row r="1765" spans="1:18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>(((J1765/60)/60)/24)+DATE(1970,1,1)</f>
        <v>42636.868518518517</v>
      </c>
      <c r="P1765" t="str">
        <f>LEFT(N1765,SEARCH("/",N1765)-1)</f>
        <v>photography</v>
      </c>
      <c r="Q1765" t="str">
        <f>RIGHT(N1765,LEN(N1765)-SEARCH("/",N1765))</f>
        <v>photobooks</v>
      </c>
      <c r="R1765">
        <f>YEAR(O1765)</f>
        <v>2016</v>
      </c>
    </row>
    <row r="1766" spans="1:18" ht="29" x14ac:dyDescent="0.35">
      <c r="A1766">
        <v>1172</v>
      </c>
      <c r="B1766" s="3" t="s">
        <v>1173</v>
      </c>
      <c r="C1766" s="3" t="s">
        <v>5282</v>
      </c>
      <c r="D1766" s="6">
        <v>9000</v>
      </c>
      <c r="E1766" s="8">
        <v>0</v>
      </c>
      <c r="F1766" t="s">
        <v>8220</v>
      </c>
      <c r="G1766" t="s">
        <v>8223</v>
      </c>
      <c r="H1766" t="s">
        <v>8245</v>
      </c>
      <c r="I1766">
        <v>1408551752</v>
      </c>
      <c r="J1766">
        <v>1405959752</v>
      </c>
      <c r="K1766" t="b">
        <v>0</v>
      </c>
      <c r="L1766">
        <v>0</v>
      </c>
      <c r="M1766" t="b">
        <v>0</v>
      </c>
      <c r="N1766" t="s">
        <v>8282</v>
      </c>
      <c r="O1766" s="9">
        <f>(((J1766/60)/60)/24)+DATE(1970,1,1)</f>
        <v>41841.682314814818</v>
      </c>
      <c r="P1766" t="str">
        <f>LEFT(N1766,SEARCH("/",N1766)-1)</f>
        <v>food</v>
      </c>
      <c r="Q1766" t="str">
        <f>RIGHT(N1766,LEN(N1766)-SEARCH("/",N1766))</f>
        <v>food trucks</v>
      </c>
      <c r="R1766">
        <f>YEAR(O1766)</f>
        <v>2014</v>
      </c>
    </row>
    <row r="1767" spans="1:18" ht="43.5" x14ac:dyDescent="0.35">
      <c r="A1767">
        <v>1794</v>
      </c>
      <c r="B1767" s="3" t="s">
        <v>1795</v>
      </c>
      <c r="C1767" s="3" t="s">
        <v>5904</v>
      </c>
      <c r="D1767" s="6">
        <v>9000</v>
      </c>
      <c r="E1767" s="8">
        <v>997</v>
      </c>
      <c r="F1767" t="s">
        <v>8220</v>
      </c>
      <c r="G1767" t="s">
        <v>8223</v>
      </c>
      <c r="H1767" t="s">
        <v>8245</v>
      </c>
      <c r="I1767">
        <v>1423660422</v>
      </c>
      <c r="J1767">
        <v>1420636422</v>
      </c>
      <c r="K1767" t="b">
        <v>1</v>
      </c>
      <c r="L1767">
        <v>18</v>
      </c>
      <c r="M1767" t="b">
        <v>0</v>
      </c>
      <c r="N1767" t="s">
        <v>8283</v>
      </c>
      <c r="O1767" s="9">
        <f>(((J1767/60)/60)/24)+DATE(1970,1,1)</f>
        <v>42011.551180555558</v>
      </c>
      <c r="P1767" t="str">
        <f>LEFT(N1767,SEARCH("/",N1767)-1)</f>
        <v>photography</v>
      </c>
      <c r="Q1767" t="str">
        <f>RIGHT(N1767,LEN(N1767)-SEARCH("/",N1767))</f>
        <v>photobooks</v>
      </c>
      <c r="R1767">
        <f>YEAR(O1767)</f>
        <v>2015</v>
      </c>
    </row>
    <row r="1768" spans="1:18" ht="43.5" x14ac:dyDescent="0.35">
      <c r="A1768">
        <v>3082</v>
      </c>
      <c r="B1768" s="3" t="s">
        <v>3082</v>
      </c>
      <c r="C1768" s="3" t="s">
        <v>7192</v>
      </c>
      <c r="D1768" s="6">
        <v>9000</v>
      </c>
      <c r="E1768" s="8">
        <v>0</v>
      </c>
      <c r="F1768" t="s">
        <v>8220</v>
      </c>
      <c r="G1768" t="s">
        <v>8223</v>
      </c>
      <c r="H1768" t="s">
        <v>8245</v>
      </c>
      <c r="I1768">
        <v>1447628946</v>
      </c>
      <c r="J1768">
        <v>1445033346</v>
      </c>
      <c r="K1768" t="b">
        <v>0</v>
      </c>
      <c r="L1768">
        <v>0</v>
      </c>
      <c r="M1768" t="b">
        <v>0</v>
      </c>
      <c r="N1768" t="s">
        <v>8301</v>
      </c>
      <c r="O1768" s="9">
        <f>(((J1768/60)/60)/24)+DATE(1970,1,1)</f>
        <v>42293.922986111109</v>
      </c>
      <c r="P1768" t="str">
        <f>LEFT(N1768,SEARCH("/",N1768)-1)</f>
        <v>theater</v>
      </c>
      <c r="Q1768" t="str">
        <f>RIGHT(N1768,LEN(N1768)-SEARCH("/",N1768))</f>
        <v>spaces</v>
      </c>
      <c r="R1768">
        <f>YEAR(O1768)</f>
        <v>2015</v>
      </c>
    </row>
    <row r="1769" spans="1:18" ht="43.5" x14ac:dyDescent="0.35">
      <c r="A1769">
        <v>4014</v>
      </c>
      <c r="B1769" s="3" t="s">
        <v>4010</v>
      </c>
      <c r="C1769" s="3" t="s">
        <v>8119</v>
      </c>
      <c r="D1769" s="6">
        <v>9000</v>
      </c>
      <c r="E1769" s="8">
        <v>0</v>
      </c>
      <c r="F1769" t="s">
        <v>8220</v>
      </c>
      <c r="G1769" t="s">
        <v>8223</v>
      </c>
      <c r="H1769" t="s">
        <v>8245</v>
      </c>
      <c r="I1769">
        <v>1457157269</v>
      </c>
      <c r="J1769">
        <v>1455861269</v>
      </c>
      <c r="K1769" t="b">
        <v>0</v>
      </c>
      <c r="L1769">
        <v>0</v>
      </c>
      <c r="M1769" t="b">
        <v>0</v>
      </c>
      <c r="N1769" t="s">
        <v>8269</v>
      </c>
      <c r="O1769" s="9">
        <f>(((J1769/60)/60)/24)+DATE(1970,1,1)</f>
        <v>42419.246168981481</v>
      </c>
      <c r="P1769" t="str">
        <f>LEFT(N1769,SEARCH("/",N1769)-1)</f>
        <v>theater</v>
      </c>
      <c r="Q1769" t="str">
        <f>RIGHT(N1769,LEN(N1769)-SEARCH("/",N1769))</f>
        <v>plays</v>
      </c>
      <c r="R1769">
        <f>YEAR(O1769)</f>
        <v>2016</v>
      </c>
    </row>
    <row r="1770" spans="1:18" ht="58" x14ac:dyDescent="0.35">
      <c r="A1770">
        <v>456</v>
      </c>
      <c r="B1770" s="3" t="s">
        <v>457</v>
      </c>
      <c r="C1770" s="3" t="s">
        <v>4566</v>
      </c>
      <c r="D1770" s="6">
        <v>8888</v>
      </c>
      <c r="E1770" s="8">
        <v>61</v>
      </c>
      <c r="F1770" t="s">
        <v>8220</v>
      </c>
      <c r="G1770" t="s">
        <v>8223</v>
      </c>
      <c r="H1770" t="s">
        <v>8245</v>
      </c>
      <c r="I1770">
        <v>1382414340</v>
      </c>
      <c r="J1770">
        <v>1380559201</v>
      </c>
      <c r="K1770" t="b">
        <v>0</v>
      </c>
      <c r="L1770">
        <v>3</v>
      </c>
      <c r="M1770" t="b">
        <v>0</v>
      </c>
      <c r="N1770" t="s">
        <v>8268</v>
      </c>
      <c r="O1770" s="9">
        <f>(((J1770/60)/60)/24)+DATE(1970,1,1)</f>
        <v>41547.694456018515</v>
      </c>
      <c r="P1770" t="str">
        <f>LEFT(N1770,SEARCH("/",N1770)-1)</f>
        <v>film &amp; video</v>
      </c>
      <c r="Q1770" t="str">
        <f>RIGHT(N1770,LEN(N1770)-SEARCH("/",N1770))</f>
        <v>animation</v>
      </c>
      <c r="R1770">
        <f>YEAR(O1770)</f>
        <v>2013</v>
      </c>
    </row>
    <row r="1771" spans="1:18" ht="43.5" x14ac:dyDescent="0.35">
      <c r="A1771">
        <v>1449</v>
      </c>
      <c r="B1771" s="3" t="s">
        <v>1450</v>
      </c>
      <c r="C1771" s="3" t="s">
        <v>5559</v>
      </c>
      <c r="D1771" s="6">
        <v>8888</v>
      </c>
      <c r="E1771" s="8">
        <v>0</v>
      </c>
      <c r="F1771" t="s">
        <v>8220</v>
      </c>
      <c r="G1771" t="s">
        <v>8223</v>
      </c>
      <c r="H1771" t="s">
        <v>8245</v>
      </c>
      <c r="I1771">
        <v>1431286105</v>
      </c>
      <c r="J1771">
        <v>1427138905</v>
      </c>
      <c r="K1771" t="b">
        <v>0</v>
      </c>
      <c r="L1771">
        <v>0</v>
      </c>
      <c r="M1771" t="b">
        <v>0</v>
      </c>
      <c r="N1771" t="s">
        <v>8285</v>
      </c>
      <c r="O1771" s="9">
        <f>(((J1771/60)/60)/24)+DATE(1970,1,1)</f>
        <v>42086.811400462961</v>
      </c>
      <c r="P1771" t="str">
        <f>LEFT(N1771,SEARCH("/",N1771)-1)</f>
        <v>publishing</v>
      </c>
      <c r="Q1771" t="str">
        <f>RIGHT(N1771,LEN(N1771)-SEARCH("/",N1771))</f>
        <v>translations</v>
      </c>
      <c r="R1771">
        <f>YEAR(O1771)</f>
        <v>2015</v>
      </c>
    </row>
    <row r="1772" spans="1:18" ht="43.5" x14ac:dyDescent="0.35">
      <c r="A1772">
        <v>4054</v>
      </c>
      <c r="B1772" s="3" t="s">
        <v>4050</v>
      </c>
      <c r="C1772" s="3" t="s">
        <v>8158</v>
      </c>
      <c r="D1772" s="6">
        <v>8880</v>
      </c>
      <c r="E1772" s="8">
        <v>0</v>
      </c>
      <c r="F1772" t="s">
        <v>8220</v>
      </c>
      <c r="G1772" t="s">
        <v>8223</v>
      </c>
      <c r="H1772" t="s">
        <v>8245</v>
      </c>
      <c r="I1772">
        <v>1475294400</v>
      </c>
      <c r="J1772">
        <v>1472674285</v>
      </c>
      <c r="K1772" t="b">
        <v>0</v>
      </c>
      <c r="L1772">
        <v>0</v>
      </c>
      <c r="M1772" t="b">
        <v>0</v>
      </c>
      <c r="N1772" t="s">
        <v>8269</v>
      </c>
      <c r="O1772" s="9">
        <f>(((J1772/60)/60)/24)+DATE(1970,1,1)</f>
        <v>42613.841261574074</v>
      </c>
      <c r="P1772" t="str">
        <f>LEFT(N1772,SEARCH("/",N1772)-1)</f>
        <v>theater</v>
      </c>
      <c r="Q1772" t="str">
        <f>RIGHT(N1772,LEN(N1772)-SEARCH("/",N1772))</f>
        <v>plays</v>
      </c>
      <c r="R1772">
        <f>YEAR(O1772)</f>
        <v>2016</v>
      </c>
    </row>
    <row r="1773" spans="1:18" ht="58" x14ac:dyDescent="0.35">
      <c r="A1773">
        <v>869</v>
      </c>
      <c r="B1773" s="3" t="s">
        <v>870</v>
      </c>
      <c r="C1773" s="3" t="s">
        <v>4979</v>
      </c>
      <c r="D1773" s="6">
        <v>8800</v>
      </c>
      <c r="E1773" s="8">
        <v>1040</v>
      </c>
      <c r="F1773" t="s">
        <v>8220</v>
      </c>
      <c r="G1773" t="s">
        <v>8223</v>
      </c>
      <c r="H1773" t="s">
        <v>8245</v>
      </c>
      <c r="I1773">
        <v>1365448657</v>
      </c>
      <c r="J1773">
        <v>1362860257</v>
      </c>
      <c r="K1773" t="b">
        <v>0</v>
      </c>
      <c r="L1773">
        <v>3</v>
      </c>
      <c r="M1773" t="b">
        <v>0</v>
      </c>
      <c r="N1773" t="s">
        <v>8276</v>
      </c>
      <c r="O1773" s="9">
        <f>(((J1773/60)/60)/24)+DATE(1970,1,1)</f>
        <v>41342.845567129632</v>
      </c>
      <c r="P1773" t="str">
        <f>LEFT(N1773,SEARCH("/",N1773)-1)</f>
        <v>music</v>
      </c>
      <c r="Q1773" t="str">
        <f>RIGHT(N1773,LEN(N1773)-SEARCH("/",N1773))</f>
        <v>jazz</v>
      </c>
      <c r="R1773">
        <f>YEAR(O1773)</f>
        <v>2013</v>
      </c>
    </row>
    <row r="1774" spans="1:18" ht="43.5" x14ac:dyDescent="0.35">
      <c r="A1774">
        <v>1813</v>
      </c>
      <c r="B1774" s="3" t="s">
        <v>1814</v>
      </c>
      <c r="C1774" s="3" t="s">
        <v>5923</v>
      </c>
      <c r="D1774" s="6">
        <v>8750</v>
      </c>
      <c r="E1774" s="8">
        <v>0</v>
      </c>
      <c r="F1774" t="s">
        <v>8220</v>
      </c>
      <c r="G1774" t="s">
        <v>8224</v>
      </c>
      <c r="H1774" t="s">
        <v>8246</v>
      </c>
      <c r="I1774">
        <v>1407532812</v>
      </c>
      <c r="J1774">
        <v>1404940812</v>
      </c>
      <c r="K1774" t="b">
        <v>0</v>
      </c>
      <c r="L1774">
        <v>0</v>
      </c>
      <c r="M1774" t="b">
        <v>0</v>
      </c>
      <c r="N1774" t="s">
        <v>8283</v>
      </c>
      <c r="O1774" s="9">
        <f>(((J1774/60)/60)/24)+DATE(1970,1,1)</f>
        <v>41829.889027777775</v>
      </c>
      <c r="P1774" t="str">
        <f>LEFT(N1774,SEARCH("/",N1774)-1)</f>
        <v>photography</v>
      </c>
      <c r="Q1774" t="str">
        <f>RIGHT(N1774,LEN(N1774)-SEARCH("/",N1774))</f>
        <v>photobooks</v>
      </c>
      <c r="R1774">
        <f>YEAR(O1774)</f>
        <v>2014</v>
      </c>
    </row>
    <row r="1775" spans="1:18" ht="29" x14ac:dyDescent="0.35">
      <c r="A1775">
        <v>460</v>
      </c>
      <c r="B1775" s="3" t="s">
        <v>461</v>
      </c>
      <c r="C1775" s="3" t="s">
        <v>4570</v>
      </c>
      <c r="D1775" s="6">
        <v>8500</v>
      </c>
      <c r="E1775" s="8">
        <v>25</v>
      </c>
      <c r="F1775" t="s">
        <v>8220</v>
      </c>
      <c r="G1775" t="s">
        <v>8223</v>
      </c>
      <c r="H1775" t="s">
        <v>8245</v>
      </c>
      <c r="I1775">
        <v>1401595200</v>
      </c>
      <c r="J1775">
        <v>1398862875</v>
      </c>
      <c r="K1775" t="b">
        <v>0</v>
      </c>
      <c r="L1775">
        <v>2</v>
      </c>
      <c r="M1775" t="b">
        <v>0</v>
      </c>
      <c r="N1775" t="s">
        <v>8268</v>
      </c>
      <c r="O1775" s="9">
        <f>(((J1775/60)/60)/24)+DATE(1970,1,1)</f>
        <v>41759.542534722219</v>
      </c>
      <c r="P1775" t="str">
        <f>LEFT(N1775,SEARCH("/",N1775)-1)</f>
        <v>film &amp; video</v>
      </c>
      <c r="Q1775" t="str">
        <f>RIGHT(N1775,LEN(N1775)-SEARCH("/",N1775))</f>
        <v>animation</v>
      </c>
      <c r="R1775">
        <f>YEAR(O1775)</f>
        <v>2014</v>
      </c>
    </row>
    <row r="1776" spans="1:18" ht="29" x14ac:dyDescent="0.35">
      <c r="A1776">
        <v>3746</v>
      </c>
      <c r="B1776" s="3" t="s">
        <v>3743</v>
      </c>
      <c r="C1776" s="3" t="s">
        <v>7856</v>
      </c>
      <c r="D1776" s="6">
        <v>8500</v>
      </c>
      <c r="E1776" s="8">
        <v>202</v>
      </c>
      <c r="F1776" t="s">
        <v>8220</v>
      </c>
      <c r="G1776" t="s">
        <v>8223</v>
      </c>
      <c r="H1776" t="s">
        <v>8245</v>
      </c>
      <c r="I1776">
        <v>1475918439</v>
      </c>
      <c r="J1776">
        <v>1473326439</v>
      </c>
      <c r="K1776" t="b">
        <v>0</v>
      </c>
      <c r="L1776">
        <v>1</v>
      </c>
      <c r="M1776" t="b">
        <v>0</v>
      </c>
      <c r="N1776" t="s">
        <v>8269</v>
      </c>
      <c r="O1776" s="9">
        <f>(((J1776/60)/60)/24)+DATE(1970,1,1)</f>
        <v>42621.389340277776</v>
      </c>
      <c r="P1776" t="str">
        <f>LEFT(N1776,SEARCH("/",N1776)-1)</f>
        <v>theater</v>
      </c>
      <c r="Q1776" t="str">
        <f>RIGHT(N1776,LEN(N1776)-SEARCH("/",N1776))</f>
        <v>plays</v>
      </c>
      <c r="R1776">
        <f>YEAR(O1776)</f>
        <v>2016</v>
      </c>
    </row>
    <row r="1777" spans="1:18" ht="43.5" x14ac:dyDescent="0.35">
      <c r="A1777">
        <v>168</v>
      </c>
      <c r="B1777" s="3" t="s">
        <v>170</v>
      </c>
      <c r="C1777" s="3" t="s">
        <v>4278</v>
      </c>
      <c r="D1777" s="6">
        <v>8000</v>
      </c>
      <c r="E1777" s="8">
        <v>325</v>
      </c>
      <c r="F1777" t="s">
        <v>8220</v>
      </c>
      <c r="G1777" t="s">
        <v>8223</v>
      </c>
      <c r="H1777" t="s">
        <v>8245</v>
      </c>
      <c r="I1777">
        <v>1426791770</v>
      </c>
      <c r="J1777">
        <v>1424203370</v>
      </c>
      <c r="K1777" t="b">
        <v>0</v>
      </c>
      <c r="L1777">
        <v>3</v>
      </c>
      <c r="M1777" t="b">
        <v>0</v>
      </c>
      <c r="N1777" t="s">
        <v>8266</v>
      </c>
      <c r="O1777" s="9">
        <f>(((J1777/60)/60)/24)+DATE(1970,1,1)</f>
        <v>42052.83530092593</v>
      </c>
      <c r="P1777" t="str">
        <f>LEFT(N1777,SEARCH("/",N1777)-1)</f>
        <v>film &amp; video</v>
      </c>
      <c r="Q1777" t="str">
        <f>RIGHT(N1777,LEN(N1777)-SEARCH("/",N1777))</f>
        <v>drama</v>
      </c>
      <c r="R1777">
        <f>YEAR(O1777)</f>
        <v>2015</v>
      </c>
    </row>
    <row r="1778" spans="1:18" ht="43.5" x14ac:dyDescent="0.35">
      <c r="A1778">
        <v>205</v>
      </c>
      <c r="B1778" s="3" t="s">
        <v>207</v>
      </c>
      <c r="C1778" s="3" t="s">
        <v>4315</v>
      </c>
      <c r="D1778" s="6">
        <v>8000</v>
      </c>
      <c r="E1778" s="8">
        <v>1300</v>
      </c>
      <c r="F1778" t="s">
        <v>8220</v>
      </c>
      <c r="G1778" t="s">
        <v>8223</v>
      </c>
      <c r="H1778" t="s">
        <v>8245</v>
      </c>
      <c r="I1778">
        <v>1444144222</v>
      </c>
      <c r="J1778">
        <v>1441120222</v>
      </c>
      <c r="K1778" t="b">
        <v>0</v>
      </c>
      <c r="L1778">
        <v>17</v>
      </c>
      <c r="M1778" t="b">
        <v>0</v>
      </c>
      <c r="N1778" t="s">
        <v>8266</v>
      </c>
      <c r="O1778" s="9">
        <f>(((J1778/60)/60)/24)+DATE(1970,1,1)</f>
        <v>42248.632199074069</v>
      </c>
      <c r="P1778" t="str">
        <f>LEFT(N1778,SEARCH("/",N1778)-1)</f>
        <v>film &amp; video</v>
      </c>
      <c r="Q1778" t="str">
        <f>RIGHT(N1778,LEN(N1778)-SEARCH("/",N1778))</f>
        <v>drama</v>
      </c>
      <c r="R1778">
        <f>YEAR(O1778)</f>
        <v>2015</v>
      </c>
    </row>
    <row r="1779" spans="1:18" ht="29" x14ac:dyDescent="0.35">
      <c r="A1779">
        <v>228</v>
      </c>
      <c r="B1779" s="3" t="s">
        <v>230</v>
      </c>
      <c r="C1779" s="3" t="s">
        <v>4338</v>
      </c>
      <c r="D1779" s="6">
        <v>8000</v>
      </c>
      <c r="E1779" s="8">
        <v>0</v>
      </c>
      <c r="F1779" t="s">
        <v>8220</v>
      </c>
      <c r="G1779" t="s">
        <v>8224</v>
      </c>
      <c r="H1779" t="s">
        <v>8246</v>
      </c>
      <c r="I1779">
        <v>1433176105</v>
      </c>
      <c r="J1779">
        <v>1427992105</v>
      </c>
      <c r="K1779" t="b">
        <v>0</v>
      </c>
      <c r="L1779">
        <v>0</v>
      </c>
      <c r="M1779" t="b">
        <v>0</v>
      </c>
      <c r="N1779" t="s">
        <v>8266</v>
      </c>
      <c r="O1779" s="9">
        <f>(((J1779/60)/60)/24)+DATE(1970,1,1)</f>
        <v>42096.686400462961</v>
      </c>
      <c r="P1779" t="str">
        <f>LEFT(N1779,SEARCH("/",N1779)-1)</f>
        <v>film &amp; video</v>
      </c>
      <c r="Q1779" t="str">
        <f>RIGHT(N1779,LEN(N1779)-SEARCH("/",N1779))</f>
        <v>drama</v>
      </c>
      <c r="R1779">
        <f>YEAR(O1779)</f>
        <v>2015</v>
      </c>
    </row>
    <row r="1780" spans="1:18" ht="43.5" x14ac:dyDescent="0.35">
      <c r="A1780">
        <v>512</v>
      </c>
      <c r="B1780" s="3" t="s">
        <v>513</v>
      </c>
      <c r="C1780" s="3" t="s">
        <v>4622</v>
      </c>
      <c r="D1780" s="6">
        <v>8000</v>
      </c>
      <c r="E1780" s="8">
        <v>11</v>
      </c>
      <c r="F1780" t="s">
        <v>8220</v>
      </c>
      <c r="G1780" t="s">
        <v>8223</v>
      </c>
      <c r="H1780" t="s">
        <v>8245</v>
      </c>
      <c r="I1780">
        <v>1479667727</v>
      </c>
      <c r="J1780">
        <v>1475776127</v>
      </c>
      <c r="K1780" t="b">
        <v>0</v>
      </c>
      <c r="L1780">
        <v>2</v>
      </c>
      <c r="M1780" t="b">
        <v>0</v>
      </c>
      <c r="N1780" t="s">
        <v>8268</v>
      </c>
      <c r="O1780" s="9">
        <f>(((J1780/60)/60)/24)+DATE(1970,1,1)</f>
        <v>42649.742210648154</v>
      </c>
      <c r="P1780" t="str">
        <f>LEFT(N1780,SEARCH("/",N1780)-1)</f>
        <v>film &amp; video</v>
      </c>
      <c r="Q1780" t="str">
        <f>RIGHT(N1780,LEN(N1780)-SEARCH("/",N1780))</f>
        <v>animation</v>
      </c>
      <c r="R1780">
        <f>YEAR(O1780)</f>
        <v>2016</v>
      </c>
    </row>
    <row r="1781" spans="1:18" ht="29" x14ac:dyDescent="0.35">
      <c r="A1781">
        <v>556</v>
      </c>
      <c r="B1781" s="3" t="s">
        <v>557</v>
      </c>
      <c r="C1781" s="3" t="s">
        <v>4666</v>
      </c>
      <c r="D1781" s="6">
        <v>8000</v>
      </c>
      <c r="E1781" s="8">
        <v>200</v>
      </c>
      <c r="F1781" t="s">
        <v>8220</v>
      </c>
      <c r="G1781" t="s">
        <v>8223</v>
      </c>
      <c r="H1781" t="s">
        <v>8245</v>
      </c>
      <c r="I1781">
        <v>1452112717</v>
      </c>
      <c r="J1781">
        <v>1449520717</v>
      </c>
      <c r="K1781" t="b">
        <v>0</v>
      </c>
      <c r="L1781">
        <v>1</v>
      </c>
      <c r="M1781" t="b">
        <v>0</v>
      </c>
      <c r="N1781" t="s">
        <v>8270</v>
      </c>
      <c r="O1781" s="9">
        <f>(((J1781/60)/60)/24)+DATE(1970,1,1)</f>
        <v>42345.860150462962</v>
      </c>
      <c r="P1781" t="str">
        <f>LEFT(N1781,SEARCH("/",N1781)-1)</f>
        <v>technology</v>
      </c>
      <c r="Q1781" t="str">
        <f>RIGHT(N1781,LEN(N1781)-SEARCH("/",N1781))</f>
        <v>web</v>
      </c>
      <c r="R1781">
        <f>YEAR(O1781)</f>
        <v>2015</v>
      </c>
    </row>
    <row r="1782" spans="1:18" ht="43.5" x14ac:dyDescent="0.35">
      <c r="A1782">
        <v>872</v>
      </c>
      <c r="B1782" s="3" t="s">
        <v>873</v>
      </c>
      <c r="C1782" s="3" t="s">
        <v>4982</v>
      </c>
      <c r="D1782" s="6">
        <v>8000</v>
      </c>
      <c r="E1782" s="8">
        <v>65</v>
      </c>
      <c r="F1782" t="s">
        <v>8220</v>
      </c>
      <c r="G1782" t="s">
        <v>8223</v>
      </c>
      <c r="H1782" t="s">
        <v>8245</v>
      </c>
      <c r="I1782">
        <v>1299786527</v>
      </c>
      <c r="J1782">
        <v>1295898527</v>
      </c>
      <c r="K1782" t="b">
        <v>0</v>
      </c>
      <c r="L1782">
        <v>2</v>
      </c>
      <c r="M1782" t="b">
        <v>0</v>
      </c>
      <c r="N1782" t="s">
        <v>8276</v>
      </c>
      <c r="O1782" s="9">
        <f>(((J1782/60)/60)/24)+DATE(1970,1,1)</f>
        <v>40567.825543981482</v>
      </c>
      <c r="P1782" t="str">
        <f>LEFT(N1782,SEARCH("/",N1782)-1)</f>
        <v>music</v>
      </c>
      <c r="Q1782" t="str">
        <f>RIGHT(N1782,LEN(N1782)-SEARCH("/",N1782))</f>
        <v>jazz</v>
      </c>
      <c r="R1782">
        <f>YEAR(O1782)</f>
        <v>2011</v>
      </c>
    </row>
    <row r="1783" spans="1:18" ht="43.5" x14ac:dyDescent="0.35">
      <c r="A1783">
        <v>891</v>
      </c>
      <c r="B1783" s="3" t="s">
        <v>892</v>
      </c>
      <c r="C1783" s="3" t="s">
        <v>5001</v>
      </c>
      <c r="D1783" s="6">
        <v>8000</v>
      </c>
      <c r="E1783" s="8">
        <v>260</v>
      </c>
      <c r="F1783" t="s">
        <v>8220</v>
      </c>
      <c r="G1783" t="s">
        <v>8223</v>
      </c>
      <c r="H1783" t="s">
        <v>8245</v>
      </c>
      <c r="I1783">
        <v>1408581930</v>
      </c>
      <c r="J1783">
        <v>1405989930</v>
      </c>
      <c r="K1783" t="b">
        <v>0</v>
      </c>
      <c r="L1783">
        <v>9</v>
      </c>
      <c r="M1783" t="b">
        <v>0</v>
      </c>
      <c r="N1783" t="s">
        <v>8277</v>
      </c>
      <c r="O1783" s="9">
        <f>(((J1783/60)/60)/24)+DATE(1970,1,1)</f>
        <v>41842.031597222223</v>
      </c>
      <c r="P1783" t="str">
        <f>LEFT(N1783,SEARCH("/",N1783)-1)</f>
        <v>music</v>
      </c>
      <c r="Q1783" t="str">
        <f>RIGHT(N1783,LEN(N1783)-SEARCH("/",N1783))</f>
        <v>indie rock</v>
      </c>
      <c r="R1783">
        <f>YEAR(O1783)</f>
        <v>2014</v>
      </c>
    </row>
    <row r="1784" spans="1:18" ht="58" x14ac:dyDescent="0.35">
      <c r="A1784">
        <v>895</v>
      </c>
      <c r="B1784" s="3" t="s">
        <v>896</v>
      </c>
      <c r="C1784" s="3" t="s">
        <v>5005</v>
      </c>
      <c r="D1784" s="6">
        <v>8000</v>
      </c>
      <c r="E1784" s="8">
        <v>195</v>
      </c>
      <c r="F1784" t="s">
        <v>8220</v>
      </c>
      <c r="G1784" t="s">
        <v>8223</v>
      </c>
      <c r="H1784" t="s">
        <v>8245</v>
      </c>
      <c r="I1784">
        <v>1287975829</v>
      </c>
      <c r="J1784">
        <v>1284087829</v>
      </c>
      <c r="K1784" t="b">
        <v>0</v>
      </c>
      <c r="L1784">
        <v>7</v>
      </c>
      <c r="M1784" t="b">
        <v>0</v>
      </c>
      <c r="N1784" t="s">
        <v>8277</v>
      </c>
      <c r="O1784" s="9">
        <f>(((J1784/60)/60)/24)+DATE(1970,1,1)</f>
        <v>40431.127650462964</v>
      </c>
      <c r="P1784" t="str">
        <f>LEFT(N1784,SEARCH("/",N1784)-1)</f>
        <v>music</v>
      </c>
      <c r="Q1784" t="str">
        <f>RIGHT(N1784,LEN(N1784)-SEARCH("/",N1784))</f>
        <v>indie rock</v>
      </c>
      <c r="R1784">
        <f>YEAR(O1784)</f>
        <v>2010</v>
      </c>
    </row>
    <row r="1785" spans="1:18" ht="58" x14ac:dyDescent="0.35">
      <c r="A1785">
        <v>896</v>
      </c>
      <c r="B1785" s="3" t="s">
        <v>897</v>
      </c>
      <c r="C1785" s="3" t="s">
        <v>5006</v>
      </c>
      <c r="D1785" s="6">
        <v>8000</v>
      </c>
      <c r="E1785" s="8">
        <v>3200</v>
      </c>
      <c r="F1785" t="s">
        <v>8220</v>
      </c>
      <c r="G1785" t="s">
        <v>8223</v>
      </c>
      <c r="H1785" t="s">
        <v>8245</v>
      </c>
      <c r="I1785">
        <v>1440734400</v>
      </c>
      <c r="J1785">
        <v>1438549026</v>
      </c>
      <c r="K1785" t="b">
        <v>0</v>
      </c>
      <c r="L1785">
        <v>72</v>
      </c>
      <c r="M1785" t="b">
        <v>0</v>
      </c>
      <c r="N1785" t="s">
        <v>8277</v>
      </c>
      <c r="O1785" s="9">
        <f>(((J1785/60)/60)/24)+DATE(1970,1,1)</f>
        <v>42218.872986111113</v>
      </c>
      <c r="P1785" t="str">
        <f>LEFT(N1785,SEARCH("/",N1785)-1)</f>
        <v>music</v>
      </c>
      <c r="Q1785" t="str">
        <f>RIGHT(N1785,LEN(N1785)-SEARCH("/",N1785))</f>
        <v>indie rock</v>
      </c>
      <c r="R1785">
        <f>YEAR(O1785)</f>
        <v>2015</v>
      </c>
    </row>
    <row r="1786" spans="1:18" ht="43.5" x14ac:dyDescent="0.35">
      <c r="A1786">
        <v>968</v>
      </c>
      <c r="B1786" s="3" t="s">
        <v>969</v>
      </c>
      <c r="C1786" s="3" t="s">
        <v>5078</v>
      </c>
      <c r="D1786" s="6">
        <v>8000</v>
      </c>
      <c r="E1786" s="8">
        <v>106</v>
      </c>
      <c r="F1786" t="s">
        <v>8220</v>
      </c>
      <c r="G1786" t="s">
        <v>8223</v>
      </c>
      <c r="H1786" t="s">
        <v>8245</v>
      </c>
      <c r="I1786">
        <v>1408134034</v>
      </c>
      <c r="J1786">
        <v>1405542034</v>
      </c>
      <c r="K1786" t="b">
        <v>0</v>
      </c>
      <c r="L1786">
        <v>4</v>
      </c>
      <c r="M1786" t="b">
        <v>0</v>
      </c>
      <c r="N1786" t="s">
        <v>8271</v>
      </c>
      <c r="O1786" s="9">
        <f>(((J1786/60)/60)/24)+DATE(1970,1,1)</f>
        <v>41836.847615740742</v>
      </c>
      <c r="P1786" t="str">
        <f>LEFT(N1786,SEARCH("/",N1786)-1)</f>
        <v>technology</v>
      </c>
      <c r="Q1786" t="str">
        <f>RIGHT(N1786,LEN(N1786)-SEARCH("/",N1786))</f>
        <v>wearables</v>
      </c>
      <c r="R1786">
        <f>YEAR(O1786)</f>
        <v>2014</v>
      </c>
    </row>
    <row r="1787" spans="1:18" ht="58" x14ac:dyDescent="0.35">
      <c r="A1787">
        <v>1102</v>
      </c>
      <c r="B1787" s="3" t="s">
        <v>1103</v>
      </c>
      <c r="C1787" s="3" t="s">
        <v>5212</v>
      </c>
      <c r="D1787" s="6">
        <v>8000</v>
      </c>
      <c r="E1787" s="8">
        <v>425</v>
      </c>
      <c r="F1787" t="s">
        <v>8220</v>
      </c>
      <c r="G1787" t="s">
        <v>8223</v>
      </c>
      <c r="H1787" t="s">
        <v>8245</v>
      </c>
      <c r="I1787">
        <v>1386568740</v>
      </c>
      <c r="J1787">
        <v>1383095125</v>
      </c>
      <c r="K1787" t="b">
        <v>0</v>
      </c>
      <c r="L1787">
        <v>24</v>
      </c>
      <c r="M1787" t="b">
        <v>0</v>
      </c>
      <c r="N1787" t="s">
        <v>8280</v>
      </c>
      <c r="O1787" s="9">
        <f>(((J1787/60)/60)/24)+DATE(1970,1,1)</f>
        <v>41577.045428240745</v>
      </c>
      <c r="P1787" t="str">
        <f>LEFT(N1787,SEARCH("/",N1787)-1)</f>
        <v>games</v>
      </c>
      <c r="Q1787" t="str">
        <f>RIGHT(N1787,LEN(N1787)-SEARCH("/",N1787))</f>
        <v>video games</v>
      </c>
      <c r="R1787">
        <f>YEAR(O1787)</f>
        <v>2013</v>
      </c>
    </row>
    <row r="1788" spans="1:18" ht="43.5" x14ac:dyDescent="0.35">
      <c r="A1788">
        <v>1139</v>
      </c>
      <c r="B1788" s="3" t="s">
        <v>1140</v>
      </c>
      <c r="C1788" s="3" t="s">
        <v>5249</v>
      </c>
      <c r="D1788" s="6">
        <v>8000</v>
      </c>
      <c r="E1788" s="8">
        <v>5</v>
      </c>
      <c r="F1788" t="s">
        <v>8220</v>
      </c>
      <c r="G1788" t="s">
        <v>8223</v>
      </c>
      <c r="H1788" t="s">
        <v>8245</v>
      </c>
      <c r="I1788">
        <v>1420100426</v>
      </c>
      <c r="J1788">
        <v>1417508426</v>
      </c>
      <c r="K1788" t="b">
        <v>0</v>
      </c>
      <c r="L1788">
        <v>1</v>
      </c>
      <c r="M1788" t="b">
        <v>0</v>
      </c>
      <c r="N1788" t="s">
        <v>8281</v>
      </c>
      <c r="O1788" s="9">
        <f>(((J1788/60)/60)/24)+DATE(1970,1,1)</f>
        <v>41975.347523148142</v>
      </c>
      <c r="P1788" t="str">
        <f>LEFT(N1788,SEARCH("/",N1788)-1)</f>
        <v>games</v>
      </c>
      <c r="Q1788" t="str">
        <f>RIGHT(N1788,LEN(N1788)-SEARCH("/",N1788))</f>
        <v>mobile games</v>
      </c>
      <c r="R1788">
        <f>YEAR(O1788)</f>
        <v>2014</v>
      </c>
    </row>
    <row r="1789" spans="1:18" ht="29" x14ac:dyDescent="0.35">
      <c r="A1789">
        <v>1153</v>
      </c>
      <c r="B1789" s="3" t="s">
        <v>1154</v>
      </c>
      <c r="C1789" s="3" t="s">
        <v>5263</v>
      </c>
      <c r="D1789" s="6">
        <v>8000</v>
      </c>
      <c r="E1789" s="8">
        <v>50</v>
      </c>
      <c r="F1789" t="s">
        <v>8220</v>
      </c>
      <c r="G1789" t="s">
        <v>8223</v>
      </c>
      <c r="H1789" t="s">
        <v>8245</v>
      </c>
      <c r="I1789">
        <v>1434647305</v>
      </c>
      <c r="J1789">
        <v>1432055305</v>
      </c>
      <c r="K1789" t="b">
        <v>0</v>
      </c>
      <c r="L1789">
        <v>1</v>
      </c>
      <c r="M1789" t="b">
        <v>0</v>
      </c>
      <c r="N1789" t="s">
        <v>8282</v>
      </c>
      <c r="O1789" s="9">
        <f>(((J1789/60)/60)/24)+DATE(1970,1,1)</f>
        <v>42143.714178240742</v>
      </c>
      <c r="P1789" t="str">
        <f>LEFT(N1789,SEARCH("/",N1789)-1)</f>
        <v>food</v>
      </c>
      <c r="Q1789" t="str">
        <f>RIGHT(N1789,LEN(N1789)-SEARCH("/",N1789))</f>
        <v>food trucks</v>
      </c>
      <c r="R1789">
        <f>YEAR(O1789)</f>
        <v>2015</v>
      </c>
    </row>
    <row r="1790" spans="1:18" ht="43.5" x14ac:dyDescent="0.35">
      <c r="A1790">
        <v>1789</v>
      </c>
      <c r="B1790" s="3" t="s">
        <v>1790</v>
      </c>
      <c r="C1790" s="3" t="s">
        <v>5899</v>
      </c>
      <c r="D1790" s="6">
        <v>8000</v>
      </c>
      <c r="E1790" s="8">
        <v>40</v>
      </c>
      <c r="F1790" t="s">
        <v>8220</v>
      </c>
      <c r="G1790" t="s">
        <v>8223</v>
      </c>
      <c r="H1790" t="s">
        <v>8245</v>
      </c>
      <c r="I1790">
        <v>1421042403</v>
      </c>
      <c r="J1790">
        <v>1415858403</v>
      </c>
      <c r="K1790" t="b">
        <v>1</v>
      </c>
      <c r="L1790">
        <v>4</v>
      </c>
      <c r="M1790" t="b">
        <v>0</v>
      </c>
      <c r="N1790" t="s">
        <v>8283</v>
      </c>
      <c r="O1790" s="9">
        <f>(((J1790/60)/60)/24)+DATE(1970,1,1)</f>
        <v>41956.250034722223</v>
      </c>
      <c r="P1790" t="str">
        <f>LEFT(N1790,SEARCH("/",N1790)-1)</f>
        <v>photography</v>
      </c>
      <c r="Q1790" t="str">
        <f>RIGHT(N1790,LEN(N1790)-SEARCH("/",N1790))</f>
        <v>photobooks</v>
      </c>
      <c r="R1790">
        <f>YEAR(O1790)</f>
        <v>2014</v>
      </c>
    </row>
    <row r="1791" spans="1:18" ht="43.5" x14ac:dyDescent="0.35">
      <c r="A1791">
        <v>1873</v>
      </c>
      <c r="B1791" s="3" t="s">
        <v>1874</v>
      </c>
      <c r="C1791" s="3" t="s">
        <v>5983</v>
      </c>
      <c r="D1791" s="6">
        <v>8000</v>
      </c>
      <c r="E1791" s="8">
        <v>36</v>
      </c>
      <c r="F1791" t="s">
        <v>8220</v>
      </c>
      <c r="G1791" t="s">
        <v>8228</v>
      </c>
      <c r="H1791" t="s">
        <v>8250</v>
      </c>
      <c r="I1791">
        <v>1436373900</v>
      </c>
      <c r="J1791">
        <v>1433861210</v>
      </c>
      <c r="K1791" t="b">
        <v>0</v>
      </c>
      <c r="L1791">
        <v>2</v>
      </c>
      <c r="M1791" t="b">
        <v>0</v>
      </c>
      <c r="N1791" t="s">
        <v>8281</v>
      </c>
      <c r="O1791" s="9">
        <f>(((J1791/60)/60)/24)+DATE(1970,1,1)</f>
        <v>42164.615856481483</v>
      </c>
      <c r="P1791" t="str">
        <f>LEFT(N1791,SEARCH("/",N1791)-1)</f>
        <v>games</v>
      </c>
      <c r="Q1791" t="str">
        <f>RIGHT(N1791,LEN(N1791)-SEARCH("/",N1791))</f>
        <v>mobile games</v>
      </c>
      <c r="R1791">
        <f>YEAR(O1791)</f>
        <v>2015</v>
      </c>
    </row>
    <row r="1792" spans="1:18" ht="58" x14ac:dyDescent="0.35">
      <c r="A1792">
        <v>1878</v>
      </c>
      <c r="B1792" s="3" t="s">
        <v>1879</v>
      </c>
      <c r="C1792" s="3" t="s">
        <v>5988</v>
      </c>
      <c r="D1792" s="6">
        <v>8000</v>
      </c>
      <c r="E1792" s="8">
        <v>0</v>
      </c>
      <c r="F1792" t="s">
        <v>8220</v>
      </c>
      <c r="G1792" t="s">
        <v>8225</v>
      </c>
      <c r="H1792" t="s">
        <v>8247</v>
      </c>
      <c r="I1792">
        <v>1402618355</v>
      </c>
      <c r="J1792">
        <v>1400026355</v>
      </c>
      <c r="K1792" t="b">
        <v>0</v>
      </c>
      <c r="L1792">
        <v>0</v>
      </c>
      <c r="M1792" t="b">
        <v>0</v>
      </c>
      <c r="N1792" t="s">
        <v>8281</v>
      </c>
      <c r="O1792" s="9">
        <f>(((J1792/60)/60)/24)+DATE(1970,1,1)</f>
        <v>41773.008738425924</v>
      </c>
      <c r="P1792" t="str">
        <f>LEFT(N1792,SEARCH("/",N1792)-1)</f>
        <v>games</v>
      </c>
      <c r="Q1792" t="str">
        <f>RIGHT(N1792,LEN(N1792)-SEARCH("/",N1792))</f>
        <v>mobile games</v>
      </c>
      <c r="R1792">
        <f>YEAR(O1792)</f>
        <v>2014</v>
      </c>
    </row>
    <row r="1793" spans="1:18" ht="58" x14ac:dyDescent="0.35">
      <c r="A1793">
        <v>2412</v>
      </c>
      <c r="B1793" s="3" t="s">
        <v>2413</v>
      </c>
      <c r="C1793" s="3" t="s">
        <v>6522</v>
      </c>
      <c r="D1793" s="6">
        <v>8000</v>
      </c>
      <c r="E1793" s="8">
        <v>0</v>
      </c>
      <c r="F1793" t="s">
        <v>8220</v>
      </c>
      <c r="G1793" t="s">
        <v>8229</v>
      </c>
      <c r="H1793" t="s">
        <v>8248</v>
      </c>
      <c r="I1793">
        <v>1480185673</v>
      </c>
      <c r="J1793">
        <v>1476294073</v>
      </c>
      <c r="K1793" t="b">
        <v>0</v>
      </c>
      <c r="L1793">
        <v>0</v>
      </c>
      <c r="M1793" t="b">
        <v>0</v>
      </c>
      <c r="N1793" t="s">
        <v>8282</v>
      </c>
      <c r="O1793" s="9">
        <f>(((J1793/60)/60)/24)+DATE(1970,1,1)</f>
        <v>42655.736956018518</v>
      </c>
      <c r="P1793" t="str">
        <f>LEFT(N1793,SEARCH("/",N1793)-1)</f>
        <v>food</v>
      </c>
      <c r="Q1793" t="str">
        <f>RIGHT(N1793,LEN(N1793)-SEARCH("/",N1793))</f>
        <v>food trucks</v>
      </c>
      <c r="R1793">
        <f>YEAR(O1793)</f>
        <v>2016</v>
      </c>
    </row>
    <row r="1794" spans="1:18" ht="43.5" x14ac:dyDescent="0.35">
      <c r="A1794">
        <v>2437</v>
      </c>
      <c r="B1794" s="3" t="s">
        <v>2438</v>
      </c>
      <c r="C1794" s="3" t="s">
        <v>6547</v>
      </c>
      <c r="D1794" s="6">
        <v>8000</v>
      </c>
      <c r="E1794" s="8">
        <v>0</v>
      </c>
      <c r="F1794" t="s">
        <v>8220</v>
      </c>
      <c r="G1794" t="s">
        <v>8223</v>
      </c>
      <c r="H1794" t="s">
        <v>8245</v>
      </c>
      <c r="I1794">
        <v>1426615200</v>
      </c>
      <c r="J1794">
        <v>1422400188</v>
      </c>
      <c r="K1794" t="b">
        <v>0</v>
      </c>
      <c r="L1794">
        <v>0</v>
      </c>
      <c r="M1794" t="b">
        <v>0</v>
      </c>
      <c r="N1794" t="s">
        <v>8282</v>
      </c>
      <c r="O1794" s="9">
        <f>(((J1794/60)/60)/24)+DATE(1970,1,1)</f>
        <v>42031.965138888889</v>
      </c>
      <c r="P1794" t="str">
        <f>LEFT(N1794,SEARCH("/",N1794)-1)</f>
        <v>food</v>
      </c>
      <c r="Q1794" t="str">
        <f>RIGHT(N1794,LEN(N1794)-SEARCH("/",N1794))</f>
        <v>food trucks</v>
      </c>
      <c r="R1794">
        <f>YEAR(O1794)</f>
        <v>2015</v>
      </c>
    </row>
    <row r="1795" spans="1:18" ht="43.5" x14ac:dyDescent="0.35">
      <c r="A1795">
        <v>2681</v>
      </c>
      <c r="B1795" s="3" t="s">
        <v>2681</v>
      </c>
      <c r="C1795" s="3" t="s">
        <v>6791</v>
      </c>
      <c r="D1795" s="6">
        <v>8000</v>
      </c>
      <c r="E1795" s="8">
        <v>55</v>
      </c>
      <c r="F1795" t="s">
        <v>8220</v>
      </c>
      <c r="G1795" t="s">
        <v>8223</v>
      </c>
      <c r="H1795" t="s">
        <v>8245</v>
      </c>
      <c r="I1795">
        <v>1405027750</v>
      </c>
      <c r="J1795">
        <v>1402867750</v>
      </c>
      <c r="K1795" t="b">
        <v>0</v>
      </c>
      <c r="L1795">
        <v>2</v>
      </c>
      <c r="M1795" t="b">
        <v>0</v>
      </c>
      <c r="N1795" t="s">
        <v>8282</v>
      </c>
      <c r="O1795" s="9">
        <f>(((J1795/60)/60)/24)+DATE(1970,1,1)</f>
        <v>41805.895254629628</v>
      </c>
      <c r="P1795" t="str">
        <f>LEFT(N1795,SEARCH("/",N1795)-1)</f>
        <v>food</v>
      </c>
      <c r="Q1795" t="str">
        <f>RIGHT(N1795,LEN(N1795)-SEARCH("/",N1795))</f>
        <v>food trucks</v>
      </c>
      <c r="R1795">
        <f>YEAR(O1795)</f>
        <v>2014</v>
      </c>
    </row>
    <row r="1796" spans="1:18" ht="43.5" x14ac:dyDescent="0.35">
      <c r="A1796">
        <v>2698</v>
      </c>
      <c r="B1796" s="3" t="s">
        <v>2698</v>
      </c>
      <c r="C1796" s="3" t="s">
        <v>6808</v>
      </c>
      <c r="D1796" s="6">
        <v>8000</v>
      </c>
      <c r="E1796" s="8">
        <v>26.01</v>
      </c>
      <c r="F1796" t="s">
        <v>8220</v>
      </c>
      <c r="G1796" t="s">
        <v>8223</v>
      </c>
      <c r="H1796" t="s">
        <v>8245</v>
      </c>
      <c r="I1796">
        <v>1403904808</v>
      </c>
      <c r="J1796">
        <v>1401312808</v>
      </c>
      <c r="K1796" t="b">
        <v>0</v>
      </c>
      <c r="L1796">
        <v>2</v>
      </c>
      <c r="M1796" t="b">
        <v>0</v>
      </c>
      <c r="N1796" t="s">
        <v>8282</v>
      </c>
      <c r="O1796" s="9">
        <f>(((J1796/60)/60)/24)+DATE(1970,1,1)</f>
        <v>41787.898240740738</v>
      </c>
      <c r="P1796" t="str">
        <f>LEFT(N1796,SEARCH("/",N1796)-1)</f>
        <v>food</v>
      </c>
      <c r="Q1796" t="str">
        <f>RIGHT(N1796,LEN(N1796)-SEARCH("/",N1796))</f>
        <v>food trucks</v>
      </c>
      <c r="R1796">
        <f>YEAR(O1796)</f>
        <v>2014</v>
      </c>
    </row>
    <row r="1797" spans="1:18" ht="29" x14ac:dyDescent="0.35">
      <c r="A1797">
        <v>2741</v>
      </c>
      <c r="B1797" s="3" t="s">
        <v>2741</v>
      </c>
      <c r="C1797" s="3" t="s">
        <v>6851</v>
      </c>
      <c r="D1797" s="6">
        <v>8000</v>
      </c>
      <c r="E1797" s="8">
        <v>35</v>
      </c>
      <c r="F1797" t="s">
        <v>8220</v>
      </c>
      <c r="G1797" t="s">
        <v>8223</v>
      </c>
      <c r="H1797" t="s">
        <v>8245</v>
      </c>
      <c r="I1797">
        <v>1413770820</v>
      </c>
      <c r="J1797">
        <v>1412005602</v>
      </c>
      <c r="K1797" t="b">
        <v>0</v>
      </c>
      <c r="L1797">
        <v>4</v>
      </c>
      <c r="M1797" t="b">
        <v>0</v>
      </c>
      <c r="N1797" t="s">
        <v>8302</v>
      </c>
      <c r="O1797" s="9">
        <f>(((J1797/60)/60)/24)+DATE(1970,1,1)</f>
        <v>41911.657430555555</v>
      </c>
      <c r="P1797" t="str">
        <f>LEFT(N1797,SEARCH("/",N1797)-1)</f>
        <v>publishing</v>
      </c>
      <c r="Q1797" t="str">
        <f>RIGHT(N1797,LEN(N1797)-SEARCH("/",N1797))</f>
        <v>children's books</v>
      </c>
      <c r="R1797">
        <f>YEAR(O1797)</f>
        <v>2014</v>
      </c>
    </row>
    <row r="1798" spans="1:18" ht="43.5" x14ac:dyDescent="0.35">
      <c r="A1798">
        <v>2745</v>
      </c>
      <c r="B1798" s="3" t="s">
        <v>2745</v>
      </c>
      <c r="C1798" s="3" t="s">
        <v>6855</v>
      </c>
      <c r="D1798" s="6">
        <v>8000</v>
      </c>
      <c r="E1798" s="8">
        <v>1751</v>
      </c>
      <c r="F1798" t="s">
        <v>8220</v>
      </c>
      <c r="G1798" t="s">
        <v>8223</v>
      </c>
      <c r="H1798" t="s">
        <v>8245</v>
      </c>
      <c r="I1798">
        <v>1342309368</v>
      </c>
      <c r="J1798">
        <v>1337125368</v>
      </c>
      <c r="K1798" t="b">
        <v>0</v>
      </c>
      <c r="L1798">
        <v>49</v>
      </c>
      <c r="M1798" t="b">
        <v>0</v>
      </c>
      <c r="N1798" t="s">
        <v>8302</v>
      </c>
      <c r="O1798" s="9">
        <f>(((J1798/60)/60)/24)+DATE(1970,1,1)</f>
        <v>41044.988055555557</v>
      </c>
      <c r="P1798" t="str">
        <f>LEFT(N1798,SEARCH("/",N1798)-1)</f>
        <v>publishing</v>
      </c>
      <c r="Q1798" t="str">
        <f>RIGHT(N1798,LEN(N1798)-SEARCH("/",N1798))</f>
        <v>children's books</v>
      </c>
      <c r="R1798">
        <f>YEAR(O1798)</f>
        <v>2012</v>
      </c>
    </row>
    <row r="1799" spans="1:18" ht="43.5" x14ac:dyDescent="0.35">
      <c r="A1799">
        <v>2772</v>
      </c>
      <c r="B1799" s="3" t="s">
        <v>2772</v>
      </c>
      <c r="C1799" s="3" t="s">
        <v>6882</v>
      </c>
      <c r="D1799" s="6">
        <v>8000</v>
      </c>
      <c r="E1799" s="8">
        <v>0</v>
      </c>
      <c r="F1799" t="s">
        <v>8220</v>
      </c>
      <c r="G1799" t="s">
        <v>8223</v>
      </c>
      <c r="H1799" t="s">
        <v>8245</v>
      </c>
      <c r="I1799">
        <v>1381006294</v>
      </c>
      <c r="J1799">
        <v>1379710294</v>
      </c>
      <c r="K1799" t="b">
        <v>0</v>
      </c>
      <c r="L1799">
        <v>0</v>
      </c>
      <c r="M1799" t="b">
        <v>0</v>
      </c>
      <c r="N1799" t="s">
        <v>8302</v>
      </c>
      <c r="O1799" s="9">
        <f>(((J1799/60)/60)/24)+DATE(1970,1,1)</f>
        <v>41537.869143518517</v>
      </c>
      <c r="P1799" t="str">
        <f>LEFT(N1799,SEARCH("/",N1799)-1)</f>
        <v>publishing</v>
      </c>
      <c r="Q1799" t="str">
        <f>RIGHT(N1799,LEN(N1799)-SEARCH("/",N1799))</f>
        <v>children's books</v>
      </c>
      <c r="R1799">
        <f>YEAR(O1799)</f>
        <v>2013</v>
      </c>
    </row>
    <row r="1800" spans="1:18" ht="58" x14ac:dyDescent="0.35">
      <c r="A1800">
        <v>2846</v>
      </c>
      <c r="B1800" s="3" t="s">
        <v>2846</v>
      </c>
      <c r="C1800" s="3" t="s">
        <v>6956</v>
      </c>
      <c r="D1800" s="6">
        <v>8000</v>
      </c>
      <c r="E1800" s="8">
        <v>0</v>
      </c>
      <c r="F1800" t="s">
        <v>8220</v>
      </c>
      <c r="G1800" t="s">
        <v>8223</v>
      </c>
      <c r="H1800" t="s">
        <v>8245</v>
      </c>
      <c r="I1800">
        <v>1432917394</v>
      </c>
      <c r="J1800">
        <v>1429029394</v>
      </c>
      <c r="K1800" t="b">
        <v>0</v>
      </c>
      <c r="L1800">
        <v>0</v>
      </c>
      <c r="M1800" t="b">
        <v>0</v>
      </c>
      <c r="N1800" t="s">
        <v>8269</v>
      </c>
      <c r="O1800" s="9">
        <f>(((J1800/60)/60)/24)+DATE(1970,1,1)</f>
        <v>42108.692060185189</v>
      </c>
      <c r="P1800" t="str">
        <f>LEFT(N1800,SEARCH("/",N1800)-1)</f>
        <v>theater</v>
      </c>
      <c r="Q1800" t="str">
        <f>RIGHT(N1800,LEN(N1800)-SEARCH("/",N1800))</f>
        <v>plays</v>
      </c>
      <c r="R1800">
        <f>YEAR(O1800)</f>
        <v>2015</v>
      </c>
    </row>
    <row r="1801" spans="1:18" ht="43.5" x14ac:dyDescent="0.35">
      <c r="A1801">
        <v>2850</v>
      </c>
      <c r="B1801" s="3" t="s">
        <v>2850</v>
      </c>
      <c r="C1801" s="3" t="s">
        <v>6960</v>
      </c>
      <c r="D1801" s="6">
        <v>8000</v>
      </c>
      <c r="E1801" s="8">
        <v>311</v>
      </c>
      <c r="F1801" t="s">
        <v>8220</v>
      </c>
      <c r="G1801" t="s">
        <v>8223</v>
      </c>
      <c r="H1801" t="s">
        <v>8245</v>
      </c>
      <c r="I1801">
        <v>1409962211</v>
      </c>
      <c r="J1801">
        <v>1407370211</v>
      </c>
      <c r="K1801" t="b">
        <v>0</v>
      </c>
      <c r="L1801">
        <v>13</v>
      </c>
      <c r="M1801" t="b">
        <v>0</v>
      </c>
      <c r="N1801" t="s">
        <v>8269</v>
      </c>
      <c r="O1801" s="9">
        <f>(((J1801/60)/60)/24)+DATE(1970,1,1)</f>
        <v>41858.007071759261</v>
      </c>
      <c r="P1801" t="str">
        <f>LEFT(N1801,SEARCH("/",N1801)-1)</f>
        <v>theater</v>
      </c>
      <c r="Q1801" t="str">
        <f>RIGHT(N1801,LEN(N1801)-SEARCH("/",N1801))</f>
        <v>plays</v>
      </c>
      <c r="R1801">
        <f>YEAR(O1801)</f>
        <v>2014</v>
      </c>
    </row>
    <row r="1802" spans="1:18" ht="43.5" x14ac:dyDescent="0.35">
      <c r="A1802">
        <v>3067</v>
      </c>
      <c r="B1802" s="3" t="s">
        <v>3067</v>
      </c>
      <c r="C1802" s="3" t="s">
        <v>7177</v>
      </c>
      <c r="D1802" s="6">
        <v>8000</v>
      </c>
      <c r="E1802" s="8">
        <v>200</v>
      </c>
      <c r="F1802" t="s">
        <v>8220</v>
      </c>
      <c r="G1802" t="s">
        <v>8227</v>
      </c>
      <c r="H1802" t="s">
        <v>8249</v>
      </c>
      <c r="I1802">
        <v>1441837879</v>
      </c>
      <c r="J1802">
        <v>1439245879</v>
      </c>
      <c r="K1802" t="b">
        <v>0</v>
      </c>
      <c r="L1802">
        <v>1</v>
      </c>
      <c r="M1802" t="b">
        <v>0</v>
      </c>
      <c r="N1802" t="s">
        <v>8301</v>
      </c>
      <c r="O1802" s="9">
        <f>(((J1802/60)/60)/24)+DATE(1970,1,1)</f>
        <v>42226.938414351855</v>
      </c>
      <c r="P1802" t="str">
        <f>LEFT(N1802,SEARCH("/",N1802)-1)</f>
        <v>theater</v>
      </c>
      <c r="Q1802" t="str">
        <f>RIGHT(N1802,LEN(N1802)-SEARCH("/",N1802))</f>
        <v>spaces</v>
      </c>
      <c r="R1802">
        <f>YEAR(O1802)</f>
        <v>2015</v>
      </c>
    </row>
    <row r="1803" spans="1:18" ht="43.5" x14ac:dyDescent="0.35">
      <c r="A1803">
        <v>3205</v>
      </c>
      <c r="B1803" s="3" t="s">
        <v>3205</v>
      </c>
      <c r="C1803" s="3" t="s">
        <v>7315</v>
      </c>
      <c r="D1803" s="6">
        <v>8000</v>
      </c>
      <c r="E1803" s="8">
        <v>273</v>
      </c>
      <c r="F1803" t="s">
        <v>8220</v>
      </c>
      <c r="G1803" t="s">
        <v>8224</v>
      </c>
      <c r="H1803" t="s">
        <v>8246</v>
      </c>
      <c r="I1803">
        <v>1430470772</v>
      </c>
      <c r="J1803">
        <v>1427878772</v>
      </c>
      <c r="K1803" t="b">
        <v>0</v>
      </c>
      <c r="L1803">
        <v>12</v>
      </c>
      <c r="M1803" t="b">
        <v>0</v>
      </c>
      <c r="N1803" t="s">
        <v>8303</v>
      </c>
      <c r="O1803" s="9">
        <f>(((J1803/60)/60)/24)+DATE(1970,1,1)</f>
        <v>42095.374675925923</v>
      </c>
      <c r="P1803" t="str">
        <f>LEFT(N1803,SEARCH("/",N1803)-1)</f>
        <v>theater</v>
      </c>
      <c r="Q1803" t="str">
        <f>RIGHT(N1803,LEN(N1803)-SEARCH("/",N1803))</f>
        <v>musical</v>
      </c>
      <c r="R1803">
        <f>YEAR(O1803)</f>
        <v>2015</v>
      </c>
    </row>
    <row r="1804" spans="1:18" ht="43.5" x14ac:dyDescent="0.35">
      <c r="A1804">
        <v>3804</v>
      </c>
      <c r="B1804" s="3" t="s">
        <v>3801</v>
      </c>
      <c r="C1804" s="3" t="s">
        <v>7914</v>
      </c>
      <c r="D1804" s="6">
        <v>8000</v>
      </c>
      <c r="E1804" s="8">
        <v>0</v>
      </c>
      <c r="F1804" t="s">
        <v>8220</v>
      </c>
      <c r="G1804" t="s">
        <v>8223</v>
      </c>
      <c r="H1804" t="s">
        <v>8245</v>
      </c>
      <c r="I1804">
        <v>1469948400</v>
      </c>
      <c r="J1804">
        <v>1465172024</v>
      </c>
      <c r="K1804" t="b">
        <v>0</v>
      </c>
      <c r="L1804">
        <v>0</v>
      </c>
      <c r="M1804" t="b">
        <v>0</v>
      </c>
      <c r="N1804" t="s">
        <v>8303</v>
      </c>
      <c r="O1804" s="9">
        <f>(((J1804/60)/60)/24)+DATE(1970,1,1)</f>
        <v>42527.00953703704</v>
      </c>
      <c r="P1804" t="str">
        <f>LEFT(N1804,SEARCH("/",N1804)-1)</f>
        <v>theater</v>
      </c>
      <c r="Q1804" t="str">
        <f>RIGHT(N1804,LEN(N1804)-SEARCH("/",N1804))</f>
        <v>musical</v>
      </c>
      <c r="R1804">
        <f>YEAR(O1804)</f>
        <v>2016</v>
      </c>
    </row>
    <row r="1805" spans="1:18" ht="43.5" x14ac:dyDescent="0.35">
      <c r="A1805">
        <v>3889</v>
      </c>
      <c r="B1805" s="3" t="s">
        <v>3886</v>
      </c>
      <c r="C1805" s="3" t="s">
        <v>7997</v>
      </c>
      <c r="D1805" s="6">
        <v>8000</v>
      </c>
      <c r="E1805" s="8">
        <v>118</v>
      </c>
      <c r="F1805" t="s">
        <v>8220</v>
      </c>
      <c r="G1805" t="s">
        <v>8223</v>
      </c>
      <c r="H1805" t="s">
        <v>8245</v>
      </c>
      <c r="I1805">
        <v>1420413960</v>
      </c>
      <c r="J1805">
        <v>1417651630</v>
      </c>
      <c r="K1805" t="b">
        <v>0</v>
      </c>
      <c r="L1805">
        <v>9</v>
      </c>
      <c r="M1805" t="b">
        <v>0</v>
      </c>
      <c r="N1805" t="s">
        <v>8269</v>
      </c>
      <c r="O1805" s="9">
        <f>(((J1805/60)/60)/24)+DATE(1970,1,1)</f>
        <v>41977.004976851851</v>
      </c>
      <c r="P1805" t="str">
        <f>LEFT(N1805,SEARCH("/",N1805)-1)</f>
        <v>theater</v>
      </c>
      <c r="Q1805" t="str">
        <f>RIGHT(N1805,LEN(N1805)-SEARCH("/",N1805))</f>
        <v>plays</v>
      </c>
      <c r="R1805">
        <f>YEAR(O1805)</f>
        <v>2014</v>
      </c>
    </row>
    <row r="1806" spans="1:18" ht="43.5" x14ac:dyDescent="0.35">
      <c r="A1806">
        <v>3911</v>
      </c>
      <c r="B1806" s="3" t="s">
        <v>3908</v>
      </c>
      <c r="C1806" s="3" t="s">
        <v>8019</v>
      </c>
      <c r="D1806" s="6">
        <v>8000</v>
      </c>
      <c r="E1806" s="8">
        <v>2993</v>
      </c>
      <c r="F1806" t="s">
        <v>8220</v>
      </c>
      <c r="G1806" t="s">
        <v>8223</v>
      </c>
      <c r="H1806" t="s">
        <v>8245</v>
      </c>
      <c r="I1806">
        <v>1417033777</v>
      </c>
      <c r="J1806">
        <v>1414438177</v>
      </c>
      <c r="K1806" t="b">
        <v>0</v>
      </c>
      <c r="L1806">
        <v>36</v>
      </c>
      <c r="M1806" t="b">
        <v>0</v>
      </c>
      <c r="N1806" t="s">
        <v>8269</v>
      </c>
      <c r="O1806" s="9">
        <f>(((J1806/60)/60)/24)+DATE(1970,1,1)</f>
        <v>41939.8122337963</v>
      </c>
      <c r="P1806" t="str">
        <f>LEFT(N1806,SEARCH("/",N1806)-1)</f>
        <v>theater</v>
      </c>
      <c r="Q1806" t="str">
        <f>RIGHT(N1806,LEN(N1806)-SEARCH("/",N1806))</f>
        <v>plays</v>
      </c>
      <c r="R1806">
        <f>YEAR(O1806)</f>
        <v>2014</v>
      </c>
    </row>
    <row r="1807" spans="1:18" ht="43.5" x14ac:dyDescent="0.35">
      <c r="A1807">
        <v>3931</v>
      </c>
      <c r="B1807" s="3" t="s">
        <v>3928</v>
      </c>
      <c r="C1807" s="3" t="s">
        <v>8039</v>
      </c>
      <c r="D1807" s="6">
        <v>8000</v>
      </c>
      <c r="E1807" s="8">
        <v>0</v>
      </c>
      <c r="F1807" t="s">
        <v>8220</v>
      </c>
      <c r="G1807" t="s">
        <v>8223</v>
      </c>
      <c r="H1807" t="s">
        <v>8245</v>
      </c>
      <c r="I1807">
        <v>1441510707</v>
      </c>
      <c r="J1807">
        <v>1439350707</v>
      </c>
      <c r="K1807" t="b">
        <v>0</v>
      </c>
      <c r="L1807">
        <v>0</v>
      </c>
      <c r="M1807" t="b">
        <v>0</v>
      </c>
      <c r="N1807" t="s">
        <v>8269</v>
      </c>
      <c r="O1807" s="9">
        <f>(((J1807/60)/60)/24)+DATE(1970,1,1)</f>
        <v>42228.151701388888</v>
      </c>
      <c r="P1807" t="str">
        <f>LEFT(N1807,SEARCH("/",N1807)-1)</f>
        <v>theater</v>
      </c>
      <c r="Q1807" t="str">
        <f>RIGHT(N1807,LEN(N1807)-SEARCH("/",N1807))</f>
        <v>plays</v>
      </c>
      <c r="R1807">
        <f>YEAR(O1807)</f>
        <v>2015</v>
      </c>
    </row>
    <row r="1808" spans="1:18" ht="29" x14ac:dyDescent="0.35">
      <c r="A1808">
        <v>4000</v>
      </c>
      <c r="B1808" s="3" t="s">
        <v>3996</v>
      </c>
      <c r="C1808" s="3" t="s">
        <v>8106</v>
      </c>
      <c r="D1808" s="6">
        <v>8000</v>
      </c>
      <c r="E1808" s="8">
        <v>10</v>
      </c>
      <c r="F1808" t="s">
        <v>8220</v>
      </c>
      <c r="G1808" t="s">
        <v>8223</v>
      </c>
      <c r="H1808" t="s">
        <v>8245</v>
      </c>
      <c r="I1808">
        <v>1462631358</v>
      </c>
      <c r="J1808">
        <v>1457450958</v>
      </c>
      <c r="K1808" t="b">
        <v>0</v>
      </c>
      <c r="L1808">
        <v>1</v>
      </c>
      <c r="M1808" t="b">
        <v>0</v>
      </c>
      <c r="N1808" t="s">
        <v>8269</v>
      </c>
      <c r="O1808" s="9">
        <f>(((J1808/60)/60)/24)+DATE(1970,1,1)</f>
        <v>42437.64534722222</v>
      </c>
      <c r="P1808" t="str">
        <f>LEFT(N1808,SEARCH("/",N1808)-1)</f>
        <v>theater</v>
      </c>
      <c r="Q1808" t="str">
        <f>RIGHT(N1808,LEN(N1808)-SEARCH("/",N1808))</f>
        <v>plays</v>
      </c>
      <c r="R1808">
        <f>YEAR(O1808)</f>
        <v>2016</v>
      </c>
    </row>
    <row r="1809" spans="1:18" ht="43.5" x14ac:dyDescent="0.35">
      <c r="A1809">
        <v>4040</v>
      </c>
      <c r="B1809" s="3" t="s">
        <v>4036</v>
      </c>
      <c r="C1809" s="3" t="s">
        <v>8144</v>
      </c>
      <c r="D1809" s="6">
        <v>8000</v>
      </c>
      <c r="E1809" s="8">
        <v>2500</v>
      </c>
      <c r="F1809" t="s">
        <v>8220</v>
      </c>
      <c r="G1809" t="s">
        <v>8223</v>
      </c>
      <c r="H1809" t="s">
        <v>8245</v>
      </c>
      <c r="I1809">
        <v>1437188400</v>
      </c>
      <c r="J1809">
        <v>1432100004</v>
      </c>
      <c r="K1809" t="b">
        <v>0</v>
      </c>
      <c r="L1809">
        <v>2</v>
      </c>
      <c r="M1809" t="b">
        <v>0</v>
      </c>
      <c r="N1809" t="s">
        <v>8269</v>
      </c>
      <c r="O1809" s="9">
        <f>(((J1809/60)/60)/24)+DATE(1970,1,1)</f>
        <v>42144.231527777782</v>
      </c>
      <c r="P1809" t="str">
        <f>LEFT(N1809,SEARCH("/",N1809)-1)</f>
        <v>theater</v>
      </c>
      <c r="Q1809" t="str">
        <f>RIGHT(N1809,LEN(N1809)-SEARCH("/",N1809))</f>
        <v>plays</v>
      </c>
      <c r="R1809">
        <f>YEAR(O1809)</f>
        <v>2015</v>
      </c>
    </row>
    <row r="1810" spans="1:18" ht="58" x14ac:dyDescent="0.35">
      <c r="A1810">
        <v>958</v>
      </c>
      <c r="B1810" s="3" t="s">
        <v>959</v>
      </c>
      <c r="C1810" s="3" t="s">
        <v>5068</v>
      </c>
      <c r="D1810" s="6">
        <v>7777</v>
      </c>
      <c r="E1810" s="8">
        <v>881</v>
      </c>
      <c r="F1810" t="s">
        <v>8220</v>
      </c>
      <c r="G1810" t="s">
        <v>8223</v>
      </c>
      <c r="H1810" t="s">
        <v>8245</v>
      </c>
      <c r="I1810">
        <v>1428641940</v>
      </c>
      <c r="J1810">
        <v>1426792563</v>
      </c>
      <c r="K1810" t="b">
        <v>0</v>
      </c>
      <c r="L1810">
        <v>17</v>
      </c>
      <c r="M1810" t="b">
        <v>0</v>
      </c>
      <c r="N1810" t="s">
        <v>8271</v>
      </c>
      <c r="O1810" s="9">
        <f>(((J1810/60)/60)/24)+DATE(1970,1,1)</f>
        <v>42082.802812499998</v>
      </c>
      <c r="P1810" t="str">
        <f>LEFT(N1810,SEARCH("/",N1810)-1)</f>
        <v>technology</v>
      </c>
      <c r="Q1810" t="str">
        <f>RIGHT(N1810,LEN(N1810)-SEARCH("/",N1810))</f>
        <v>wearables</v>
      </c>
      <c r="R1810">
        <f>YEAR(O1810)</f>
        <v>2015</v>
      </c>
    </row>
    <row r="1811" spans="1:18" ht="43.5" x14ac:dyDescent="0.35">
      <c r="A1811">
        <v>468</v>
      </c>
      <c r="B1811" s="3" t="s">
        <v>469</v>
      </c>
      <c r="C1811" s="3" t="s">
        <v>4578</v>
      </c>
      <c r="D1811" s="6">
        <v>7500</v>
      </c>
      <c r="E1811" s="8">
        <v>0</v>
      </c>
      <c r="F1811" t="s">
        <v>8220</v>
      </c>
      <c r="G1811" t="s">
        <v>8223</v>
      </c>
      <c r="H1811" t="s">
        <v>8245</v>
      </c>
      <c r="I1811">
        <v>1341978665</v>
      </c>
      <c r="J1811">
        <v>1336795283</v>
      </c>
      <c r="K1811" t="b">
        <v>0</v>
      </c>
      <c r="L1811">
        <v>0</v>
      </c>
      <c r="M1811" t="b">
        <v>0</v>
      </c>
      <c r="N1811" t="s">
        <v>8268</v>
      </c>
      <c r="O1811" s="9">
        <f>(((J1811/60)/60)/24)+DATE(1970,1,1)</f>
        <v>41041.167627314811</v>
      </c>
      <c r="P1811" t="str">
        <f>LEFT(N1811,SEARCH("/",N1811)-1)</f>
        <v>film &amp; video</v>
      </c>
      <c r="Q1811" t="str">
        <f>RIGHT(N1811,LEN(N1811)-SEARCH("/",N1811))</f>
        <v>animation</v>
      </c>
      <c r="R1811">
        <f>YEAR(O1811)</f>
        <v>2012</v>
      </c>
    </row>
    <row r="1812" spans="1:18" ht="58" x14ac:dyDescent="0.35">
      <c r="A1812">
        <v>547</v>
      </c>
      <c r="B1812" s="3" t="s">
        <v>548</v>
      </c>
      <c r="C1812" s="3" t="s">
        <v>4657</v>
      </c>
      <c r="D1812" s="6">
        <v>7500</v>
      </c>
      <c r="E1812" s="8">
        <v>0</v>
      </c>
      <c r="F1812" t="s">
        <v>8220</v>
      </c>
      <c r="G1812" t="s">
        <v>8224</v>
      </c>
      <c r="H1812" t="s">
        <v>8246</v>
      </c>
      <c r="I1812">
        <v>1455122564</v>
      </c>
      <c r="J1812">
        <v>1452530564</v>
      </c>
      <c r="K1812" t="b">
        <v>0</v>
      </c>
      <c r="L1812">
        <v>0</v>
      </c>
      <c r="M1812" t="b">
        <v>0</v>
      </c>
      <c r="N1812" t="s">
        <v>8270</v>
      </c>
      <c r="O1812" s="9">
        <f>(((J1812/60)/60)/24)+DATE(1970,1,1)</f>
        <v>42380.696342592593</v>
      </c>
      <c r="P1812" t="str">
        <f>LEFT(N1812,SEARCH("/",N1812)-1)</f>
        <v>technology</v>
      </c>
      <c r="Q1812" t="str">
        <f>RIGHT(N1812,LEN(N1812)-SEARCH("/",N1812))</f>
        <v>web</v>
      </c>
      <c r="R1812">
        <f>YEAR(O1812)</f>
        <v>2016</v>
      </c>
    </row>
    <row r="1813" spans="1:18" ht="43.5" x14ac:dyDescent="0.35">
      <c r="A1813">
        <v>555</v>
      </c>
      <c r="B1813" s="3" t="s">
        <v>556</v>
      </c>
      <c r="C1813" s="3" t="s">
        <v>4665</v>
      </c>
      <c r="D1813" s="6">
        <v>7500</v>
      </c>
      <c r="E1813" s="8">
        <v>0</v>
      </c>
      <c r="F1813" t="s">
        <v>8220</v>
      </c>
      <c r="G1813" t="s">
        <v>8224</v>
      </c>
      <c r="H1813" t="s">
        <v>8246</v>
      </c>
      <c r="I1813">
        <v>1465720143</v>
      </c>
      <c r="J1813">
        <v>1463128143</v>
      </c>
      <c r="K1813" t="b">
        <v>0</v>
      </c>
      <c r="L1813">
        <v>0</v>
      </c>
      <c r="M1813" t="b">
        <v>0</v>
      </c>
      <c r="N1813" t="s">
        <v>8270</v>
      </c>
      <c r="O1813" s="9">
        <f>(((J1813/60)/60)/24)+DATE(1970,1,1)</f>
        <v>42503.353506944448</v>
      </c>
      <c r="P1813" t="str">
        <f>LEFT(N1813,SEARCH("/",N1813)-1)</f>
        <v>technology</v>
      </c>
      <c r="Q1813" t="str">
        <f>RIGHT(N1813,LEN(N1813)-SEARCH("/",N1813))</f>
        <v>web</v>
      </c>
      <c r="R1813">
        <f>YEAR(O1813)</f>
        <v>2016</v>
      </c>
    </row>
    <row r="1814" spans="1:18" x14ac:dyDescent="0.35">
      <c r="A1814">
        <v>589</v>
      </c>
      <c r="B1814" s="3" t="s">
        <v>590</v>
      </c>
      <c r="C1814" s="3" t="s">
        <v>4699</v>
      </c>
      <c r="D1814" s="6">
        <v>7500</v>
      </c>
      <c r="E1814" s="8">
        <v>1</v>
      </c>
      <c r="F1814" t="s">
        <v>8220</v>
      </c>
      <c r="G1814" t="s">
        <v>8223</v>
      </c>
      <c r="H1814" t="s">
        <v>8245</v>
      </c>
      <c r="I1814">
        <v>1436366699</v>
      </c>
      <c r="J1814">
        <v>1435070699</v>
      </c>
      <c r="K1814" t="b">
        <v>0</v>
      </c>
      <c r="L1814">
        <v>1</v>
      </c>
      <c r="M1814" t="b">
        <v>0</v>
      </c>
      <c r="N1814" t="s">
        <v>8270</v>
      </c>
      <c r="O1814" s="9">
        <f>(((J1814/60)/60)/24)+DATE(1970,1,1)</f>
        <v>42178.614571759259</v>
      </c>
      <c r="P1814" t="str">
        <f>LEFT(N1814,SEARCH("/",N1814)-1)</f>
        <v>technology</v>
      </c>
      <c r="Q1814" t="str">
        <f>RIGHT(N1814,LEN(N1814)-SEARCH("/",N1814))</f>
        <v>web</v>
      </c>
      <c r="R1814">
        <f>YEAR(O1814)</f>
        <v>2015</v>
      </c>
    </row>
    <row r="1815" spans="1:18" ht="58" x14ac:dyDescent="0.35">
      <c r="A1815">
        <v>592</v>
      </c>
      <c r="B1815" s="3" t="s">
        <v>593</v>
      </c>
      <c r="C1815" s="3" t="s">
        <v>4702</v>
      </c>
      <c r="D1815" s="6">
        <v>7500</v>
      </c>
      <c r="E1815" s="8">
        <v>250</v>
      </c>
      <c r="F1815" t="s">
        <v>8220</v>
      </c>
      <c r="G1815" t="s">
        <v>8223</v>
      </c>
      <c r="H1815" t="s">
        <v>8245</v>
      </c>
      <c r="I1815">
        <v>1417584860</v>
      </c>
      <c r="J1815">
        <v>1414992860</v>
      </c>
      <c r="K1815" t="b">
        <v>0</v>
      </c>
      <c r="L1815">
        <v>1</v>
      </c>
      <c r="M1815" t="b">
        <v>0</v>
      </c>
      <c r="N1815" t="s">
        <v>8270</v>
      </c>
      <c r="O1815" s="9">
        <f>(((J1815/60)/60)/24)+DATE(1970,1,1)</f>
        <v>41946.232175925928</v>
      </c>
      <c r="P1815" t="str">
        <f>LEFT(N1815,SEARCH("/",N1815)-1)</f>
        <v>technology</v>
      </c>
      <c r="Q1815" t="str">
        <f>RIGHT(N1815,LEN(N1815)-SEARCH("/",N1815))</f>
        <v>web</v>
      </c>
      <c r="R1815">
        <f>YEAR(O1815)</f>
        <v>2014</v>
      </c>
    </row>
    <row r="1816" spans="1:18" ht="43.5" x14ac:dyDescent="0.35">
      <c r="A1816">
        <v>597</v>
      </c>
      <c r="B1816" s="3" t="s">
        <v>598</v>
      </c>
      <c r="C1816" s="3" t="s">
        <v>4707</v>
      </c>
      <c r="D1816" s="6">
        <v>7500</v>
      </c>
      <c r="E1816" s="8">
        <v>20</v>
      </c>
      <c r="F1816" t="s">
        <v>8220</v>
      </c>
      <c r="G1816" t="s">
        <v>8223</v>
      </c>
      <c r="H1816" t="s">
        <v>8245</v>
      </c>
      <c r="I1816">
        <v>1469980800</v>
      </c>
      <c r="J1816">
        <v>1466787335</v>
      </c>
      <c r="K1816" t="b">
        <v>0</v>
      </c>
      <c r="L1816">
        <v>2</v>
      </c>
      <c r="M1816" t="b">
        <v>0</v>
      </c>
      <c r="N1816" t="s">
        <v>8270</v>
      </c>
      <c r="O1816" s="9">
        <f>(((J1816/60)/60)/24)+DATE(1970,1,1)</f>
        <v>42545.705266203702</v>
      </c>
      <c r="P1816" t="str">
        <f>LEFT(N1816,SEARCH("/",N1816)-1)</f>
        <v>technology</v>
      </c>
      <c r="Q1816" t="str">
        <f>RIGHT(N1816,LEN(N1816)-SEARCH("/",N1816))</f>
        <v>web</v>
      </c>
      <c r="R1816">
        <f>YEAR(O1816)</f>
        <v>2016</v>
      </c>
    </row>
    <row r="1817" spans="1:18" ht="58" x14ac:dyDescent="0.35">
      <c r="A1817">
        <v>942</v>
      </c>
      <c r="B1817" s="3" t="s">
        <v>943</v>
      </c>
      <c r="C1817" s="3" t="s">
        <v>5052</v>
      </c>
      <c r="D1817" s="6">
        <v>7500</v>
      </c>
      <c r="E1817" s="8">
        <v>668</v>
      </c>
      <c r="F1817" t="s">
        <v>8220</v>
      </c>
      <c r="G1817" t="s">
        <v>8223</v>
      </c>
      <c r="H1817" t="s">
        <v>8245</v>
      </c>
      <c r="I1817">
        <v>1455826460</v>
      </c>
      <c r="J1817">
        <v>1452716060</v>
      </c>
      <c r="K1817" t="b">
        <v>0</v>
      </c>
      <c r="L1817">
        <v>16</v>
      </c>
      <c r="M1817" t="b">
        <v>0</v>
      </c>
      <c r="N1817" t="s">
        <v>8271</v>
      </c>
      <c r="O1817" s="9">
        <f>(((J1817/60)/60)/24)+DATE(1970,1,1)</f>
        <v>42382.843287037031</v>
      </c>
      <c r="P1817" t="str">
        <f>LEFT(N1817,SEARCH("/",N1817)-1)</f>
        <v>technology</v>
      </c>
      <c r="Q1817" t="str">
        <f>RIGHT(N1817,LEN(N1817)-SEARCH("/",N1817))</f>
        <v>wearables</v>
      </c>
      <c r="R1817">
        <f>YEAR(O1817)</f>
        <v>2016</v>
      </c>
    </row>
    <row r="1818" spans="1:18" ht="43.5" x14ac:dyDescent="0.35">
      <c r="A1818">
        <v>1158</v>
      </c>
      <c r="B1818" s="3" t="s">
        <v>1159</v>
      </c>
      <c r="C1818" s="3" t="s">
        <v>5268</v>
      </c>
      <c r="D1818" s="6">
        <v>7500</v>
      </c>
      <c r="E1818" s="8">
        <v>35</v>
      </c>
      <c r="F1818" t="s">
        <v>8220</v>
      </c>
      <c r="G1818" t="s">
        <v>8223</v>
      </c>
      <c r="H1818" t="s">
        <v>8245</v>
      </c>
      <c r="I1818">
        <v>1418091128</v>
      </c>
      <c r="J1818">
        <v>1415499128</v>
      </c>
      <c r="K1818" t="b">
        <v>0</v>
      </c>
      <c r="L1818">
        <v>3</v>
      </c>
      <c r="M1818" t="b">
        <v>0</v>
      </c>
      <c r="N1818" t="s">
        <v>8282</v>
      </c>
      <c r="O1818" s="9">
        <f>(((J1818/60)/60)/24)+DATE(1970,1,1)</f>
        <v>41952.09175925926</v>
      </c>
      <c r="P1818" t="str">
        <f>LEFT(N1818,SEARCH("/",N1818)-1)</f>
        <v>food</v>
      </c>
      <c r="Q1818" t="str">
        <f>RIGHT(N1818,LEN(N1818)-SEARCH("/",N1818))</f>
        <v>food trucks</v>
      </c>
      <c r="R1818">
        <f>YEAR(O1818)</f>
        <v>2014</v>
      </c>
    </row>
    <row r="1819" spans="1:18" ht="43.5" x14ac:dyDescent="0.35">
      <c r="A1819">
        <v>1424</v>
      </c>
      <c r="B1819" s="3" t="s">
        <v>1425</v>
      </c>
      <c r="C1819" s="3" t="s">
        <v>5534</v>
      </c>
      <c r="D1819" s="6">
        <v>7500</v>
      </c>
      <c r="E1819" s="8">
        <v>1527</v>
      </c>
      <c r="F1819" t="s">
        <v>8220</v>
      </c>
      <c r="G1819" t="s">
        <v>8223</v>
      </c>
      <c r="H1819" t="s">
        <v>8245</v>
      </c>
      <c r="I1819">
        <v>1479233602</v>
      </c>
      <c r="J1819">
        <v>1478106802</v>
      </c>
      <c r="K1819" t="b">
        <v>0</v>
      </c>
      <c r="L1819">
        <v>14</v>
      </c>
      <c r="M1819" t="b">
        <v>0</v>
      </c>
      <c r="N1819" t="s">
        <v>8285</v>
      </c>
      <c r="O1819" s="9">
        <f>(((J1819/60)/60)/24)+DATE(1970,1,1)</f>
        <v>42676.717615740738</v>
      </c>
      <c r="P1819" t="str">
        <f>LEFT(N1819,SEARCH("/",N1819)-1)</f>
        <v>publishing</v>
      </c>
      <c r="Q1819" t="str">
        <f>RIGHT(N1819,LEN(N1819)-SEARCH("/",N1819))</f>
        <v>translations</v>
      </c>
      <c r="R1819">
        <f>YEAR(O1819)</f>
        <v>2016</v>
      </c>
    </row>
    <row r="1820" spans="1:18" ht="58" x14ac:dyDescent="0.35">
      <c r="A1820">
        <v>1587</v>
      </c>
      <c r="B1820" s="3" t="s">
        <v>1588</v>
      </c>
      <c r="C1820" s="3" t="s">
        <v>5697</v>
      </c>
      <c r="D1820" s="6">
        <v>7500</v>
      </c>
      <c r="E1820" s="8">
        <v>1</v>
      </c>
      <c r="F1820" t="s">
        <v>8220</v>
      </c>
      <c r="G1820" t="s">
        <v>8223</v>
      </c>
      <c r="H1820" t="s">
        <v>8245</v>
      </c>
      <c r="I1820">
        <v>1418510965</v>
      </c>
      <c r="J1820">
        <v>1415918965</v>
      </c>
      <c r="K1820" t="b">
        <v>0</v>
      </c>
      <c r="L1820">
        <v>1</v>
      </c>
      <c r="M1820" t="b">
        <v>0</v>
      </c>
      <c r="N1820" t="s">
        <v>8289</v>
      </c>
      <c r="O1820" s="9">
        <f>(((J1820/60)/60)/24)+DATE(1970,1,1)</f>
        <v>41956.950983796298</v>
      </c>
      <c r="P1820" t="str">
        <f>LEFT(N1820,SEARCH("/",N1820)-1)</f>
        <v>photography</v>
      </c>
      <c r="Q1820" t="str">
        <f>RIGHT(N1820,LEN(N1820)-SEARCH("/",N1820))</f>
        <v>places</v>
      </c>
      <c r="R1820">
        <f>YEAR(O1820)</f>
        <v>2014</v>
      </c>
    </row>
    <row r="1821" spans="1:18" ht="43.5" x14ac:dyDescent="0.35">
      <c r="A1821">
        <v>1981</v>
      </c>
      <c r="B1821" s="3" t="s">
        <v>1982</v>
      </c>
      <c r="C1821" s="3" t="s">
        <v>6091</v>
      </c>
      <c r="D1821" s="6">
        <v>7500</v>
      </c>
      <c r="E1821" s="8">
        <v>381</v>
      </c>
      <c r="F1821" t="s">
        <v>8220</v>
      </c>
      <c r="G1821" t="s">
        <v>8228</v>
      </c>
      <c r="H1821" t="s">
        <v>8250</v>
      </c>
      <c r="I1821">
        <v>1404926665</v>
      </c>
      <c r="J1821">
        <v>1402334665</v>
      </c>
      <c r="K1821" t="b">
        <v>0</v>
      </c>
      <c r="L1821">
        <v>12</v>
      </c>
      <c r="M1821" t="b">
        <v>0</v>
      </c>
      <c r="N1821" t="s">
        <v>8294</v>
      </c>
      <c r="O1821" s="9">
        <f>(((J1821/60)/60)/24)+DATE(1970,1,1)</f>
        <v>41799.725289351853</v>
      </c>
      <c r="P1821" t="str">
        <f>LEFT(N1821,SEARCH("/",N1821)-1)</f>
        <v>photography</v>
      </c>
      <c r="Q1821" t="str">
        <f>RIGHT(N1821,LEN(N1821)-SEARCH("/",N1821))</f>
        <v>people</v>
      </c>
      <c r="R1821">
        <f>YEAR(O1821)</f>
        <v>2014</v>
      </c>
    </row>
    <row r="1822" spans="1:18" ht="43.5" x14ac:dyDescent="0.35">
      <c r="A1822">
        <v>2845</v>
      </c>
      <c r="B1822" s="3" t="s">
        <v>2845</v>
      </c>
      <c r="C1822" s="3" t="s">
        <v>6955</v>
      </c>
      <c r="D1822" s="6">
        <v>7500</v>
      </c>
      <c r="E1822" s="8">
        <v>2366</v>
      </c>
      <c r="F1822" t="s">
        <v>8220</v>
      </c>
      <c r="G1822" t="s">
        <v>8223</v>
      </c>
      <c r="H1822" t="s">
        <v>8245</v>
      </c>
      <c r="I1822">
        <v>1433723033</v>
      </c>
      <c r="J1822">
        <v>1428539033</v>
      </c>
      <c r="K1822" t="b">
        <v>0</v>
      </c>
      <c r="L1822">
        <v>39</v>
      </c>
      <c r="M1822" t="b">
        <v>0</v>
      </c>
      <c r="N1822" t="s">
        <v>8269</v>
      </c>
      <c r="O1822" s="9">
        <f>(((J1822/60)/60)/24)+DATE(1970,1,1)</f>
        <v>42103.016585648147</v>
      </c>
      <c r="P1822" t="str">
        <f>LEFT(N1822,SEARCH("/",N1822)-1)</f>
        <v>theater</v>
      </c>
      <c r="Q1822" t="str">
        <f>RIGHT(N1822,LEN(N1822)-SEARCH("/",N1822))</f>
        <v>plays</v>
      </c>
      <c r="R1822">
        <f>YEAR(O1822)</f>
        <v>2015</v>
      </c>
    </row>
    <row r="1823" spans="1:18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>(((J1823/60)/60)/24)+DATE(1970,1,1)</f>
        <v>40926.319062499999</v>
      </c>
      <c r="P1823" t="str">
        <f>LEFT(N1823,SEARCH("/",N1823)-1)</f>
        <v>music</v>
      </c>
      <c r="Q1823" t="str">
        <f>RIGHT(N1823,LEN(N1823)-SEARCH("/",N1823))</f>
        <v>rock</v>
      </c>
      <c r="R1823">
        <f>YEAR(O1823)</f>
        <v>2012</v>
      </c>
    </row>
    <row r="1824" spans="1:18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>(((J1824/60)/60)/24)+DATE(1970,1,1)</f>
        <v>41634.797013888885</v>
      </c>
      <c r="P1824" t="str">
        <f>LEFT(N1824,SEARCH("/",N1824)-1)</f>
        <v>music</v>
      </c>
      <c r="Q1824" t="str">
        <f>RIGHT(N1824,LEN(N1824)-SEARCH("/",N1824))</f>
        <v>rock</v>
      </c>
      <c r="R1824">
        <f>YEAR(O1824)</f>
        <v>2013</v>
      </c>
    </row>
    <row r="1825" spans="1:18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>(((J1825/60)/60)/24)+DATE(1970,1,1)</f>
        <v>41176.684907407405</v>
      </c>
      <c r="P1825" t="str">
        <f>LEFT(N1825,SEARCH("/",N1825)-1)</f>
        <v>music</v>
      </c>
      <c r="Q1825" t="str">
        <f>RIGHT(N1825,LEN(N1825)-SEARCH("/",N1825))</f>
        <v>rock</v>
      </c>
      <c r="R1825">
        <f>YEAR(O1825)</f>
        <v>2012</v>
      </c>
    </row>
    <row r="1826" spans="1:18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>(((J1826/60)/60)/24)+DATE(1970,1,1)</f>
        <v>41626.916284722225</v>
      </c>
      <c r="P1826" t="str">
        <f>LEFT(N1826,SEARCH("/",N1826)-1)</f>
        <v>music</v>
      </c>
      <c r="Q1826" t="str">
        <f>RIGHT(N1826,LEN(N1826)-SEARCH("/",N1826))</f>
        <v>rock</v>
      </c>
      <c r="R1826">
        <f>YEAR(O1826)</f>
        <v>2013</v>
      </c>
    </row>
    <row r="1827" spans="1:18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>(((J1827/60)/60)/24)+DATE(1970,1,1)</f>
        <v>41443.83452546296</v>
      </c>
      <c r="P1827" t="str">
        <f>LEFT(N1827,SEARCH("/",N1827)-1)</f>
        <v>music</v>
      </c>
      <c r="Q1827" t="str">
        <f>RIGHT(N1827,LEN(N1827)-SEARCH("/",N1827))</f>
        <v>rock</v>
      </c>
      <c r="R1827">
        <f>YEAR(O1827)</f>
        <v>2013</v>
      </c>
    </row>
    <row r="1828" spans="1:18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>(((J1828/60)/60)/24)+DATE(1970,1,1)</f>
        <v>41657.923807870371</v>
      </c>
      <c r="P1828" t="str">
        <f>LEFT(N1828,SEARCH("/",N1828)-1)</f>
        <v>music</v>
      </c>
      <c r="Q1828" t="str">
        <f>RIGHT(N1828,LEN(N1828)-SEARCH("/",N1828))</f>
        <v>rock</v>
      </c>
      <c r="R1828">
        <f>YEAR(O1828)</f>
        <v>2014</v>
      </c>
    </row>
    <row r="1829" spans="1:18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>(((J1829/60)/60)/24)+DATE(1970,1,1)</f>
        <v>40555.325937499998</v>
      </c>
      <c r="P1829" t="str">
        <f>LEFT(N1829,SEARCH("/",N1829)-1)</f>
        <v>music</v>
      </c>
      <c r="Q1829" t="str">
        <f>RIGHT(N1829,LEN(N1829)-SEARCH("/",N1829))</f>
        <v>rock</v>
      </c>
      <c r="R1829">
        <f>YEAR(O1829)</f>
        <v>2011</v>
      </c>
    </row>
    <row r="1830" spans="1:18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>(((J1830/60)/60)/24)+DATE(1970,1,1)</f>
        <v>41736.899652777778</v>
      </c>
      <c r="P1830" t="str">
        <f>LEFT(N1830,SEARCH("/",N1830)-1)</f>
        <v>music</v>
      </c>
      <c r="Q1830" t="str">
        <f>RIGHT(N1830,LEN(N1830)-SEARCH("/",N1830))</f>
        <v>rock</v>
      </c>
      <c r="R1830">
        <f>YEAR(O1830)</f>
        <v>2014</v>
      </c>
    </row>
    <row r="1831" spans="1:18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>(((J1831/60)/60)/24)+DATE(1970,1,1)</f>
        <v>40516.087627314817</v>
      </c>
      <c r="P1831" t="str">
        <f>LEFT(N1831,SEARCH("/",N1831)-1)</f>
        <v>music</v>
      </c>
      <c r="Q1831" t="str">
        <f>RIGHT(N1831,LEN(N1831)-SEARCH("/",N1831))</f>
        <v>rock</v>
      </c>
      <c r="R1831">
        <f>YEAR(O1831)</f>
        <v>2010</v>
      </c>
    </row>
    <row r="1832" spans="1:18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>(((J1832/60)/60)/24)+DATE(1970,1,1)</f>
        <v>41664.684108796297</v>
      </c>
      <c r="P1832" t="str">
        <f>LEFT(N1832,SEARCH("/",N1832)-1)</f>
        <v>music</v>
      </c>
      <c r="Q1832" t="str">
        <f>RIGHT(N1832,LEN(N1832)-SEARCH("/",N1832))</f>
        <v>rock</v>
      </c>
      <c r="R1832">
        <f>YEAR(O1832)</f>
        <v>2014</v>
      </c>
    </row>
    <row r="1833" spans="1:18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>(((J1833/60)/60)/24)+DATE(1970,1,1)</f>
        <v>41026.996099537035</v>
      </c>
      <c r="P1833" t="str">
        <f>LEFT(N1833,SEARCH("/",N1833)-1)</f>
        <v>music</v>
      </c>
      <c r="Q1833" t="str">
        <f>RIGHT(N1833,LEN(N1833)-SEARCH("/",N1833))</f>
        <v>rock</v>
      </c>
      <c r="R1833">
        <f>YEAR(O1833)</f>
        <v>2012</v>
      </c>
    </row>
    <row r="1834" spans="1:18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>(((J1834/60)/60)/24)+DATE(1970,1,1)</f>
        <v>40576.539664351854</v>
      </c>
      <c r="P1834" t="str">
        <f>LEFT(N1834,SEARCH("/",N1834)-1)</f>
        <v>music</v>
      </c>
      <c r="Q1834" t="str">
        <f>RIGHT(N1834,LEN(N1834)-SEARCH("/",N1834))</f>
        <v>rock</v>
      </c>
      <c r="R1834">
        <f>YEAR(O1834)</f>
        <v>2011</v>
      </c>
    </row>
    <row r="1835" spans="1:18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>(((J1835/60)/60)/24)+DATE(1970,1,1)</f>
        <v>41303.044016203705</v>
      </c>
      <c r="P1835" t="str">
        <f>LEFT(N1835,SEARCH("/",N1835)-1)</f>
        <v>music</v>
      </c>
      <c r="Q1835" t="str">
        <f>RIGHT(N1835,LEN(N1835)-SEARCH("/",N1835))</f>
        <v>rock</v>
      </c>
      <c r="R1835">
        <f>YEAR(O1835)</f>
        <v>2013</v>
      </c>
    </row>
    <row r="1836" spans="1:18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>(((J1836/60)/60)/24)+DATE(1970,1,1)</f>
        <v>41988.964062500003</v>
      </c>
      <c r="P1836" t="str">
        <f>LEFT(N1836,SEARCH("/",N1836)-1)</f>
        <v>music</v>
      </c>
      <c r="Q1836" t="str">
        <f>RIGHT(N1836,LEN(N1836)-SEARCH("/",N1836))</f>
        <v>rock</v>
      </c>
      <c r="R1836">
        <f>YEAR(O1836)</f>
        <v>2014</v>
      </c>
    </row>
    <row r="1837" spans="1:18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>(((J1837/60)/60)/24)+DATE(1970,1,1)</f>
        <v>42430.702210648145</v>
      </c>
      <c r="P1837" t="str">
        <f>LEFT(N1837,SEARCH("/",N1837)-1)</f>
        <v>music</v>
      </c>
      <c r="Q1837" t="str">
        <f>RIGHT(N1837,LEN(N1837)-SEARCH("/",N1837))</f>
        <v>rock</v>
      </c>
      <c r="R1837">
        <f>YEAR(O1837)</f>
        <v>2016</v>
      </c>
    </row>
    <row r="1838" spans="1:18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>(((J1838/60)/60)/24)+DATE(1970,1,1)</f>
        <v>41305.809363425928</v>
      </c>
      <c r="P1838" t="str">
        <f>LEFT(N1838,SEARCH("/",N1838)-1)</f>
        <v>music</v>
      </c>
      <c r="Q1838" t="str">
        <f>RIGHT(N1838,LEN(N1838)-SEARCH("/",N1838))</f>
        <v>rock</v>
      </c>
      <c r="R1838">
        <f>YEAR(O1838)</f>
        <v>2013</v>
      </c>
    </row>
    <row r="1839" spans="1:18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>(((J1839/60)/60)/24)+DATE(1970,1,1)</f>
        <v>40926.047858796301</v>
      </c>
      <c r="P1839" t="str">
        <f>LEFT(N1839,SEARCH("/",N1839)-1)</f>
        <v>music</v>
      </c>
      <c r="Q1839" t="str">
        <f>RIGHT(N1839,LEN(N1839)-SEARCH("/",N1839))</f>
        <v>rock</v>
      </c>
      <c r="R1839">
        <f>YEAR(O1839)</f>
        <v>2012</v>
      </c>
    </row>
    <row r="1840" spans="1:18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>(((J1840/60)/60)/24)+DATE(1970,1,1)</f>
        <v>40788.786539351851</v>
      </c>
      <c r="P1840" t="str">
        <f>LEFT(N1840,SEARCH("/",N1840)-1)</f>
        <v>music</v>
      </c>
      <c r="Q1840" t="str">
        <f>RIGHT(N1840,LEN(N1840)-SEARCH("/",N1840))</f>
        <v>rock</v>
      </c>
      <c r="R1840">
        <f>YEAR(O1840)</f>
        <v>2011</v>
      </c>
    </row>
    <row r="1841" spans="1:18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>(((J1841/60)/60)/24)+DATE(1970,1,1)</f>
        <v>42614.722013888888</v>
      </c>
      <c r="P1841" t="str">
        <f>LEFT(N1841,SEARCH("/",N1841)-1)</f>
        <v>music</v>
      </c>
      <c r="Q1841" t="str">
        <f>RIGHT(N1841,LEN(N1841)-SEARCH("/",N1841))</f>
        <v>rock</v>
      </c>
      <c r="R1841">
        <f>YEAR(O1841)</f>
        <v>2016</v>
      </c>
    </row>
    <row r="1842" spans="1:18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>(((J1842/60)/60)/24)+DATE(1970,1,1)</f>
        <v>41382.096180555556</v>
      </c>
      <c r="P1842" t="str">
        <f>LEFT(N1842,SEARCH("/",N1842)-1)</f>
        <v>music</v>
      </c>
      <c r="Q1842" t="str">
        <f>RIGHT(N1842,LEN(N1842)-SEARCH("/",N1842))</f>
        <v>rock</v>
      </c>
      <c r="R1842">
        <f>YEAR(O1842)</f>
        <v>2013</v>
      </c>
    </row>
    <row r="1843" spans="1:18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>(((J1843/60)/60)/24)+DATE(1970,1,1)</f>
        <v>41745.84542824074</v>
      </c>
      <c r="P1843" t="str">
        <f>LEFT(N1843,SEARCH("/",N1843)-1)</f>
        <v>music</v>
      </c>
      <c r="Q1843" t="str">
        <f>RIGHT(N1843,LEN(N1843)-SEARCH("/",N1843))</f>
        <v>rock</v>
      </c>
      <c r="R1843">
        <f>YEAR(O1843)</f>
        <v>2014</v>
      </c>
    </row>
    <row r="1844" spans="1:18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>(((J1844/60)/60)/24)+DATE(1970,1,1)</f>
        <v>42031.631724537037</v>
      </c>
      <c r="P1844" t="str">
        <f>LEFT(N1844,SEARCH("/",N1844)-1)</f>
        <v>music</v>
      </c>
      <c r="Q1844" t="str">
        <f>RIGHT(N1844,LEN(N1844)-SEARCH("/",N1844))</f>
        <v>rock</v>
      </c>
      <c r="R1844">
        <f>YEAR(O1844)</f>
        <v>2015</v>
      </c>
    </row>
    <row r="1845" spans="1:18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>(((J1845/60)/60)/24)+DATE(1970,1,1)</f>
        <v>40564.994837962964</v>
      </c>
      <c r="P1845" t="str">
        <f>LEFT(N1845,SEARCH("/",N1845)-1)</f>
        <v>music</v>
      </c>
      <c r="Q1845" t="str">
        <f>RIGHT(N1845,LEN(N1845)-SEARCH("/",N1845))</f>
        <v>rock</v>
      </c>
      <c r="R1845">
        <f>YEAR(O1845)</f>
        <v>2011</v>
      </c>
    </row>
    <row r="1846" spans="1:18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>(((J1846/60)/60)/24)+DATE(1970,1,1)</f>
        <v>40666.973541666666</v>
      </c>
      <c r="P1846" t="str">
        <f>LEFT(N1846,SEARCH("/",N1846)-1)</f>
        <v>music</v>
      </c>
      <c r="Q1846" t="str">
        <f>RIGHT(N1846,LEN(N1846)-SEARCH("/",N1846))</f>
        <v>rock</v>
      </c>
      <c r="R1846">
        <f>YEAR(O1846)</f>
        <v>2011</v>
      </c>
    </row>
    <row r="1847" spans="1:18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>(((J1847/60)/60)/24)+DATE(1970,1,1)</f>
        <v>42523.333310185189</v>
      </c>
      <c r="P1847" t="str">
        <f>LEFT(N1847,SEARCH("/",N1847)-1)</f>
        <v>music</v>
      </c>
      <c r="Q1847" t="str">
        <f>RIGHT(N1847,LEN(N1847)-SEARCH("/",N1847))</f>
        <v>rock</v>
      </c>
      <c r="R1847">
        <f>YEAR(O1847)</f>
        <v>2016</v>
      </c>
    </row>
    <row r="1848" spans="1:18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>(((J1848/60)/60)/24)+DATE(1970,1,1)</f>
        <v>41228.650196759263</v>
      </c>
      <c r="P1848" t="str">
        <f>LEFT(N1848,SEARCH("/",N1848)-1)</f>
        <v>music</v>
      </c>
      <c r="Q1848" t="str">
        <f>RIGHT(N1848,LEN(N1848)-SEARCH("/",N1848))</f>
        <v>rock</v>
      </c>
      <c r="R1848">
        <f>YEAR(O1848)</f>
        <v>2012</v>
      </c>
    </row>
    <row r="1849" spans="1:18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>(((J1849/60)/60)/24)+DATE(1970,1,1)</f>
        <v>42094.236481481479</v>
      </c>
      <c r="P1849" t="str">
        <f>LEFT(N1849,SEARCH("/",N1849)-1)</f>
        <v>music</v>
      </c>
      <c r="Q1849" t="str">
        <f>RIGHT(N1849,LEN(N1849)-SEARCH("/",N1849))</f>
        <v>rock</v>
      </c>
      <c r="R1849">
        <f>YEAR(O1849)</f>
        <v>2015</v>
      </c>
    </row>
    <row r="1850" spans="1:18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>(((J1850/60)/60)/24)+DATE(1970,1,1)</f>
        <v>40691.788055555553</v>
      </c>
      <c r="P1850" t="str">
        <f>LEFT(N1850,SEARCH("/",N1850)-1)</f>
        <v>music</v>
      </c>
      <c r="Q1850" t="str">
        <f>RIGHT(N1850,LEN(N1850)-SEARCH("/",N1850))</f>
        <v>rock</v>
      </c>
      <c r="R1850">
        <f>YEAR(O1850)</f>
        <v>2011</v>
      </c>
    </row>
    <row r="1851" spans="1:18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>(((J1851/60)/60)/24)+DATE(1970,1,1)</f>
        <v>41169.845590277779</v>
      </c>
      <c r="P1851" t="str">
        <f>LEFT(N1851,SEARCH("/",N1851)-1)</f>
        <v>music</v>
      </c>
      <c r="Q1851" t="str">
        <f>RIGHT(N1851,LEN(N1851)-SEARCH("/",N1851))</f>
        <v>rock</v>
      </c>
      <c r="R1851">
        <f>YEAR(O1851)</f>
        <v>2012</v>
      </c>
    </row>
    <row r="1852" spans="1:18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>(((J1852/60)/60)/24)+DATE(1970,1,1)</f>
        <v>41800.959490740745</v>
      </c>
      <c r="P1852" t="str">
        <f>LEFT(N1852,SEARCH("/",N1852)-1)</f>
        <v>music</v>
      </c>
      <c r="Q1852" t="str">
        <f>RIGHT(N1852,LEN(N1852)-SEARCH("/",N1852))</f>
        <v>rock</v>
      </c>
      <c r="R1852">
        <f>YEAR(O1852)</f>
        <v>2014</v>
      </c>
    </row>
    <row r="1853" spans="1:18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>(((J1853/60)/60)/24)+DATE(1970,1,1)</f>
        <v>41827.906689814816</v>
      </c>
      <c r="P1853" t="str">
        <f>LEFT(N1853,SEARCH("/",N1853)-1)</f>
        <v>music</v>
      </c>
      <c r="Q1853" t="str">
        <f>RIGHT(N1853,LEN(N1853)-SEARCH("/",N1853))</f>
        <v>rock</v>
      </c>
      <c r="R1853">
        <f>YEAR(O1853)</f>
        <v>2014</v>
      </c>
    </row>
    <row r="1854" spans="1:18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>(((J1854/60)/60)/24)+DATE(1970,1,1)</f>
        <v>42081.77143518519</v>
      </c>
      <c r="P1854" t="str">
        <f>LEFT(N1854,SEARCH("/",N1854)-1)</f>
        <v>music</v>
      </c>
      <c r="Q1854" t="str">
        <f>RIGHT(N1854,LEN(N1854)-SEARCH("/",N1854))</f>
        <v>rock</v>
      </c>
      <c r="R1854">
        <f>YEAR(O1854)</f>
        <v>2015</v>
      </c>
    </row>
    <row r="1855" spans="1:18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>(((J1855/60)/60)/24)+DATE(1970,1,1)</f>
        <v>41177.060381944444</v>
      </c>
      <c r="P1855" t="str">
        <f>LEFT(N1855,SEARCH("/",N1855)-1)</f>
        <v>music</v>
      </c>
      <c r="Q1855" t="str">
        <f>RIGHT(N1855,LEN(N1855)-SEARCH("/",N1855))</f>
        <v>rock</v>
      </c>
      <c r="R1855">
        <f>YEAR(O1855)</f>
        <v>2012</v>
      </c>
    </row>
    <row r="1856" spans="1:18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>(((J1856/60)/60)/24)+DATE(1970,1,1)</f>
        <v>41388.021261574075</v>
      </c>
      <c r="P1856" t="str">
        <f>LEFT(N1856,SEARCH("/",N1856)-1)</f>
        <v>music</v>
      </c>
      <c r="Q1856" t="str">
        <f>RIGHT(N1856,LEN(N1856)-SEARCH("/",N1856))</f>
        <v>rock</v>
      </c>
      <c r="R1856">
        <f>YEAR(O1856)</f>
        <v>2013</v>
      </c>
    </row>
    <row r="1857" spans="1:18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>(((J1857/60)/60)/24)+DATE(1970,1,1)</f>
        <v>41600.538657407407</v>
      </c>
      <c r="P1857" t="str">
        <f>LEFT(N1857,SEARCH("/",N1857)-1)</f>
        <v>music</v>
      </c>
      <c r="Q1857" t="str">
        <f>RIGHT(N1857,LEN(N1857)-SEARCH("/",N1857))</f>
        <v>rock</v>
      </c>
      <c r="R1857">
        <f>YEAR(O1857)</f>
        <v>2013</v>
      </c>
    </row>
    <row r="1858" spans="1:18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>(((J1858/60)/60)/24)+DATE(1970,1,1)</f>
        <v>41817.854999999996</v>
      </c>
      <c r="P1858" t="str">
        <f>LEFT(N1858,SEARCH("/",N1858)-1)</f>
        <v>music</v>
      </c>
      <c r="Q1858" t="str">
        <f>RIGHT(N1858,LEN(N1858)-SEARCH("/",N1858))</f>
        <v>rock</v>
      </c>
      <c r="R1858">
        <f>YEAR(O1858)</f>
        <v>2014</v>
      </c>
    </row>
    <row r="1859" spans="1:18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>(((J1859/60)/60)/24)+DATE(1970,1,1)</f>
        <v>41864.76866898148</v>
      </c>
      <c r="P1859" t="str">
        <f>LEFT(N1859,SEARCH("/",N1859)-1)</f>
        <v>music</v>
      </c>
      <c r="Q1859" t="str">
        <f>RIGHT(N1859,LEN(N1859)-SEARCH("/",N1859))</f>
        <v>rock</v>
      </c>
      <c r="R1859">
        <f>YEAR(O1859)</f>
        <v>2014</v>
      </c>
    </row>
    <row r="1860" spans="1:18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>(((J1860/60)/60)/24)+DATE(1970,1,1)</f>
        <v>40833.200474537036</v>
      </c>
      <c r="P1860" t="str">
        <f>LEFT(N1860,SEARCH("/",N1860)-1)</f>
        <v>music</v>
      </c>
      <c r="Q1860" t="str">
        <f>RIGHT(N1860,LEN(N1860)-SEARCH("/",N1860))</f>
        <v>rock</v>
      </c>
      <c r="R1860">
        <f>YEAR(O1860)</f>
        <v>2011</v>
      </c>
    </row>
    <row r="1861" spans="1:18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>(((J1861/60)/60)/24)+DATE(1970,1,1)</f>
        <v>40778.770011574074</v>
      </c>
      <c r="P1861" t="str">
        <f>LEFT(N1861,SEARCH("/",N1861)-1)</f>
        <v>music</v>
      </c>
      <c r="Q1861" t="str">
        <f>RIGHT(N1861,LEN(N1861)-SEARCH("/",N1861))</f>
        <v>rock</v>
      </c>
      <c r="R1861">
        <f>YEAR(O1861)</f>
        <v>2011</v>
      </c>
    </row>
    <row r="1862" spans="1:18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>(((J1862/60)/60)/24)+DATE(1970,1,1)</f>
        <v>41655.709305555552</v>
      </c>
      <c r="P1862" t="str">
        <f>LEFT(N1862,SEARCH("/",N1862)-1)</f>
        <v>music</v>
      </c>
      <c r="Q1862" t="str">
        <f>RIGHT(N1862,LEN(N1862)-SEARCH("/",N1862))</f>
        <v>rock</v>
      </c>
      <c r="R1862">
        <f>YEAR(O1862)</f>
        <v>2014</v>
      </c>
    </row>
    <row r="1863" spans="1:18" ht="43.5" x14ac:dyDescent="0.35">
      <c r="A1863">
        <v>2898</v>
      </c>
      <c r="B1863" s="3" t="s">
        <v>2898</v>
      </c>
      <c r="C1863" s="3" t="s">
        <v>7008</v>
      </c>
      <c r="D1863" s="6">
        <v>7500</v>
      </c>
      <c r="E1863" s="8">
        <v>316</v>
      </c>
      <c r="F1863" t="s">
        <v>8220</v>
      </c>
      <c r="G1863" t="s">
        <v>8223</v>
      </c>
      <c r="H1863" t="s">
        <v>8245</v>
      </c>
      <c r="I1863">
        <v>1446307053</v>
      </c>
      <c r="J1863">
        <v>1443715053</v>
      </c>
      <c r="K1863" t="b">
        <v>0</v>
      </c>
      <c r="L1863">
        <v>12</v>
      </c>
      <c r="M1863" t="b">
        <v>0</v>
      </c>
      <c r="N1863" t="s">
        <v>8269</v>
      </c>
      <c r="O1863" s="9">
        <f>(((J1863/60)/60)/24)+DATE(1970,1,1)</f>
        <v>42278.664965277778</v>
      </c>
      <c r="P1863" t="str">
        <f>LEFT(N1863,SEARCH("/",N1863)-1)</f>
        <v>theater</v>
      </c>
      <c r="Q1863" t="str">
        <f>RIGHT(N1863,LEN(N1863)-SEARCH("/",N1863))</f>
        <v>plays</v>
      </c>
      <c r="R1863">
        <f>YEAR(O1863)</f>
        <v>2015</v>
      </c>
    </row>
    <row r="1864" spans="1:18" ht="58" x14ac:dyDescent="0.35">
      <c r="A1864">
        <v>3806</v>
      </c>
      <c r="B1864" s="3" t="s">
        <v>3803</v>
      </c>
      <c r="C1864" s="3" t="s">
        <v>7916</v>
      </c>
      <c r="D1864" s="6">
        <v>7500</v>
      </c>
      <c r="E1864" s="8">
        <v>5</v>
      </c>
      <c r="F1864" t="s">
        <v>8220</v>
      </c>
      <c r="G1864" t="s">
        <v>8225</v>
      </c>
      <c r="H1864" t="s">
        <v>8247</v>
      </c>
      <c r="I1864">
        <v>1404022381</v>
      </c>
      <c r="J1864">
        <v>1402294381</v>
      </c>
      <c r="K1864" t="b">
        <v>0</v>
      </c>
      <c r="L1864">
        <v>1</v>
      </c>
      <c r="M1864" t="b">
        <v>0</v>
      </c>
      <c r="N1864" t="s">
        <v>8303</v>
      </c>
      <c r="O1864" s="9">
        <f>(((J1864/60)/60)/24)+DATE(1970,1,1)</f>
        <v>41799.259039351848</v>
      </c>
      <c r="P1864" t="str">
        <f>LEFT(N1864,SEARCH("/",N1864)-1)</f>
        <v>theater</v>
      </c>
      <c r="Q1864" t="str">
        <f>RIGHT(N1864,LEN(N1864)-SEARCH("/",N1864))</f>
        <v>musical</v>
      </c>
      <c r="R1864">
        <f>YEAR(O1864)</f>
        <v>2014</v>
      </c>
    </row>
    <row r="1865" spans="1:18" ht="29" x14ac:dyDescent="0.35">
      <c r="A1865">
        <v>3862</v>
      </c>
      <c r="B1865" s="3" t="s">
        <v>3859</v>
      </c>
      <c r="C1865" s="3" t="s">
        <v>7971</v>
      </c>
      <c r="D1865" s="6">
        <v>7500</v>
      </c>
      <c r="E1865" s="8">
        <v>1</v>
      </c>
      <c r="F1865" t="s">
        <v>8220</v>
      </c>
      <c r="G1865" t="s">
        <v>8223</v>
      </c>
      <c r="H1865" t="s">
        <v>8245</v>
      </c>
      <c r="I1865">
        <v>1473699540</v>
      </c>
      <c r="J1865">
        <v>1472451356</v>
      </c>
      <c r="K1865" t="b">
        <v>0</v>
      </c>
      <c r="L1865">
        <v>1</v>
      </c>
      <c r="M1865" t="b">
        <v>0</v>
      </c>
      <c r="N1865" t="s">
        <v>8269</v>
      </c>
      <c r="O1865" s="9">
        <f>(((J1865/60)/60)/24)+DATE(1970,1,1)</f>
        <v>42611.261064814811</v>
      </c>
      <c r="P1865" t="str">
        <f>LEFT(N1865,SEARCH("/",N1865)-1)</f>
        <v>theater</v>
      </c>
      <c r="Q1865" t="str">
        <f>RIGHT(N1865,LEN(N1865)-SEARCH("/",N1865))</f>
        <v>plays</v>
      </c>
      <c r="R1865">
        <f>YEAR(O1865)</f>
        <v>2016</v>
      </c>
    </row>
    <row r="1866" spans="1:18" ht="58" x14ac:dyDescent="0.35">
      <c r="A1866">
        <v>3966</v>
      </c>
      <c r="B1866" s="3" t="s">
        <v>3963</v>
      </c>
      <c r="C1866" s="3" t="s">
        <v>8073</v>
      </c>
      <c r="D1866" s="6">
        <v>7500</v>
      </c>
      <c r="E1866" s="8">
        <v>45</v>
      </c>
      <c r="F1866" t="s">
        <v>8220</v>
      </c>
      <c r="G1866" t="s">
        <v>8223</v>
      </c>
      <c r="H1866" t="s">
        <v>8245</v>
      </c>
      <c r="I1866">
        <v>1406170740</v>
      </c>
      <c r="J1866">
        <v>1402506278</v>
      </c>
      <c r="K1866" t="b">
        <v>0</v>
      </c>
      <c r="L1866">
        <v>2</v>
      </c>
      <c r="M1866" t="b">
        <v>0</v>
      </c>
      <c r="N1866" t="s">
        <v>8269</v>
      </c>
      <c r="O1866" s="9">
        <f>(((J1866/60)/60)/24)+DATE(1970,1,1)</f>
        <v>41801.711550925924</v>
      </c>
      <c r="P1866" t="str">
        <f>LEFT(N1866,SEARCH("/",N1866)-1)</f>
        <v>theater</v>
      </c>
      <c r="Q1866" t="str">
        <f>RIGHT(N1866,LEN(N1866)-SEARCH("/",N1866))</f>
        <v>plays</v>
      </c>
      <c r="R1866">
        <f>YEAR(O1866)</f>
        <v>2014</v>
      </c>
    </row>
    <row r="1867" spans="1:18" ht="43.5" x14ac:dyDescent="0.35">
      <c r="A1867">
        <v>4010</v>
      </c>
      <c r="B1867" s="3" t="s">
        <v>4006</v>
      </c>
      <c r="C1867" s="3" t="s">
        <v>8115</v>
      </c>
      <c r="D1867" s="6">
        <v>7200</v>
      </c>
      <c r="E1867" s="8">
        <v>1742</v>
      </c>
      <c r="F1867" t="s">
        <v>8220</v>
      </c>
      <c r="G1867" t="s">
        <v>8223</v>
      </c>
      <c r="H1867" t="s">
        <v>8245</v>
      </c>
      <c r="I1867">
        <v>1414348166</v>
      </c>
      <c r="J1867">
        <v>1412879366</v>
      </c>
      <c r="K1867" t="b">
        <v>0</v>
      </c>
      <c r="L1867">
        <v>38</v>
      </c>
      <c r="M1867" t="b">
        <v>0</v>
      </c>
      <c r="N1867" t="s">
        <v>8269</v>
      </c>
      <c r="O1867" s="9">
        <f>(((J1867/60)/60)/24)+DATE(1970,1,1)</f>
        <v>41921.770439814813</v>
      </c>
      <c r="P1867" t="str">
        <f>LEFT(N1867,SEARCH("/",N1867)-1)</f>
        <v>theater</v>
      </c>
      <c r="Q1867" t="str">
        <f>RIGHT(N1867,LEN(N1867)-SEARCH("/",N1867))</f>
        <v>plays</v>
      </c>
      <c r="R1867">
        <f>YEAR(O1867)</f>
        <v>2014</v>
      </c>
    </row>
    <row r="1868" spans="1:18" ht="58" x14ac:dyDescent="0.35">
      <c r="A1868">
        <v>518</v>
      </c>
      <c r="B1868" s="3" t="s">
        <v>519</v>
      </c>
      <c r="C1868" s="3" t="s">
        <v>4628</v>
      </c>
      <c r="D1868" s="6">
        <v>7175</v>
      </c>
      <c r="E1868" s="8">
        <v>0</v>
      </c>
      <c r="F1868" t="s">
        <v>8220</v>
      </c>
      <c r="G1868" t="s">
        <v>8223</v>
      </c>
      <c r="H1868" t="s">
        <v>8245</v>
      </c>
      <c r="I1868">
        <v>1441550760</v>
      </c>
      <c r="J1868">
        <v>1438958824</v>
      </c>
      <c r="K1868" t="b">
        <v>0</v>
      </c>
      <c r="L1868">
        <v>0</v>
      </c>
      <c r="M1868" t="b">
        <v>0</v>
      </c>
      <c r="N1868" t="s">
        <v>8268</v>
      </c>
      <c r="O1868" s="9">
        <f>(((J1868/60)/60)/24)+DATE(1970,1,1)</f>
        <v>42223.616018518514</v>
      </c>
      <c r="P1868" t="str">
        <f>LEFT(N1868,SEARCH("/",N1868)-1)</f>
        <v>film &amp; video</v>
      </c>
      <c r="Q1868" t="str">
        <f>RIGHT(N1868,LEN(N1868)-SEARCH("/",N1868))</f>
        <v>animation</v>
      </c>
      <c r="R1868">
        <f>YEAR(O1868)</f>
        <v>2015</v>
      </c>
    </row>
    <row r="1869" spans="1:18" ht="43.5" x14ac:dyDescent="0.35">
      <c r="A1869">
        <v>437</v>
      </c>
      <c r="B1869" s="3" t="s">
        <v>438</v>
      </c>
      <c r="C1869" s="3" t="s">
        <v>4547</v>
      </c>
      <c r="D1869" s="6">
        <v>7000</v>
      </c>
      <c r="E1869" s="8">
        <v>0</v>
      </c>
      <c r="F1869" t="s">
        <v>8220</v>
      </c>
      <c r="G1869" t="s">
        <v>8228</v>
      </c>
      <c r="H1869" t="s">
        <v>8250</v>
      </c>
      <c r="I1869">
        <v>1475912326</v>
      </c>
      <c r="J1869">
        <v>1470728326</v>
      </c>
      <c r="K1869" t="b">
        <v>0</v>
      </c>
      <c r="L1869">
        <v>0</v>
      </c>
      <c r="M1869" t="b">
        <v>0</v>
      </c>
      <c r="N1869" t="s">
        <v>8268</v>
      </c>
      <c r="O1869" s="9">
        <f>(((J1869/60)/60)/24)+DATE(1970,1,1)</f>
        <v>42591.31858796296</v>
      </c>
      <c r="P1869" t="str">
        <f>LEFT(N1869,SEARCH("/",N1869)-1)</f>
        <v>film &amp; video</v>
      </c>
      <c r="Q1869" t="str">
        <f>RIGHT(N1869,LEN(N1869)-SEARCH("/",N1869))</f>
        <v>animation</v>
      </c>
      <c r="R1869">
        <f>YEAR(O1869)</f>
        <v>2016</v>
      </c>
    </row>
    <row r="1870" spans="1:18" ht="43.5" x14ac:dyDescent="0.35">
      <c r="A1870">
        <v>495</v>
      </c>
      <c r="B1870" s="3" t="s">
        <v>496</v>
      </c>
      <c r="C1870" s="3" t="s">
        <v>4605</v>
      </c>
      <c r="D1870" s="6">
        <v>7000</v>
      </c>
      <c r="E1870" s="8">
        <v>0</v>
      </c>
      <c r="F1870" t="s">
        <v>8220</v>
      </c>
      <c r="G1870" t="s">
        <v>8223</v>
      </c>
      <c r="H1870" t="s">
        <v>8245</v>
      </c>
      <c r="I1870">
        <v>1437076305</v>
      </c>
      <c r="J1870">
        <v>1434484305</v>
      </c>
      <c r="K1870" t="b">
        <v>0</v>
      </c>
      <c r="L1870">
        <v>0</v>
      </c>
      <c r="M1870" t="b">
        <v>0</v>
      </c>
      <c r="N1870" t="s">
        <v>8268</v>
      </c>
      <c r="O1870" s="9">
        <f>(((J1870/60)/60)/24)+DATE(1970,1,1)</f>
        <v>42171.827604166669</v>
      </c>
      <c r="P1870" t="str">
        <f>LEFT(N1870,SEARCH("/",N1870)-1)</f>
        <v>film &amp; video</v>
      </c>
      <c r="Q1870" t="str">
        <f>RIGHT(N1870,LEN(N1870)-SEARCH("/",N1870))</f>
        <v>animation</v>
      </c>
      <c r="R1870">
        <f>YEAR(O1870)</f>
        <v>2015</v>
      </c>
    </row>
    <row r="1871" spans="1:18" ht="43.5" x14ac:dyDescent="0.35">
      <c r="A1871">
        <v>716</v>
      </c>
      <c r="B1871" s="3" t="s">
        <v>717</v>
      </c>
      <c r="C1871" s="3" t="s">
        <v>4826</v>
      </c>
      <c r="D1871" s="6">
        <v>7000</v>
      </c>
      <c r="E1871" s="8">
        <v>715</v>
      </c>
      <c r="F1871" t="s">
        <v>8220</v>
      </c>
      <c r="G1871" t="s">
        <v>8223</v>
      </c>
      <c r="H1871" t="s">
        <v>8245</v>
      </c>
      <c r="I1871">
        <v>1417392000</v>
      </c>
      <c r="J1871">
        <v>1414511307</v>
      </c>
      <c r="K1871" t="b">
        <v>0</v>
      </c>
      <c r="L1871">
        <v>16</v>
      </c>
      <c r="M1871" t="b">
        <v>0</v>
      </c>
      <c r="N1871" t="s">
        <v>8271</v>
      </c>
      <c r="O1871" s="9">
        <f>(((J1871/60)/60)/24)+DATE(1970,1,1)</f>
        <v>41940.658645833333</v>
      </c>
      <c r="P1871" t="str">
        <f>LEFT(N1871,SEARCH("/",N1871)-1)</f>
        <v>technology</v>
      </c>
      <c r="Q1871" t="str">
        <f>RIGHT(N1871,LEN(N1871)-SEARCH("/",N1871))</f>
        <v>wearables</v>
      </c>
      <c r="R1871">
        <f>YEAR(O1871)</f>
        <v>2014</v>
      </c>
    </row>
    <row r="1872" spans="1:18" ht="43.5" x14ac:dyDescent="0.35">
      <c r="A1872">
        <v>765</v>
      </c>
      <c r="B1872" s="3" t="s">
        <v>766</v>
      </c>
      <c r="C1872" s="3" t="s">
        <v>4875</v>
      </c>
      <c r="D1872" s="6">
        <v>7000</v>
      </c>
      <c r="E1872" s="8">
        <v>2521</v>
      </c>
      <c r="F1872" t="s">
        <v>8220</v>
      </c>
      <c r="G1872" t="s">
        <v>8223</v>
      </c>
      <c r="H1872" t="s">
        <v>8245</v>
      </c>
      <c r="I1872">
        <v>1413723684</v>
      </c>
      <c r="J1872">
        <v>1411131684</v>
      </c>
      <c r="K1872" t="b">
        <v>0</v>
      </c>
      <c r="L1872">
        <v>44</v>
      </c>
      <c r="M1872" t="b">
        <v>0</v>
      </c>
      <c r="N1872" t="s">
        <v>8273</v>
      </c>
      <c r="O1872" s="9">
        <f>(((J1872/60)/60)/24)+DATE(1970,1,1)</f>
        <v>41901.542638888888</v>
      </c>
      <c r="P1872" t="str">
        <f>LEFT(N1872,SEARCH("/",N1872)-1)</f>
        <v>publishing</v>
      </c>
      <c r="Q1872" t="str">
        <f>RIGHT(N1872,LEN(N1872)-SEARCH("/",N1872))</f>
        <v>fiction</v>
      </c>
      <c r="R1872">
        <f>YEAR(O1872)</f>
        <v>2014</v>
      </c>
    </row>
    <row r="1873" spans="1:18" ht="43.5" x14ac:dyDescent="0.35">
      <c r="A1873">
        <v>776</v>
      </c>
      <c r="B1873" s="3" t="s">
        <v>777</v>
      </c>
      <c r="C1873" s="3" t="s">
        <v>4886</v>
      </c>
      <c r="D1873" s="6">
        <v>7000</v>
      </c>
      <c r="E1873" s="8">
        <v>3598</v>
      </c>
      <c r="F1873" t="s">
        <v>8220</v>
      </c>
      <c r="G1873" t="s">
        <v>8223</v>
      </c>
      <c r="H1873" t="s">
        <v>8245</v>
      </c>
      <c r="I1873">
        <v>1444539600</v>
      </c>
      <c r="J1873">
        <v>1441297645</v>
      </c>
      <c r="K1873" t="b">
        <v>0</v>
      </c>
      <c r="L1873">
        <v>57</v>
      </c>
      <c r="M1873" t="b">
        <v>0</v>
      </c>
      <c r="N1873" t="s">
        <v>8273</v>
      </c>
      <c r="O1873" s="9">
        <f>(((J1873/60)/60)/24)+DATE(1970,1,1)</f>
        <v>42250.685706018514</v>
      </c>
      <c r="P1873" t="str">
        <f>LEFT(N1873,SEARCH("/",N1873)-1)</f>
        <v>publishing</v>
      </c>
      <c r="Q1873" t="str">
        <f>RIGHT(N1873,LEN(N1873)-SEARCH("/",N1873))</f>
        <v>fiction</v>
      </c>
      <c r="R1873">
        <f>YEAR(O1873)</f>
        <v>2015</v>
      </c>
    </row>
    <row r="1874" spans="1:18" ht="58" x14ac:dyDescent="0.35">
      <c r="A1874">
        <v>926</v>
      </c>
      <c r="B1874" s="3" t="s">
        <v>927</v>
      </c>
      <c r="C1874" s="3" t="s">
        <v>5036</v>
      </c>
      <c r="D1874" s="6">
        <v>7000</v>
      </c>
      <c r="E1874" s="8">
        <v>0</v>
      </c>
      <c r="F1874" t="s">
        <v>8220</v>
      </c>
      <c r="G1874" t="s">
        <v>8223</v>
      </c>
      <c r="H1874" t="s">
        <v>8245</v>
      </c>
      <c r="I1874">
        <v>1278628800</v>
      </c>
      <c r="J1874">
        <v>1276043330</v>
      </c>
      <c r="K1874" t="b">
        <v>0</v>
      </c>
      <c r="L1874">
        <v>0</v>
      </c>
      <c r="M1874" t="b">
        <v>0</v>
      </c>
      <c r="N1874" t="s">
        <v>8276</v>
      </c>
      <c r="O1874" s="9">
        <f>(((J1874/60)/60)/24)+DATE(1970,1,1)</f>
        <v>40338.02002314815</v>
      </c>
      <c r="P1874" t="str">
        <f>LEFT(N1874,SEARCH("/",N1874)-1)</f>
        <v>music</v>
      </c>
      <c r="Q1874" t="str">
        <f>RIGHT(N1874,LEN(N1874)-SEARCH("/",N1874))</f>
        <v>jazz</v>
      </c>
      <c r="R1874">
        <f>YEAR(O1874)</f>
        <v>2010</v>
      </c>
    </row>
    <row r="1875" spans="1:18" ht="43.5" x14ac:dyDescent="0.35">
      <c r="A1875">
        <v>938</v>
      </c>
      <c r="B1875" s="3" t="s">
        <v>939</v>
      </c>
      <c r="C1875" s="3" t="s">
        <v>5048</v>
      </c>
      <c r="D1875" s="6">
        <v>7000</v>
      </c>
      <c r="E1875" s="8">
        <v>25</v>
      </c>
      <c r="F1875" t="s">
        <v>8220</v>
      </c>
      <c r="G1875" t="s">
        <v>8223</v>
      </c>
      <c r="H1875" t="s">
        <v>8245</v>
      </c>
      <c r="I1875">
        <v>1346585448</v>
      </c>
      <c r="J1875">
        <v>1343993448</v>
      </c>
      <c r="K1875" t="b">
        <v>0</v>
      </c>
      <c r="L1875">
        <v>1</v>
      </c>
      <c r="M1875" t="b">
        <v>0</v>
      </c>
      <c r="N1875" t="s">
        <v>8276</v>
      </c>
      <c r="O1875" s="9">
        <f>(((J1875/60)/60)/24)+DATE(1970,1,1)</f>
        <v>41124.479722222226</v>
      </c>
      <c r="P1875" t="str">
        <f>LEFT(N1875,SEARCH("/",N1875)-1)</f>
        <v>music</v>
      </c>
      <c r="Q1875" t="str">
        <f>RIGHT(N1875,LEN(N1875)-SEARCH("/",N1875))</f>
        <v>jazz</v>
      </c>
      <c r="R1875">
        <f>YEAR(O1875)</f>
        <v>2012</v>
      </c>
    </row>
    <row r="1876" spans="1:18" ht="29" x14ac:dyDescent="0.35">
      <c r="A1876">
        <v>1412</v>
      </c>
      <c r="B1876" s="3" t="s">
        <v>1413</v>
      </c>
      <c r="C1876" s="3" t="s">
        <v>5522</v>
      </c>
      <c r="D1876" s="6">
        <v>7000</v>
      </c>
      <c r="E1876" s="8">
        <v>320</v>
      </c>
      <c r="F1876" t="s">
        <v>8220</v>
      </c>
      <c r="G1876" t="s">
        <v>8223</v>
      </c>
      <c r="H1876" t="s">
        <v>8245</v>
      </c>
      <c r="I1876">
        <v>1417656699</v>
      </c>
      <c r="J1876">
        <v>1415064699</v>
      </c>
      <c r="K1876" t="b">
        <v>0</v>
      </c>
      <c r="L1876">
        <v>13</v>
      </c>
      <c r="M1876" t="b">
        <v>0</v>
      </c>
      <c r="N1876" t="s">
        <v>8285</v>
      </c>
      <c r="O1876" s="9">
        <f>(((J1876/60)/60)/24)+DATE(1970,1,1)</f>
        <v>41947.063645833332</v>
      </c>
      <c r="P1876" t="str">
        <f>LEFT(N1876,SEARCH("/",N1876)-1)</f>
        <v>publishing</v>
      </c>
      <c r="Q1876" t="str">
        <f>RIGHT(N1876,LEN(N1876)-SEARCH("/",N1876))</f>
        <v>translations</v>
      </c>
      <c r="R1876">
        <f>YEAR(O1876)</f>
        <v>2014</v>
      </c>
    </row>
    <row r="1877" spans="1:18" ht="43.5" x14ac:dyDescent="0.35">
      <c r="A1877">
        <v>1483</v>
      </c>
      <c r="B1877" s="3" t="s">
        <v>1484</v>
      </c>
      <c r="C1877" s="3" t="s">
        <v>5593</v>
      </c>
      <c r="D1877" s="6">
        <v>7000</v>
      </c>
      <c r="E1877" s="8">
        <v>50</v>
      </c>
      <c r="F1877" t="s">
        <v>8220</v>
      </c>
      <c r="G1877" t="s">
        <v>8223</v>
      </c>
      <c r="H1877" t="s">
        <v>8245</v>
      </c>
      <c r="I1877">
        <v>1469162275</v>
      </c>
      <c r="J1877">
        <v>1467002275</v>
      </c>
      <c r="K1877" t="b">
        <v>0</v>
      </c>
      <c r="L1877">
        <v>2</v>
      </c>
      <c r="M1877" t="b">
        <v>0</v>
      </c>
      <c r="N1877" t="s">
        <v>8273</v>
      </c>
      <c r="O1877" s="9">
        <f>(((J1877/60)/60)/24)+DATE(1970,1,1)</f>
        <v>42548.192997685182</v>
      </c>
      <c r="P1877" t="str">
        <f>LEFT(N1877,SEARCH("/",N1877)-1)</f>
        <v>publishing</v>
      </c>
      <c r="Q1877" t="str">
        <f>RIGHT(N1877,LEN(N1877)-SEARCH("/",N1877))</f>
        <v>fiction</v>
      </c>
      <c r="R1877">
        <f>YEAR(O1877)</f>
        <v>2016</v>
      </c>
    </row>
    <row r="1878" spans="1:18" ht="58" x14ac:dyDescent="0.35">
      <c r="A1878">
        <v>1708</v>
      </c>
      <c r="B1878" s="3" t="s">
        <v>1709</v>
      </c>
      <c r="C1878" s="3" t="s">
        <v>5818</v>
      </c>
      <c r="D1878" s="6">
        <v>7000</v>
      </c>
      <c r="E1878" s="8">
        <v>0</v>
      </c>
      <c r="F1878" t="s">
        <v>8220</v>
      </c>
      <c r="G1878" t="s">
        <v>8223</v>
      </c>
      <c r="H1878" t="s">
        <v>8245</v>
      </c>
      <c r="I1878">
        <v>1462135706</v>
      </c>
      <c r="J1878">
        <v>1458679706</v>
      </c>
      <c r="K1878" t="b">
        <v>0</v>
      </c>
      <c r="L1878">
        <v>0</v>
      </c>
      <c r="M1878" t="b">
        <v>0</v>
      </c>
      <c r="N1878" t="s">
        <v>8291</v>
      </c>
      <c r="O1878" s="9">
        <f>(((J1878/60)/60)/24)+DATE(1970,1,1)</f>
        <v>42451.866967592592</v>
      </c>
      <c r="P1878" t="str">
        <f>LEFT(N1878,SEARCH("/",N1878)-1)</f>
        <v>music</v>
      </c>
      <c r="Q1878" t="str">
        <f>RIGHT(N1878,LEN(N1878)-SEARCH("/",N1878))</f>
        <v>faith</v>
      </c>
      <c r="R1878">
        <f>YEAR(O1878)</f>
        <v>2016</v>
      </c>
    </row>
    <row r="1879" spans="1:18" ht="58" x14ac:dyDescent="0.35">
      <c r="A1879">
        <v>2505</v>
      </c>
      <c r="B1879" s="3" t="s">
        <v>2505</v>
      </c>
      <c r="C1879" s="3" t="s">
        <v>6615</v>
      </c>
      <c r="D1879" s="6">
        <v>7000</v>
      </c>
      <c r="E1879" s="8">
        <v>0</v>
      </c>
      <c r="F1879" t="s">
        <v>8220</v>
      </c>
      <c r="G1879" t="s">
        <v>8223</v>
      </c>
      <c r="H1879" t="s">
        <v>8245</v>
      </c>
      <c r="I1879">
        <v>1426292416</v>
      </c>
      <c r="J1879">
        <v>1423704016</v>
      </c>
      <c r="K1879" t="b">
        <v>0</v>
      </c>
      <c r="L1879">
        <v>0</v>
      </c>
      <c r="M1879" t="b">
        <v>0</v>
      </c>
      <c r="N1879" t="s">
        <v>8297</v>
      </c>
      <c r="O1879" s="9">
        <f>(((J1879/60)/60)/24)+DATE(1970,1,1)</f>
        <v>42047.05574074074</v>
      </c>
      <c r="P1879" t="str">
        <f>LEFT(N1879,SEARCH("/",N1879)-1)</f>
        <v>food</v>
      </c>
      <c r="Q1879" t="str">
        <f>RIGHT(N1879,LEN(N1879)-SEARCH("/",N1879))</f>
        <v>restaurants</v>
      </c>
      <c r="R1879">
        <f>YEAR(O1879)</f>
        <v>2015</v>
      </c>
    </row>
    <row r="1880" spans="1:18" ht="43.5" x14ac:dyDescent="0.35">
      <c r="A1880">
        <v>2768</v>
      </c>
      <c r="B1880" s="3" t="s">
        <v>2768</v>
      </c>
      <c r="C1880" s="3" t="s">
        <v>6878</v>
      </c>
      <c r="D1880" s="6">
        <v>7000</v>
      </c>
      <c r="E1880" s="8">
        <v>1002</v>
      </c>
      <c r="F1880" t="s">
        <v>8220</v>
      </c>
      <c r="G1880" t="s">
        <v>8223</v>
      </c>
      <c r="H1880" t="s">
        <v>8245</v>
      </c>
      <c r="I1880">
        <v>1333028723</v>
      </c>
      <c r="J1880">
        <v>1330440323</v>
      </c>
      <c r="K1880" t="b">
        <v>0</v>
      </c>
      <c r="L1880">
        <v>34</v>
      </c>
      <c r="M1880" t="b">
        <v>0</v>
      </c>
      <c r="N1880" t="s">
        <v>8302</v>
      </c>
      <c r="O1880" s="9">
        <f>(((J1880/60)/60)/24)+DATE(1970,1,1)</f>
        <v>40967.614849537036</v>
      </c>
      <c r="P1880" t="str">
        <f>LEFT(N1880,SEARCH("/",N1880)-1)</f>
        <v>publishing</v>
      </c>
      <c r="Q1880" t="str">
        <f>RIGHT(N1880,LEN(N1880)-SEARCH("/",N1880))</f>
        <v>children's books</v>
      </c>
      <c r="R1880">
        <f>YEAR(O1880)</f>
        <v>2012</v>
      </c>
    </row>
    <row r="1881" spans="1:18" ht="43.5" x14ac:dyDescent="0.35">
      <c r="A1881">
        <v>3793</v>
      </c>
      <c r="B1881" s="3" t="s">
        <v>3790</v>
      </c>
      <c r="C1881" s="3" t="s">
        <v>7903</v>
      </c>
      <c r="D1881" s="6">
        <v>7000</v>
      </c>
      <c r="E1881" s="8">
        <v>4176</v>
      </c>
      <c r="F1881" t="s">
        <v>8220</v>
      </c>
      <c r="G1881" t="s">
        <v>8223</v>
      </c>
      <c r="H1881" t="s">
        <v>8245</v>
      </c>
      <c r="I1881">
        <v>1418769129</v>
      </c>
      <c r="J1881">
        <v>1416954729</v>
      </c>
      <c r="K1881" t="b">
        <v>0</v>
      </c>
      <c r="L1881">
        <v>24</v>
      </c>
      <c r="M1881" t="b">
        <v>0</v>
      </c>
      <c r="N1881" t="s">
        <v>8303</v>
      </c>
      <c r="O1881" s="9">
        <f>(((J1881/60)/60)/24)+DATE(1970,1,1)</f>
        <v>41968.938993055555</v>
      </c>
      <c r="P1881" t="str">
        <f>LEFT(N1881,SEARCH("/",N1881)-1)</f>
        <v>theater</v>
      </c>
      <c r="Q1881" t="str">
        <f>RIGHT(N1881,LEN(N1881)-SEARCH("/",N1881))</f>
        <v>musical</v>
      </c>
      <c r="R1881">
        <f>YEAR(O1881)</f>
        <v>2014</v>
      </c>
    </row>
    <row r="1882" spans="1:18" ht="43.5" x14ac:dyDescent="0.35">
      <c r="A1882">
        <v>3846</v>
      </c>
      <c r="B1882" s="3" t="s">
        <v>3843</v>
      </c>
      <c r="C1882" s="3" t="s">
        <v>7955</v>
      </c>
      <c r="D1882" s="6">
        <v>7000</v>
      </c>
      <c r="E1882" s="8">
        <v>189</v>
      </c>
      <c r="F1882" t="s">
        <v>8220</v>
      </c>
      <c r="G1882" t="s">
        <v>8223</v>
      </c>
      <c r="H1882" t="s">
        <v>8245</v>
      </c>
      <c r="I1882">
        <v>1412405940</v>
      </c>
      <c r="J1882">
        <v>1409721542</v>
      </c>
      <c r="K1882" t="b">
        <v>1</v>
      </c>
      <c r="L1882">
        <v>8</v>
      </c>
      <c r="M1882" t="b">
        <v>0</v>
      </c>
      <c r="N1882" t="s">
        <v>8269</v>
      </c>
      <c r="O1882" s="9">
        <f>(((J1882/60)/60)/24)+DATE(1970,1,1)</f>
        <v>41885.221550925926</v>
      </c>
      <c r="P1882" t="str">
        <f>LEFT(N1882,SEARCH("/",N1882)-1)</f>
        <v>theater</v>
      </c>
      <c r="Q1882" t="str">
        <f>RIGHT(N1882,LEN(N1882)-SEARCH("/",N1882))</f>
        <v>plays</v>
      </c>
      <c r="R1882">
        <f>YEAR(O1882)</f>
        <v>2014</v>
      </c>
    </row>
    <row r="1883" spans="1:18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>(((J1883/60)/60)/24)+DATE(1970,1,1)</f>
        <v>42043.152650462958</v>
      </c>
      <c r="P1883" t="str">
        <f>LEFT(N1883,SEARCH("/",N1883)-1)</f>
        <v>music</v>
      </c>
      <c r="Q1883" t="str">
        <f>RIGHT(N1883,LEN(N1883)-SEARCH("/",N1883))</f>
        <v>indie rock</v>
      </c>
      <c r="R1883">
        <f>YEAR(O1883)</f>
        <v>2015</v>
      </c>
    </row>
    <row r="1884" spans="1:18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>(((J1884/60)/60)/24)+DATE(1970,1,1)</f>
        <v>41067.949212962965</v>
      </c>
      <c r="P1884" t="str">
        <f>LEFT(N1884,SEARCH("/",N1884)-1)</f>
        <v>music</v>
      </c>
      <c r="Q1884" t="str">
        <f>RIGHT(N1884,LEN(N1884)-SEARCH("/",N1884))</f>
        <v>indie rock</v>
      </c>
      <c r="R1884">
        <f>YEAR(O1884)</f>
        <v>2012</v>
      </c>
    </row>
    <row r="1885" spans="1:18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>(((J1885/60)/60)/24)+DATE(1970,1,1)</f>
        <v>40977.948009259257</v>
      </c>
      <c r="P1885" t="str">
        <f>LEFT(N1885,SEARCH("/",N1885)-1)</f>
        <v>music</v>
      </c>
      <c r="Q1885" t="str">
        <f>RIGHT(N1885,LEN(N1885)-SEARCH("/",N1885))</f>
        <v>indie rock</v>
      </c>
      <c r="R1885">
        <f>YEAR(O1885)</f>
        <v>2012</v>
      </c>
    </row>
    <row r="1886" spans="1:18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>(((J1886/60)/60)/24)+DATE(1970,1,1)</f>
        <v>41205.198321759257</v>
      </c>
      <c r="P1886" t="str">
        <f>LEFT(N1886,SEARCH("/",N1886)-1)</f>
        <v>music</v>
      </c>
      <c r="Q1886" t="str">
        <f>RIGHT(N1886,LEN(N1886)-SEARCH("/",N1886))</f>
        <v>indie rock</v>
      </c>
      <c r="R1886">
        <f>YEAR(O1886)</f>
        <v>2012</v>
      </c>
    </row>
    <row r="1887" spans="1:18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>(((J1887/60)/60)/24)+DATE(1970,1,1)</f>
        <v>41099.093865740739</v>
      </c>
      <c r="P1887" t="str">
        <f>LEFT(N1887,SEARCH("/",N1887)-1)</f>
        <v>music</v>
      </c>
      <c r="Q1887" t="str">
        <f>RIGHT(N1887,LEN(N1887)-SEARCH("/",N1887))</f>
        <v>indie rock</v>
      </c>
      <c r="R1887">
        <f>YEAR(O1887)</f>
        <v>2012</v>
      </c>
    </row>
    <row r="1888" spans="1:18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>(((J1888/60)/60)/24)+DATE(1970,1,1)</f>
        <v>41925.906689814816</v>
      </c>
      <c r="P1888" t="str">
        <f>LEFT(N1888,SEARCH("/",N1888)-1)</f>
        <v>music</v>
      </c>
      <c r="Q1888" t="str">
        <f>RIGHT(N1888,LEN(N1888)-SEARCH("/",N1888))</f>
        <v>indie rock</v>
      </c>
      <c r="R1888">
        <f>YEAR(O1888)</f>
        <v>2014</v>
      </c>
    </row>
    <row r="1889" spans="1:18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>(((J1889/60)/60)/24)+DATE(1970,1,1)</f>
        <v>42323.800138888888</v>
      </c>
      <c r="P1889" t="str">
        <f>LEFT(N1889,SEARCH("/",N1889)-1)</f>
        <v>music</v>
      </c>
      <c r="Q1889" t="str">
        <f>RIGHT(N1889,LEN(N1889)-SEARCH("/",N1889))</f>
        <v>indie rock</v>
      </c>
      <c r="R1889">
        <f>YEAR(O1889)</f>
        <v>2015</v>
      </c>
    </row>
    <row r="1890" spans="1:18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>(((J1890/60)/60)/24)+DATE(1970,1,1)</f>
        <v>40299.239953703705</v>
      </c>
      <c r="P1890" t="str">
        <f>LEFT(N1890,SEARCH("/",N1890)-1)</f>
        <v>music</v>
      </c>
      <c r="Q1890" t="str">
        <f>RIGHT(N1890,LEN(N1890)-SEARCH("/",N1890))</f>
        <v>indie rock</v>
      </c>
      <c r="R1890">
        <f>YEAR(O1890)</f>
        <v>2010</v>
      </c>
    </row>
    <row r="1891" spans="1:18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>(((J1891/60)/60)/24)+DATE(1970,1,1)</f>
        <v>41299.793356481481</v>
      </c>
      <c r="P1891" t="str">
        <f>LEFT(N1891,SEARCH("/",N1891)-1)</f>
        <v>music</v>
      </c>
      <c r="Q1891" t="str">
        <f>RIGHT(N1891,LEN(N1891)-SEARCH("/",N1891))</f>
        <v>indie rock</v>
      </c>
      <c r="R1891">
        <f>YEAR(O1891)</f>
        <v>2013</v>
      </c>
    </row>
    <row r="1892" spans="1:18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>(((J1892/60)/60)/24)+DATE(1970,1,1)</f>
        <v>41228.786203703705</v>
      </c>
      <c r="P1892" t="str">
        <f>LEFT(N1892,SEARCH("/",N1892)-1)</f>
        <v>music</v>
      </c>
      <c r="Q1892" t="str">
        <f>RIGHT(N1892,LEN(N1892)-SEARCH("/",N1892))</f>
        <v>indie rock</v>
      </c>
      <c r="R1892">
        <f>YEAR(O1892)</f>
        <v>2012</v>
      </c>
    </row>
    <row r="1893" spans="1:18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>(((J1893/60)/60)/24)+DATE(1970,1,1)</f>
        <v>40335.798078703701</v>
      </c>
      <c r="P1893" t="str">
        <f>LEFT(N1893,SEARCH("/",N1893)-1)</f>
        <v>music</v>
      </c>
      <c r="Q1893" t="str">
        <f>RIGHT(N1893,LEN(N1893)-SEARCH("/",N1893))</f>
        <v>indie rock</v>
      </c>
      <c r="R1893">
        <f>YEAR(O1893)</f>
        <v>2010</v>
      </c>
    </row>
    <row r="1894" spans="1:18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>(((J1894/60)/60)/24)+DATE(1970,1,1)</f>
        <v>40671.637511574074</v>
      </c>
      <c r="P1894" t="str">
        <f>LEFT(N1894,SEARCH("/",N1894)-1)</f>
        <v>music</v>
      </c>
      <c r="Q1894" t="str">
        <f>RIGHT(N1894,LEN(N1894)-SEARCH("/",N1894))</f>
        <v>indie rock</v>
      </c>
      <c r="R1894">
        <f>YEAR(O1894)</f>
        <v>2011</v>
      </c>
    </row>
    <row r="1895" spans="1:18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>(((J1895/60)/60)/24)+DATE(1970,1,1)</f>
        <v>40632.94195601852</v>
      </c>
      <c r="P1895" t="str">
        <f>LEFT(N1895,SEARCH("/",N1895)-1)</f>
        <v>music</v>
      </c>
      <c r="Q1895" t="str">
        <f>RIGHT(N1895,LEN(N1895)-SEARCH("/",N1895))</f>
        <v>indie rock</v>
      </c>
      <c r="R1895">
        <f>YEAR(O1895)</f>
        <v>2011</v>
      </c>
    </row>
    <row r="1896" spans="1:18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>(((J1896/60)/60)/24)+DATE(1970,1,1)</f>
        <v>40920.904895833337</v>
      </c>
      <c r="P1896" t="str">
        <f>LEFT(N1896,SEARCH("/",N1896)-1)</f>
        <v>music</v>
      </c>
      <c r="Q1896" t="str">
        <f>RIGHT(N1896,LEN(N1896)-SEARCH("/",N1896))</f>
        <v>indie rock</v>
      </c>
      <c r="R1896">
        <f>YEAR(O1896)</f>
        <v>2012</v>
      </c>
    </row>
    <row r="1897" spans="1:18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>(((J1897/60)/60)/24)+DATE(1970,1,1)</f>
        <v>42267.746782407412</v>
      </c>
      <c r="P1897" t="str">
        <f>LEFT(N1897,SEARCH("/",N1897)-1)</f>
        <v>music</v>
      </c>
      <c r="Q1897" t="str">
        <f>RIGHT(N1897,LEN(N1897)-SEARCH("/",N1897))</f>
        <v>indie rock</v>
      </c>
      <c r="R1897">
        <f>YEAR(O1897)</f>
        <v>2015</v>
      </c>
    </row>
    <row r="1898" spans="1:18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>(((J1898/60)/60)/24)+DATE(1970,1,1)</f>
        <v>40981.710243055553</v>
      </c>
      <c r="P1898" t="str">
        <f>LEFT(N1898,SEARCH("/",N1898)-1)</f>
        <v>music</v>
      </c>
      <c r="Q1898" t="str">
        <f>RIGHT(N1898,LEN(N1898)-SEARCH("/",N1898))</f>
        <v>indie rock</v>
      </c>
      <c r="R1898">
        <f>YEAR(O1898)</f>
        <v>2012</v>
      </c>
    </row>
    <row r="1899" spans="1:18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>(((J1899/60)/60)/24)+DATE(1970,1,1)</f>
        <v>41680.583402777782</v>
      </c>
      <c r="P1899" t="str">
        <f>LEFT(N1899,SEARCH("/",N1899)-1)</f>
        <v>music</v>
      </c>
      <c r="Q1899" t="str">
        <f>RIGHT(N1899,LEN(N1899)-SEARCH("/",N1899))</f>
        <v>indie rock</v>
      </c>
      <c r="R1899">
        <f>YEAR(O1899)</f>
        <v>2014</v>
      </c>
    </row>
    <row r="1900" spans="1:18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>(((J1900/60)/60)/24)+DATE(1970,1,1)</f>
        <v>42366.192974537036</v>
      </c>
      <c r="P1900" t="str">
        <f>LEFT(N1900,SEARCH("/",N1900)-1)</f>
        <v>music</v>
      </c>
      <c r="Q1900" t="str">
        <f>RIGHT(N1900,LEN(N1900)-SEARCH("/",N1900))</f>
        <v>indie rock</v>
      </c>
      <c r="R1900">
        <f>YEAR(O1900)</f>
        <v>2015</v>
      </c>
    </row>
    <row r="1901" spans="1:18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>(((J1901/60)/60)/24)+DATE(1970,1,1)</f>
        <v>42058.941736111112</v>
      </c>
      <c r="P1901" t="str">
        <f>LEFT(N1901,SEARCH("/",N1901)-1)</f>
        <v>music</v>
      </c>
      <c r="Q1901" t="str">
        <f>RIGHT(N1901,LEN(N1901)-SEARCH("/",N1901))</f>
        <v>indie rock</v>
      </c>
      <c r="R1901">
        <f>YEAR(O1901)</f>
        <v>2015</v>
      </c>
    </row>
    <row r="1902" spans="1:18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>(((J1902/60)/60)/24)+DATE(1970,1,1)</f>
        <v>41160.871886574074</v>
      </c>
      <c r="P1902" t="str">
        <f>LEFT(N1902,SEARCH("/",N1902)-1)</f>
        <v>music</v>
      </c>
      <c r="Q1902" t="str">
        <f>RIGHT(N1902,LEN(N1902)-SEARCH("/",N1902))</f>
        <v>indie rock</v>
      </c>
      <c r="R1902">
        <f>YEAR(O1902)</f>
        <v>2012</v>
      </c>
    </row>
    <row r="1903" spans="1:18" ht="43.5" x14ac:dyDescent="0.35">
      <c r="A1903">
        <v>3933</v>
      </c>
      <c r="B1903" s="3" t="s">
        <v>3930</v>
      </c>
      <c r="C1903" s="3" t="s">
        <v>8041</v>
      </c>
      <c r="D1903" s="6">
        <v>7000</v>
      </c>
      <c r="E1903" s="8">
        <v>1102</v>
      </c>
      <c r="F1903" t="s">
        <v>8220</v>
      </c>
      <c r="G1903" t="s">
        <v>8223</v>
      </c>
      <c r="H1903" t="s">
        <v>8245</v>
      </c>
      <c r="I1903">
        <v>1468716180</v>
      </c>
      <c r="J1903">
        <v>1466205262</v>
      </c>
      <c r="K1903" t="b">
        <v>0</v>
      </c>
      <c r="L1903">
        <v>12</v>
      </c>
      <c r="M1903" t="b">
        <v>0</v>
      </c>
      <c r="N1903" t="s">
        <v>8269</v>
      </c>
      <c r="O1903" s="9">
        <f>(((J1903/60)/60)/24)+DATE(1970,1,1)</f>
        <v>42538.968310185184</v>
      </c>
      <c r="P1903" t="str">
        <f>LEFT(N1903,SEARCH("/",N1903)-1)</f>
        <v>theater</v>
      </c>
      <c r="Q1903" t="str">
        <f>RIGHT(N1903,LEN(N1903)-SEARCH("/",N1903))</f>
        <v>plays</v>
      </c>
      <c r="R1903">
        <f>YEAR(O1903)</f>
        <v>2016</v>
      </c>
    </row>
    <row r="1904" spans="1:18" ht="43.5" x14ac:dyDescent="0.35">
      <c r="A1904">
        <v>3999</v>
      </c>
      <c r="B1904" s="3" t="s">
        <v>3995</v>
      </c>
      <c r="C1904" s="3" t="s">
        <v>8105</v>
      </c>
      <c r="D1904" s="6">
        <v>7000</v>
      </c>
      <c r="E1904" s="8">
        <v>1156</v>
      </c>
      <c r="F1904" t="s">
        <v>8220</v>
      </c>
      <c r="G1904" t="s">
        <v>8223</v>
      </c>
      <c r="H1904" t="s">
        <v>8245</v>
      </c>
      <c r="I1904">
        <v>1409514709</v>
      </c>
      <c r="J1904">
        <v>1406058798</v>
      </c>
      <c r="K1904" t="b">
        <v>0</v>
      </c>
      <c r="L1904">
        <v>14</v>
      </c>
      <c r="M1904" t="b">
        <v>0</v>
      </c>
      <c r="N1904" t="s">
        <v>8269</v>
      </c>
      <c r="O1904" s="9">
        <f>(((J1904/60)/60)/24)+DATE(1970,1,1)</f>
        <v>41842.828680555554</v>
      </c>
      <c r="P1904" t="str">
        <f>LEFT(N1904,SEARCH("/",N1904)-1)</f>
        <v>theater</v>
      </c>
      <c r="Q1904" t="str">
        <f>RIGHT(N1904,LEN(N1904)-SEARCH("/",N1904))</f>
        <v>plays</v>
      </c>
      <c r="R1904">
        <f>YEAR(O1904)</f>
        <v>2014</v>
      </c>
    </row>
    <row r="1905" spans="1:18" ht="43.5" x14ac:dyDescent="0.35">
      <c r="A1905">
        <v>4015</v>
      </c>
      <c r="B1905" s="3" t="s">
        <v>4011</v>
      </c>
      <c r="C1905" s="3" t="s">
        <v>8120</v>
      </c>
      <c r="D1905" s="6">
        <v>7000</v>
      </c>
      <c r="E1905" s="8">
        <v>1</v>
      </c>
      <c r="F1905" t="s">
        <v>8220</v>
      </c>
      <c r="G1905" t="s">
        <v>8223</v>
      </c>
      <c r="H1905" t="s">
        <v>8245</v>
      </c>
      <c r="I1905">
        <v>1437331463</v>
      </c>
      <c r="J1905">
        <v>1434739463</v>
      </c>
      <c r="K1905" t="b">
        <v>0</v>
      </c>
      <c r="L1905">
        <v>1</v>
      </c>
      <c r="M1905" t="b">
        <v>0</v>
      </c>
      <c r="N1905" t="s">
        <v>8269</v>
      </c>
      <c r="O1905" s="9">
        <f>(((J1905/60)/60)/24)+DATE(1970,1,1)</f>
        <v>42174.780821759254</v>
      </c>
      <c r="P1905" t="str">
        <f>LEFT(N1905,SEARCH("/",N1905)-1)</f>
        <v>theater</v>
      </c>
      <c r="Q1905" t="str">
        <f>RIGHT(N1905,LEN(N1905)-SEARCH("/",N1905))</f>
        <v>plays</v>
      </c>
      <c r="R1905">
        <f>YEAR(O1905)</f>
        <v>2015</v>
      </c>
    </row>
    <row r="1906" spans="1:18" ht="43.5" x14ac:dyDescent="0.35">
      <c r="A1906">
        <v>4023</v>
      </c>
      <c r="B1906" s="3" t="s">
        <v>4019</v>
      </c>
      <c r="C1906" s="3" t="s">
        <v>8128</v>
      </c>
      <c r="D1906" s="6">
        <v>7000</v>
      </c>
      <c r="E1906" s="8">
        <v>0</v>
      </c>
      <c r="F1906" t="s">
        <v>8220</v>
      </c>
      <c r="G1906" t="s">
        <v>8223</v>
      </c>
      <c r="H1906" t="s">
        <v>8245</v>
      </c>
      <c r="I1906">
        <v>1458860363</v>
      </c>
      <c r="J1906">
        <v>1454975963</v>
      </c>
      <c r="K1906" t="b">
        <v>0</v>
      </c>
      <c r="L1906">
        <v>0</v>
      </c>
      <c r="M1906" t="b">
        <v>0</v>
      </c>
      <c r="N1906" t="s">
        <v>8269</v>
      </c>
      <c r="O1906" s="9">
        <f>(((J1906/60)/60)/24)+DATE(1970,1,1)</f>
        <v>42408.999571759254</v>
      </c>
      <c r="P1906" t="str">
        <f>LEFT(N1906,SEARCH("/",N1906)-1)</f>
        <v>theater</v>
      </c>
      <c r="Q1906" t="str">
        <f>RIGHT(N1906,LEN(N1906)-SEARCH("/",N1906))</f>
        <v>plays</v>
      </c>
      <c r="R1906">
        <f>YEAR(O1906)</f>
        <v>2016</v>
      </c>
    </row>
    <row r="1907" spans="1:18" ht="43.5" x14ac:dyDescent="0.35">
      <c r="A1907">
        <v>1159</v>
      </c>
      <c r="B1907" s="3" t="s">
        <v>1160</v>
      </c>
      <c r="C1907" s="3" t="s">
        <v>5269</v>
      </c>
      <c r="D1907" s="6">
        <v>6750</v>
      </c>
      <c r="E1907" s="8">
        <v>0</v>
      </c>
      <c r="F1907" t="s">
        <v>8220</v>
      </c>
      <c r="G1907" t="s">
        <v>8223</v>
      </c>
      <c r="H1907" t="s">
        <v>8245</v>
      </c>
      <c r="I1907">
        <v>1435679100</v>
      </c>
      <c r="J1907">
        <v>1433006765</v>
      </c>
      <c r="K1907" t="b">
        <v>0</v>
      </c>
      <c r="L1907">
        <v>0</v>
      </c>
      <c r="M1907" t="b">
        <v>0</v>
      </c>
      <c r="N1907" t="s">
        <v>8282</v>
      </c>
      <c r="O1907" s="9">
        <f>(((J1907/60)/60)/24)+DATE(1970,1,1)</f>
        <v>42154.726446759261</v>
      </c>
      <c r="P1907" t="str">
        <f>LEFT(N1907,SEARCH("/",N1907)-1)</f>
        <v>food</v>
      </c>
      <c r="Q1907" t="str">
        <f>RIGHT(N1907,LEN(N1907)-SEARCH("/",N1907))</f>
        <v>food trucks</v>
      </c>
      <c r="R1907">
        <f>YEAR(O1907)</f>
        <v>2015</v>
      </c>
    </row>
    <row r="1908" spans="1:18" ht="43.5" x14ac:dyDescent="0.35">
      <c r="A1908">
        <v>1485</v>
      </c>
      <c r="B1908" s="3" t="s">
        <v>1486</v>
      </c>
      <c r="C1908" s="3" t="s">
        <v>5595</v>
      </c>
      <c r="D1908" s="6">
        <v>6700</v>
      </c>
      <c r="E1908" s="8">
        <v>150</v>
      </c>
      <c r="F1908" t="s">
        <v>8220</v>
      </c>
      <c r="G1908" t="s">
        <v>8223</v>
      </c>
      <c r="H1908" t="s">
        <v>8245</v>
      </c>
      <c r="I1908">
        <v>1434827173</v>
      </c>
      <c r="J1908">
        <v>1430939173</v>
      </c>
      <c r="K1908" t="b">
        <v>0</v>
      </c>
      <c r="L1908">
        <v>3</v>
      </c>
      <c r="M1908" t="b">
        <v>0</v>
      </c>
      <c r="N1908" t="s">
        <v>8273</v>
      </c>
      <c r="O1908" s="9">
        <f>(((J1908/60)/60)/24)+DATE(1970,1,1)</f>
        <v>42130.795983796299</v>
      </c>
      <c r="P1908" t="str">
        <f>LEFT(N1908,SEARCH("/",N1908)-1)</f>
        <v>publishing</v>
      </c>
      <c r="Q1908" t="str">
        <f>RIGHT(N1908,LEN(N1908)-SEARCH("/",N1908))</f>
        <v>fiction</v>
      </c>
      <c r="R1908">
        <f>YEAR(O1908)</f>
        <v>2015</v>
      </c>
    </row>
    <row r="1909" spans="1:18" ht="58" x14ac:dyDescent="0.35">
      <c r="A1909">
        <v>427</v>
      </c>
      <c r="B1909" s="3" t="s">
        <v>428</v>
      </c>
      <c r="C1909" s="3" t="s">
        <v>4537</v>
      </c>
      <c r="D1909" s="6">
        <v>6500</v>
      </c>
      <c r="E1909" s="8">
        <v>0</v>
      </c>
      <c r="F1909" t="s">
        <v>8220</v>
      </c>
      <c r="G1909" t="s">
        <v>8223</v>
      </c>
      <c r="H1909" t="s">
        <v>8245</v>
      </c>
      <c r="I1909">
        <v>1445540340</v>
      </c>
      <c r="J1909">
        <v>1444340940</v>
      </c>
      <c r="K1909" t="b">
        <v>0</v>
      </c>
      <c r="L1909">
        <v>0</v>
      </c>
      <c r="M1909" t="b">
        <v>0</v>
      </c>
      <c r="N1909" t="s">
        <v>8268</v>
      </c>
      <c r="O1909" s="9">
        <f>(((J1909/60)/60)/24)+DATE(1970,1,1)</f>
        <v>42285.909027777772</v>
      </c>
      <c r="P1909" t="str">
        <f>LEFT(N1909,SEARCH("/",N1909)-1)</f>
        <v>film &amp; video</v>
      </c>
      <c r="Q1909" t="str">
        <f>RIGHT(N1909,LEN(N1909)-SEARCH("/",N1909))</f>
        <v>animation</v>
      </c>
      <c r="R1909">
        <f>YEAR(O1909)</f>
        <v>2015</v>
      </c>
    </row>
    <row r="1910" spans="1:18" ht="58" x14ac:dyDescent="0.35">
      <c r="A1910">
        <v>500</v>
      </c>
      <c r="B1910" s="3" t="s">
        <v>501</v>
      </c>
      <c r="C1910" s="3" t="s">
        <v>4610</v>
      </c>
      <c r="D1910" s="6">
        <v>6500</v>
      </c>
      <c r="E1910" s="8">
        <v>215</v>
      </c>
      <c r="F1910" t="s">
        <v>8220</v>
      </c>
      <c r="G1910" t="s">
        <v>8223</v>
      </c>
      <c r="H1910" t="s">
        <v>8245</v>
      </c>
      <c r="I1910">
        <v>1273356960</v>
      </c>
      <c r="J1910">
        <v>1268255751</v>
      </c>
      <c r="K1910" t="b">
        <v>0</v>
      </c>
      <c r="L1910">
        <v>4</v>
      </c>
      <c r="M1910" t="b">
        <v>0</v>
      </c>
      <c r="N1910" t="s">
        <v>8268</v>
      </c>
      <c r="O1910" s="9">
        <f>(((J1910/60)/60)/24)+DATE(1970,1,1)</f>
        <v>40247.886006944449</v>
      </c>
      <c r="P1910" t="str">
        <f>LEFT(N1910,SEARCH("/",N1910)-1)</f>
        <v>film &amp; video</v>
      </c>
      <c r="Q1910" t="str">
        <f>RIGHT(N1910,LEN(N1910)-SEARCH("/",N1910))</f>
        <v>animation</v>
      </c>
      <c r="R1910">
        <f>YEAR(O1910)</f>
        <v>2010</v>
      </c>
    </row>
    <row r="1911" spans="1:18" ht="43.5" x14ac:dyDescent="0.35">
      <c r="A1911">
        <v>503</v>
      </c>
      <c r="B1911" s="3" t="s">
        <v>504</v>
      </c>
      <c r="C1911" s="3" t="s">
        <v>4613</v>
      </c>
      <c r="D1911" s="6">
        <v>6500</v>
      </c>
      <c r="E1911" s="8">
        <v>114</v>
      </c>
      <c r="F1911" t="s">
        <v>8220</v>
      </c>
      <c r="G1911" t="s">
        <v>8224</v>
      </c>
      <c r="H1911" t="s">
        <v>8246</v>
      </c>
      <c r="I1911">
        <v>1421498303</v>
      </c>
      <c r="J1911">
        <v>1418906303</v>
      </c>
      <c r="K1911" t="b">
        <v>0</v>
      </c>
      <c r="L1911">
        <v>9</v>
      </c>
      <c r="M1911" t="b">
        <v>0</v>
      </c>
      <c r="N1911" t="s">
        <v>8268</v>
      </c>
      <c r="O1911" s="9">
        <f>(((J1911/60)/60)/24)+DATE(1970,1,1)</f>
        <v>41991.526655092588</v>
      </c>
      <c r="P1911" t="str">
        <f>LEFT(N1911,SEARCH("/",N1911)-1)</f>
        <v>film &amp; video</v>
      </c>
      <c r="Q1911" t="str">
        <f>RIGHT(N1911,LEN(N1911)-SEARCH("/",N1911))</f>
        <v>animation</v>
      </c>
      <c r="R1911">
        <f>YEAR(O1911)</f>
        <v>2014</v>
      </c>
    </row>
    <row r="1912" spans="1:18" ht="43.5" x14ac:dyDescent="0.35">
      <c r="A1912">
        <v>864</v>
      </c>
      <c r="B1912" s="3" t="s">
        <v>865</v>
      </c>
      <c r="C1912" s="3" t="s">
        <v>4974</v>
      </c>
      <c r="D1912" s="6">
        <v>6500</v>
      </c>
      <c r="E1912" s="8">
        <v>2700</v>
      </c>
      <c r="F1912" t="s">
        <v>8220</v>
      </c>
      <c r="G1912" t="s">
        <v>8223</v>
      </c>
      <c r="H1912" t="s">
        <v>8245</v>
      </c>
      <c r="I1912">
        <v>1381917540</v>
      </c>
      <c r="J1912">
        <v>1379990038</v>
      </c>
      <c r="K1912" t="b">
        <v>0</v>
      </c>
      <c r="L1912">
        <v>79</v>
      </c>
      <c r="M1912" t="b">
        <v>0</v>
      </c>
      <c r="N1912" t="s">
        <v>8276</v>
      </c>
      <c r="O1912" s="9">
        <f>(((J1912/60)/60)/24)+DATE(1970,1,1)</f>
        <v>41541.106921296298</v>
      </c>
      <c r="P1912" t="str">
        <f>LEFT(N1912,SEARCH("/",N1912)-1)</f>
        <v>music</v>
      </c>
      <c r="Q1912" t="str">
        <f>RIGHT(N1912,LEN(N1912)-SEARCH("/",N1912))</f>
        <v>jazz</v>
      </c>
      <c r="R1912">
        <f>YEAR(O1912)</f>
        <v>2013</v>
      </c>
    </row>
    <row r="1913" spans="1:18" ht="58" x14ac:dyDescent="0.35">
      <c r="A1913">
        <v>901</v>
      </c>
      <c r="B1913" s="3" t="s">
        <v>902</v>
      </c>
      <c r="C1913" s="3" t="s">
        <v>5011</v>
      </c>
      <c r="D1913" s="6">
        <v>6500</v>
      </c>
      <c r="E1913" s="8">
        <v>0</v>
      </c>
      <c r="F1913" t="s">
        <v>8220</v>
      </c>
      <c r="G1913" t="s">
        <v>8223</v>
      </c>
      <c r="H1913" t="s">
        <v>8245</v>
      </c>
      <c r="I1913">
        <v>1276024260</v>
      </c>
      <c r="J1913">
        <v>1272050914</v>
      </c>
      <c r="K1913" t="b">
        <v>0</v>
      </c>
      <c r="L1913">
        <v>0</v>
      </c>
      <c r="M1913" t="b">
        <v>0</v>
      </c>
      <c r="N1913" t="s">
        <v>8276</v>
      </c>
      <c r="O1913" s="9">
        <f>(((J1913/60)/60)/24)+DATE(1970,1,1)</f>
        <v>40291.81150462963</v>
      </c>
      <c r="P1913" t="str">
        <f>LEFT(N1913,SEARCH("/",N1913)-1)</f>
        <v>music</v>
      </c>
      <c r="Q1913" t="str">
        <f>RIGHT(N1913,LEN(N1913)-SEARCH("/",N1913))</f>
        <v>jazz</v>
      </c>
      <c r="R1913">
        <f>YEAR(O1913)</f>
        <v>2010</v>
      </c>
    </row>
    <row r="1914" spans="1:18" ht="43.5" x14ac:dyDescent="0.35">
      <c r="A1914">
        <v>905</v>
      </c>
      <c r="B1914" s="3" t="s">
        <v>906</v>
      </c>
      <c r="C1914" s="3" t="s">
        <v>5015</v>
      </c>
      <c r="D1914" s="6">
        <v>6500</v>
      </c>
      <c r="E1914" s="8">
        <v>196</v>
      </c>
      <c r="F1914" t="s">
        <v>8220</v>
      </c>
      <c r="G1914" t="s">
        <v>8223</v>
      </c>
      <c r="H1914" t="s">
        <v>8245</v>
      </c>
      <c r="I1914">
        <v>1295847926</v>
      </c>
      <c r="J1914">
        <v>1290663926</v>
      </c>
      <c r="K1914" t="b">
        <v>0</v>
      </c>
      <c r="L1914">
        <v>6</v>
      </c>
      <c r="M1914" t="b">
        <v>0</v>
      </c>
      <c r="N1914" t="s">
        <v>8276</v>
      </c>
      <c r="O1914" s="9">
        <f>(((J1914/60)/60)/24)+DATE(1970,1,1)</f>
        <v>40507.239884259259</v>
      </c>
      <c r="P1914" t="str">
        <f>LEFT(N1914,SEARCH("/",N1914)-1)</f>
        <v>music</v>
      </c>
      <c r="Q1914" t="str">
        <f>RIGHT(N1914,LEN(N1914)-SEARCH("/",N1914))</f>
        <v>jazz</v>
      </c>
      <c r="R1914">
        <f>YEAR(O1914)</f>
        <v>2010</v>
      </c>
    </row>
    <row r="1915" spans="1:18" ht="43.5" x14ac:dyDescent="0.35">
      <c r="A1915">
        <v>915</v>
      </c>
      <c r="B1915" s="3" t="s">
        <v>916</v>
      </c>
      <c r="C1915" s="3" t="s">
        <v>5025</v>
      </c>
      <c r="D1915" s="6">
        <v>6500</v>
      </c>
      <c r="E1915" s="8">
        <v>375</v>
      </c>
      <c r="F1915" t="s">
        <v>8220</v>
      </c>
      <c r="G1915" t="s">
        <v>8223</v>
      </c>
      <c r="H1915" t="s">
        <v>8245</v>
      </c>
      <c r="I1915">
        <v>1330577940</v>
      </c>
      <c r="J1915">
        <v>1327853914</v>
      </c>
      <c r="K1915" t="b">
        <v>0</v>
      </c>
      <c r="L1915">
        <v>9</v>
      </c>
      <c r="M1915" t="b">
        <v>0</v>
      </c>
      <c r="N1915" t="s">
        <v>8276</v>
      </c>
      <c r="O1915" s="9">
        <f>(((J1915/60)/60)/24)+DATE(1970,1,1)</f>
        <v>40937.679560185185</v>
      </c>
      <c r="P1915" t="str">
        <f>LEFT(N1915,SEARCH("/",N1915)-1)</f>
        <v>music</v>
      </c>
      <c r="Q1915" t="str">
        <f>RIGHT(N1915,LEN(N1915)-SEARCH("/",N1915))</f>
        <v>jazz</v>
      </c>
      <c r="R1915">
        <f>YEAR(O1915)</f>
        <v>2012</v>
      </c>
    </row>
    <row r="1916" spans="1:18" ht="43.5" x14ac:dyDescent="0.35">
      <c r="A1916">
        <v>1156</v>
      </c>
      <c r="B1916" s="3" t="s">
        <v>1157</v>
      </c>
      <c r="C1916" s="3" t="s">
        <v>5266</v>
      </c>
      <c r="D1916" s="6">
        <v>6500</v>
      </c>
      <c r="E1916" s="8">
        <v>0</v>
      </c>
      <c r="F1916" t="s">
        <v>8220</v>
      </c>
      <c r="G1916" t="s">
        <v>8223</v>
      </c>
      <c r="H1916" t="s">
        <v>8245</v>
      </c>
      <c r="I1916">
        <v>1424742162</v>
      </c>
      <c r="J1916">
        <v>1422150162</v>
      </c>
      <c r="K1916" t="b">
        <v>0</v>
      </c>
      <c r="L1916">
        <v>0</v>
      </c>
      <c r="M1916" t="b">
        <v>0</v>
      </c>
      <c r="N1916" t="s">
        <v>8282</v>
      </c>
      <c r="O1916" s="9">
        <f>(((J1916/60)/60)/24)+DATE(1970,1,1)</f>
        <v>42029.07131944444</v>
      </c>
      <c r="P1916" t="str">
        <f>LEFT(N1916,SEARCH("/",N1916)-1)</f>
        <v>food</v>
      </c>
      <c r="Q1916" t="str">
        <f>RIGHT(N1916,LEN(N1916)-SEARCH("/",N1916))</f>
        <v>food trucks</v>
      </c>
      <c r="R1916">
        <f>YEAR(O1916)</f>
        <v>2015</v>
      </c>
    </row>
    <row r="1917" spans="1:18" ht="29" x14ac:dyDescent="0.35">
      <c r="A1917">
        <v>1726</v>
      </c>
      <c r="B1917" s="3" t="s">
        <v>1727</v>
      </c>
      <c r="C1917" s="3" t="s">
        <v>5836</v>
      </c>
      <c r="D1917" s="6">
        <v>6500</v>
      </c>
      <c r="E1917" s="8">
        <v>2196</v>
      </c>
      <c r="F1917" t="s">
        <v>8220</v>
      </c>
      <c r="G1917" t="s">
        <v>8223</v>
      </c>
      <c r="H1917" t="s">
        <v>8245</v>
      </c>
      <c r="I1917">
        <v>1403906664</v>
      </c>
      <c r="J1917">
        <v>1401401064</v>
      </c>
      <c r="K1917" t="b">
        <v>0</v>
      </c>
      <c r="L1917">
        <v>16</v>
      </c>
      <c r="M1917" t="b">
        <v>0</v>
      </c>
      <c r="N1917" t="s">
        <v>8291</v>
      </c>
      <c r="O1917" s="9">
        <f>(((J1917/60)/60)/24)+DATE(1970,1,1)</f>
        <v>41788.919722222221</v>
      </c>
      <c r="P1917" t="str">
        <f>LEFT(N1917,SEARCH("/",N1917)-1)</f>
        <v>music</v>
      </c>
      <c r="Q1917" t="str">
        <f>RIGHT(N1917,LEN(N1917)-SEARCH("/",N1917))</f>
        <v>faith</v>
      </c>
      <c r="R1917">
        <f>YEAR(O1917)</f>
        <v>2014</v>
      </c>
    </row>
    <row r="1918" spans="1:18" ht="43.5" x14ac:dyDescent="0.35">
      <c r="A1918">
        <v>1812</v>
      </c>
      <c r="B1918" s="3" t="s">
        <v>1813</v>
      </c>
      <c r="C1918" s="3" t="s">
        <v>5922</v>
      </c>
      <c r="D1918" s="6">
        <v>6500</v>
      </c>
      <c r="E1918" s="8">
        <v>865</v>
      </c>
      <c r="F1918" t="s">
        <v>8220</v>
      </c>
      <c r="G1918" t="s">
        <v>8224</v>
      </c>
      <c r="H1918" t="s">
        <v>8246</v>
      </c>
      <c r="I1918">
        <v>1467531536</v>
      </c>
      <c r="J1918">
        <v>1464939536</v>
      </c>
      <c r="K1918" t="b">
        <v>0</v>
      </c>
      <c r="L1918">
        <v>23</v>
      </c>
      <c r="M1918" t="b">
        <v>0</v>
      </c>
      <c r="N1918" t="s">
        <v>8283</v>
      </c>
      <c r="O1918" s="9">
        <f>(((J1918/60)/60)/24)+DATE(1970,1,1)</f>
        <v>42524.318703703699</v>
      </c>
      <c r="P1918" t="str">
        <f>LEFT(N1918,SEARCH("/",N1918)-1)</f>
        <v>photography</v>
      </c>
      <c r="Q1918" t="str">
        <f>RIGHT(N1918,LEN(N1918)-SEARCH("/",N1918))</f>
        <v>photobooks</v>
      </c>
      <c r="R1918">
        <f>YEAR(O1918)</f>
        <v>2016</v>
      </c>
    </row>
    <row r="1919" spans="1:18" ht="58" x14ac:dyDescent="0.35">
      <c r="A1919">
        <v>1864</v>
      </c>
      <c r="B1919" s="3" t="s">
        <v>1865</v>
      </c>
      <c r="C1919" s="3" t="s">
        <v>5974</v>
      </c>
      <c r="D1919" s="6">
        <v>6500</v>
      </c>
      <c r="E1919" s="8">
        <v>2788</v>
      </c>
      <c r="F1919" t="s">
        <v>8220</v>
      </c>
      <c r="G1919" t="s">
        <v>8223</v>
      </c>
      <c r="H1919" t="s">
        <v>8245</v>
      </c>
      <c r="I1919">
        <v>1399223500</v>
      </c>
      <c r="J1919">
        <v>1396631500</v>
      </c>
      <c r="K1919" t="b">
        <v>0</v>
      </c>
      <c r="L1919">
        <v>48</v>
      </c>
      <c r="M1919" t="b">
        <v>0</v>
      </c>
      <c r="N1919" t="s">
        <v>8281</v>
      </c>
      <c r="O1919" s="9">
        <f>(((J1919/60)/60)/24)+DATE(1970,1,1)</f>
        <v>41733.716435185182</v>
      </c>
      <c r="P1919" t="str">
        <f>LEFT(N1919,SEARCH("/",N1919)-1)</f>
        <v>games</v>
      </c>
      <c r="Q1919" t="str">
        <f>RIGHT(N1919,LEN(N1919)-SEARCH("/",N1919))</f>
        <v>mobile games</v>
      </c>
      <c r="R1919">
        <f>YEAR(O1919)</f>
        <v>2014</v>
      </c>
    </row>
    <row r="1920" spans="1:18" ht="58" x14ac:dyDescent="0.35">
      <c r="A1920">
        <v>1871</v>
      </c>
      <c r="B1920" s="3" t="s">
        <v>1872</v>
      </c>
      <c r="C1920" s="3" t="s">
        <v>5981</v>
      </c>
      <c r="D1920" s="6">
        <v>6500</v>
      </c>
      <c r="E1920" s="8">
        <v>4666</v>
      </c>
      <c r="F1920" t="s">
        <v>8220</v>
      </c>
      <c r="G1920" t="s">
        <v>8223</v>
      </c>
      <c r="H1920" t="s">
        <v>8245</v>
      </c>
      <c r="I1920">
        <v>1416512901</v>
      </c>
      <c r="J1920">
        <v>1413053301</v>
      </c>
      <c r="K1920" t="b">
        <v>0</v>
      </c>
      <c r="L1920">
        <v>95</v>
      </c>
      <c r="M1920" t="b">
        <v>0</v>
      </c>
      <c r="N1920" t="s">
        <v>8281</v>
      </c>
      <c r="O1920" s="9">
        <f>(((J1920/60)/60)/24)+DATE(1970,1,1)</f>
        <v>41923.783576388887</v>
      </c>
      <c r="P1920" t="str">
        <f>LEFT(N1920,SEARCH("/",N1920)-1)</f>
        <v>games</v>
      </c>
      <c r="Q1920" t="str">
        <f>RIGHT(N1920,LEN(N1920)-SEARCH("/",N1920))</f>
        <v>mobile games</v>
      </c>
      <c r="R1920">
        <f>YEAR(O1920)</f>
        <v>2014</v>
      </c>
    </row>
    <row r="1921" spans="1:18" ht="43.5" x14ac:dyDescent="0.35">
      <c r="A1921">
        <v>1997</v>
      </c>
      <c r="B1921" s="3" t="s">
        <v>1998</v>
      </c>
      <c r="C1921" s="3" t="s">
        <v>6107</v>
      </c>
      <c r="D1921" s="6">
        <v>6500</v>
      </c>
      <c r="E1921" s="8">
        <v>0</v>
      </c>
      <c r="F1921" t="s">
        <v>8220</v>
      </c>
      <c r="G1921" t="s">
        <v>8223</v>
      </c>
      <c r="H1921" t="s">
        <v>8245</v>
      </c>
      <c r="I1921">
        <v>1409091612</v>
      </c>
      <c r="J1921">
        <v>1406499612</v>
      </c>
      <c r="K1921" t="b">
        <v>0</v>
      </c>
      <c r="L1921">
        <v>0</v>
      </c>
      <c r="M1921" t="b">
        <v>0</v>
      </c>
      <c r="N1921" t="s">
        <v>8294</v>
      </c>
      <c r="O1921" s="9">
        <f>(((J1921/60)/60)/24)+DATE(1970,1,1)</f>
        <v>41847.930694444447</v>
      </c>
      <c r="P1921" t="str">
        <f>LEFT(N1921,SEARCH("/",N1921)-1)</f>
        <v>photography</v>
      </c>
      <c r="Q1921" t="str">
        <f>RIGHT(N1921,LEN(N1921)-SEARCH("/",N1921))</f>
        <v>people</v>
      </c>
      <c r="R1921">
        <f>YEAR(O1921)</f>
        <v>2014</v>
      </c>
    </row>
    <row r="1922" spans="1:18" ht="29" x14ac:dyDescent="0.35">
      <c r="A1922">
        <v>212</v>
      </c>
      <c r="B1922" s="3" t="s">
        <v>214</v>
      </c>
      <c r="C1922" s="3" t="s">
        <v>4322</v>
      </c>
      <c r="D1922" s="6">
        <v>6300</v>
      </c>
      <c r="E1922" s="8">
        <v>1</v>
      </c>
      <c r="F1922" t="s">
        <v>8220</v>
      </c>
      <c r="G1922" t="s">
        <v>8223</v>
      </c>
      <c r="H1922" t="s">
        <v>8245</v>
      </c>
      <c r="I1922">
        <v>1460837320</v>
      </c>
      <c r="J1922">
        <v>1455656920</v>
      </c>
      <c r="K1922" t="b">
        <v>0</v>
      </c>
      <c r="L1922">
        <v>1</v>
      </c>
      <c r="M1922" t="b">
        <v>0</v>
      </c>
      <c r="N1922" t="s">
        <v>8266</v>
      </c>
      <c r="O1922" s="9">
        <f>(((J1922/60)/60)/24)+DATE(1970,1,1)</f>
        <v>42416.881018518514</v>
      </c>
      <c r="P1922" t="str">
        <f>LEFT(N1922,SEARCH("/",N1922)-1)</f>
        <v>film &amp; video</v>
      </c>
      <c r="Q1922" t="str">
        <f>RIGHT(N1922,LEN(N1922)-SEARCH("/",N1922))</f>
        <v>drama</v>
      </c>
      <c r="R1922">
        <f>YEAR(O1922)</f>
        <v>2016</v>
      </c>
    </row>
    <row r="1923" spans="1:18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>(((J1923/60)/60)/24)+DATE(1970,1,1)</f>
        <v>41074.221562500003</v>
      </c>
      <c r="P1923" t="str">
        <f>LEFT(N1923,SEARCH("/",N1923)-1)</f>
        <v>music</v>
      </c>
      <c r="Q1923" t="str">
        <f>RIGHT(N1923,LEN(N1923)-SEARCH("/",N1923))</f>
        <v>indie rock</v>
      </c>
      <c r="R1923">
        <f>YEAR(O1923)</f>
        <v>2012</v>
      </c>
    </row>
    <row r="1924" spans="1:18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>(((J1924/60)/60)/24)+DATE(1970,1,1)</f>
        <v>41590.255868055552</v>
      </c>
      <c r="P1924" t="str">
        <f>LEFT(N1924,SEARCH("/",N1924)-1)</f>
        <v>music</v>
      </c>
      <c r="Q1924" t="str">
        <f>RIGHT(N1924,LEN(N1924)-SEARCH("/",N1924))</f>
        <v>indie rock</v>
      </c>
      <c r="R1924">
        <f>YEAR(O1924)</f>
        <v>2013</v>
      </c>
    </row>
    <row r="1925" spans="1:18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>(((J1925/60)/60)/24)+DATE(1970,1,1)</f>
        <v>40772.848749999997</v>
      </c>
      <c r="P1925" t="str">
        <f>LEFT(N1925,SEARCH("/",N1925)-1)</f>
        <v>music</v>
      </c>
      <c r="Q1925" t="str">
        <f>RIGHT(N1925,LEN(N1925)-SEARCH("/",N1925))</f>
        <v>indie rock</v>
      </c>
      <c r="R1925">
        <f>YEAR(O1925)</f>
        <v>2011</v>
      </c>
    </row>
    <row r="1926" spans="1:18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>(((J1926/60)/60)/24)+DATE(1970,1,1)</f>
        <v>41626.761053240742</v>
      </c>
      <c r="P1926" t="str">
        <f>LEFT(N1926,SEARCH("/",N1926)-1)</f>
        <v>music</v>
      </c>
      <c r="Q1926" t="str">
        <f>RIGHT(N1926,LEN(N1926)-SEARCH("/",N1926))</f>
        <v>indie rock</v>
      </c>
      <c r="R1926">
        <f>YEAR(O1926)</f>
        <v>2013</v>
      </c>
    </row>
    <row r="1927" spans="1:18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>(((J1927/60)/60)/24)+DATE(1970,1,1)</f>
        <v>41535.90148148148</v>
      </c>
      <c r="P1927" t="str">
        <f>LEFT(N1927,SEARCH("/",N1927)-1)</f>
        <v>music</v>
      </c>
      <c r="Q1927" t="str">
        <f>RIGHT(N1927,LEN(N1927)-SEARCH("/",N1927))</f>
        <v>indie rock</v>
      </c>
      <c r="R1927">
        <f>YEAR(O1927)</f>
        <v>2013</v>
      </c>
    </row>
    <row r="1928" spans="1:18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>(((J1928/60)/60)/24)+DATE(1970,1,1)</f>
        <v>40456.954351851848</v>
      </c>
      <c r="P1928" t="str">
        <f>LEFT(N1928,SEARCH("/",N1928)-1)</f>
        <v>music</v>
      </c>
      <c r="Q1928" t="str">
        <f>RIGHT(N1928,LEN(N1928)-SEARCH("/",N1928))</f>
        <v>indie rock</v>
      </c>
      <c r="R1928">
        <f>YEAR(O1928)</f>
        <v>2010</v>
      </c>
    </row>
    <row r="1929" spans="1:18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>(((J1929/60)/60)/24)+DATE(1970,1,1)</f>
        <v>40960.861562500002</v>
      </c>
      <c r="P1929" t="str">
        <f>LEFT(N1929,SEARCH("/",N1929)-1)</f>
        <v>music</v>
      </c>
      <c r="Q1929" t="str">
        <f>RIGHT(N1929,LEN(N1929)-SEARCH("/",N1929))</f>
        <v>indie rock</v>
      </c>
      <c r="R1929">
        <f>YEAR(O1929)</f>
        <v>2012</v>
      </c>
    </row>
    <row r="1930" spans="1:18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>(((J1930/60)/60)/24)+DATE(1970,1,1)</f>
        <v>41371.648078703707</v>
      </c>
      <c r="P1930" t="str">
        <f>LEFT(N1930,SEARCH("/",N1930)-1)</f>
        <v>music</v>
      </c>
      <c r="Q1930" t="str">
        <f>RIGHT(N1930,LEN(N1930)-SEARCH("/",N1930))</f>
        <v>indie rock</v>
      </c>
      <c r="R1930">
        <f>YEAR(O1930)</f>
        <v>2013</v>
      </c>
    </row>
    <row r="1931" spans="1:18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>(((J1931/60)/60)/24)+DATE(1970,1,1)</f>
        <v>40687.021597222221</v>
      </c>
      <c r="P1931" t="str">
        <f>LEFT(N1931,SEARCH("/",N1931)-1)</f>
        <v>music</v>
      </c>
      <c r="Q1931" t="str">
        <f>RIGHT(N1931,LEN(N1931)-SEARCH("/",N1931))</f>
        <v>indie rock</v>
      </c>
      <c r="R1931">
        <f>YEAR(O1931)</f>
        <v>2011</v>
      </c>
    </row>
    <row r="1932" spans="1:18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>(((J1932/60)/60)/24)+DATE(1970,1,1)</f>
        <v>41402.558819444443</v>
      </c>
      <c r="P1932" t="str">
        <f>LEFT(N1932,SEARCH("/",N1932)-1)</f>
        <v>music</v>
      </c>
      <c r="Q1932" t="str">
        <f>RIGHT(N1932,LEN(N1932)-SEARCH("/",N1932))</f>
        <v>indie rock</v>
      </c>
      <c r="R1932">
        <f>YEAR(O1932)</f>
        <v>2013</v>
      </c>
    </row>
    <row r="1933" spans="1:18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>(((J1933/60)/60)/24)+DATE(1970,1,1)</f>
        <v>41037.892465277779</v>
      </c>
      <c r="P1933" t="str">
        <f>LEFT(N1933,SEARCH("/",N1933)-1)</f>
        <v>music</v>
      </c>
      <c r="Q1933" t="str">
        <f>RIGHT(N1933,LEN(N1933)-SEARCH("/",N1933))</f>
        <v>indie rock</v>
      </c>
      <c r="R1933">
        <f>YEAR(O1933)</f>
        <v>2012</v>
      </c>
    </row>
    <row r="1934" spans="1:18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>(((J1934/60)/60)/24)+DATE(1970,1,1)</f>
        <v>40911.809872685182</v>
      </c>
      <c r="P1934" t="str">
        <f>LEFT(N1934,SEARCH("/",N1934)-1)</f>
        <v>music</v>
      </c>
      <c r="Q1934" t="str">
        <f>RIGHT(N1934,LEN(N1934)-SEARCH("/",N1934))</f>
        <v>indie rock</v>
      </c>
      <c r="R1934">
        <f>YEAR(O1934)</f>
        <v>2012</v>
      </c>
    </row>
    <row r="1935" spans="1:18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>(((J1935/60)/60)/24)+DATE(1970,1,1)</f>
        <v>41879.130868055552</v>
      </c>
      <c r="P1935" t="str">
        <f>LEFT(N1935,SEARCH("/",N1935)-1)</f>
        <v>music</v>
      </c>
      <c r="Q1935" t="str">
        <f>RIGHT(N1935,LEN(N1935)-SEARCH("/",N1935))</f>
        <v>indie rock</v>
      </c>
      <c r="R1935">
        <f>YEAR(O1935)</f>
        <v>2014</v>
      </c>
    </row>
    <row r="1936" spans="1:18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>(((J1936/60)/60)/24)+DATE(1970,1,1)</f>
        <v>40865.867141203707</v>
      </c>
      <c r="P1936" t="str">
        <f>LEFT(N1936,SEARCH("/",N1936)-1)</f>
        <v>music</v>
      </c>
      <c r="Q1936" t="str">
        <f>RIGHT(N1936,LEN(N1936)-SEARCH("/",N1936))</f>
        <v>indie rock</v>
      </c>
      <c r="R1936">
        <f>YEAR(O1936)</f>
        <v>2011</v>
      </c>
    </row>
    <row r="1937" spans="1:18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>(((J1937/60)/60)/24)+DATE(1970,1,1)</f>
        <v>41773.932534722226</v>
      </c>
      <c r="P1937" t="str">
        <f>LEFT(N1937,SEARCH("/",N1937)-1)</f>
        <v>music</v>
      </c>
      <c r="Q1937" t="str">
        <f>RIGHT(N1937,LEN(N1937)-SEARCH("/",N1937))</f>
        <v>indie rock</v>
      </c>
      <c r="R1937">
        <f>YEAR(O1937)</f>
        <v>2014</v>
      </c>
    </row>
    <row r="1938" spans="1:18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>(((J1938/60)/60)/24)+DATE(1970,1,1)</f>
        <v>40852.889699074076</v>
      </c>
      <c r="P1938" t="str">
        <f>LEFT(N1938,SEARCH("/",N1938)-1)</f>
        <v>music</v>
      </c>
      <c r="Q1938" t="str">
        <f>RIGHT(N1938,LEN(N1938)-SEARCH("/",N1938))</f>
        <v>indie rock</v>
      </c>
      <c r="R1938">
        <f>YEAR(O1938)</f>
        <v>2011</v>
      </c>
    </row>
    <row r="1939" spans="1:18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>(((J1939/60)/60)/24)+DATE(1970,1,1)</f>
        <v>41059.118993055556</v>
      </c>
      <c r="P1939" t="str">
        <f>LEFT(N1939,SEARCH("/",N1939)-1)</f>
        <v>music</v>
      </c>
      <c r="Q1939" t="str">
        <f>RIGHT(N1939,LEN(N1939)-SEARCH("/",N1939))</f>
        <v>indie rock</v>
      </c>
      <c r="R1939">
        <f>YEAR(O1939)</f>
        <v>2012</v>
      </c>
    </row>
    <row r="1940" spans="1:18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>(((J1940/60)/60)/24)+DATE(1970,1,1)</f>
        <v>41426.259618055556</v>
      </c>
      <c r="P1940" t="str">
        <f>LEFT(N1940,SEARCH("/",N1940)-1)</f>
        <v>music</v>
      </c>
      <c r="Q1940" t="str">
        <f>RIGHT(N1940,LEN(N1940)-SEARCH("/",N1940))</f>
        <v>indie rock</v>
      </c>
      <c r="R1940">
        <f>YEAR(O1940)</f>
        <v>2013</v>
      </c>
    </row>
    <row r="1941" spans="1:18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>(((J1941/60)/60)/24)+DATE(1970,1,1)</f>
        <v>41313.985046296293</v>
      </c>
      <c r="P1941" t="str">
        <f>LEFT(N1941,SEARCH("/",N1941)-1)</f>
        <v>music</v>
      </c>
      <c r="Q1941" t="str">
        <f>RIGHT(N1941,LEN(N1941)-SEARCH("/",N1941))</f>
        <v>indie rock</v>
      </c>
      <c r="R1941">
        <f>YEAR(O1941)</f>
        <v>2013</v>
      </c>
    </row>
    <row r="1942" spans="1:18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>(((J1942/60)/60)/24)+DATE(1970,1,1)</f>
        <v>40670.507326388892</v>
      </c>
      <c r="P1942" t="str">
        <f>LEFT(N1942,SEARCH("/",N1942)-1)</f>
        <v>music</v>
      </c>
      <c r="Q1942" t="str">
        <f>RIGHT(N1942,LEN(N1942)-SEARCH("/",N1942))</f>
        <v>indie rock</v>
      </c>
      <c r="R1942">
        <f>YEAR(O1942)</f>
        <v>2011</v>
      </c>
    </row>
    <row r="1943" spans="1:18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>(((J1943/60)/60)/24)+DATE(1970,1,1)</f>
        <v>41744.290868055556</v>
      </c>
      <c r="P1943" t="str">
        <f>LEFT(N1943,SEARCH("/",N1943)-1)</f>
        <v>technology</v>
      </c>
      <c r="Q1943" t="str">
        <f>RIGHT(N1943,LEN(N1943)-SEARCH("/",N1943))</f>
        <v>hardware</v>
      </c>
      <c r="R1943">
        <f>YEAR(O1943)</f>
        <v>2014</v>
      </c>
    </row>
    <row r="1944" spans="1:18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>(((J1944/60)/60)/24)+DATE(1970,1,1)</f>
        <v>40638.828009259261</v>
      </c>
      <c r="P1944" t="str">
        <f>LEFT(N1944,SEARCH("/",N1944)-1)</f>
        <v>technology</v>
      </c>
      <c r="Q1944" t="str">
        <f>RIGHT(N1944,LEN(N1944)-SEARCH("/",N1944))</f>
        <v>hardware</v>
      </c>
      <c r="R1944">
        <f>YEAR(O1944)</f>
        <v>2011</v>
      </c>
    </row>
    <row r="1945" spans="1:18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>(((J1945/60)/60)/24)+DATE(1970,1,1)</f>
        <v>42548.269861111112</v>
      </c>
      <c r="P1945" t="str">
        <f>LEFT(N1945,SEARCH("/",N1945)-1)</f>
        <v>technology</v>
      </c>
      <c r="Q1945" t="str">
        <f>RIGHT(N1945,LEN(N1945)-SEARCH("/",N1945))</f>
        <v>hardware</v>
      </c>
      <c r="R1945">
        <f>YEAR(O1945)</f>
        <v>2016</v>
      </c>
    </row>
    <row r="1946" spans="1:18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>(((J1946/60)/60)/24)+DATE(1970,1,1)</f>
        <v>41730.584374999999</v>
      </c>
      <c r="P1946" t="str">
        <f>LEFT(N1946,SEARCH("/",N1946)-1)</f>
        <v>technology</v>
      </c>
      <c r="Q1946" t="str">
        <f>RIGHT(N1946,LEN(N1946)-SEARCH("/",N1946))</f>
        <v>hardware</v>
      </c>
      <c r="R1946">
        <f>YEAR(O1946)</f>
        <v>2014</v>
      </c>
    </row>
    <row r="1947" spans="1:18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>(((J1947/60)/60)/24)+DATE(1970,1,1)</f>
        <v>42157.251828703709</v>
      </c>
      <c r="P1947" t="str">
        <f>LEFT(N1947,SEARCH("/",N1947)-1)</f>
        <v>technology</v>
      </c>
      <c r="Q1947" t="str">
        <f>RIGHT(N1947,LEN(N1947)-SEARCH("/",N1947))</f>
        <v>hardware</v>
      </c>
      <c r="R1947">
        <f>YEAR(O1947)</f>
        <v>2015</v>
      </c>
    </row>
    <row r="1948" spans="1:18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>(((J1948/60)/60)/24)+DATE(1970,1,1)</f>
        <v>41689.150011574071</v>
      </c>
      <c r="P1948" t="str">
        <f>LEFT(N1948,SEARCH("/",N1948)-1)</f>
        <v>technology</v>
      </c>
      <c r="Q1948" t="str">
        <f>RIGHT(N1948,LEN(N1948)-SEARCH("/",N1948))</f>
        <v>hardware</v>
      </c>
      <c r="R1948">
        <f>YEAR(O1948)</f>
        <v>2014</v>
      </c>
    </row>
    <row r="1949" spans="1:18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>(((J1949/60)/60)/24)+DATE(1970,1,1)</f>
        <v>40102.918055555558</v>
      </c>
      <c r="P1949" t="str">
        <f>LEFT(N1949,SEARCH("/",N1949)-1)</f>
        <v>technology</v>
      </c>
      <c r="Q1949" t="str">
        <f>RIGHT(N1949,LEN(N1949)-SEARCH("/",N1949))</f>
        <v>hardware</v>
      </c>
      <c r="R1949">
        <f>YEAR(O1949)</f>
        <v>2009</v>
      </c>
    </row>
    <row r="1950" spans="1:18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>(((J1950/60)/60)/24)+DATE(1970,1,1)</f>
        <v>42473.604270833333</v>
      </c>
      <c r="P1950" t="str">
        <f>LEFT(N1950,SEARCH("/",N1950)-1)</f>
        <v>technology</v>
      </c>
      <c r="Q1950" t="str">
        <f>RIGHT(N1950,LEN(N1950)-SEARCH("/",N1950))</f>
        <v>hardware</v>
      </c>
      <c r="R1950">
        <f>YEAR(O1950)</f>
        <v>2016</v>
      </c>
    </row>
    <row r="1951" spans="1:18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>(((J1951/60)/60)/24)+DATE(1970,1,1)</f>
        <v>41800.423043981478</v>
      </c>
      <c r="P1951" t="str">
        <f>LEFT(N1951,SEARCH("/",N1951)-1)</f>
        <v>technology</v>
      </c>
      <c r="Q1951" t="str">
        <f>RIGHT(N1951,LEN(N1951)-SEARCH("/",N1951))</f>
        <v>hardware</v>
      </c>
      <c r="R1951">
        <f>YEAR(O1951)</f>
        <v>2014</v>
      </c>
    </row>
    <row r="1952" spans="1:18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>(((J1952/60)/60)/24)+DATE(1970,1,1)</f>
        <v>40624.181400462963</v>
      </c>
      <c r="P1952" t="str">
        <f>LEFT(N1952,SEARCH("/",N1952)-1)</f>
        <v>technology</v>
      </c>
      <c r="Q1952" t="str">
        <f>RIGHT(N1952,LEN(N1952)-SEARCH("/",N1952))</f>
        <v>hardware</v>
      </c>
      <c r="R1952">
        <f>YEAR(O1952)</f>
        <v>2011</v>
      </c>
    </row>
    <row r="1953" spans="1:18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>(((J1953/60)/60)/24)+DATE(1970,1,1)</f>
        <v>42651.420567129629</v>
      </c>
      <c r="P1953" t="str">
        <f>LEFT(N1953,SEARCH("/",N1953)-1)</f>
        <v>technology</v>
      </c>
      <c r="Q1953" t="str">
        <f>RIGHT(N1953,LEN(N1953)-SEARCH("/",N1953))</f>
        <v>hardware</v>
      </c>
      <c r="R1953">
        <f>YEAR(O1953)</f>
        <v>2016</v>
      </c>
    </row>
    <row r="1954" spans="1:18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>(((J1954/60)/60)/24)+DATE(1970,1,1)</f>
        <v>41526.60665509259</v>
      </c>
      <c r="P1954" t="str">
        <f>LEFT(N1954,SEARCH("/",N1954)-1)</f>
        <v>technology</v>
      </c>
      <c r="Q1954" t="str">
        <f>RIGHT(N1954,LEN(N1954)-SEARCH("/",N1954))</f>
        <v>hardware</v>
      </c>
      <c r="R1954">
        <f>YEAR(O1954)</f>
        <v>2013</v>
      </c>
    </row>
    <row r="1955" spans="1:18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>(((J1955/60)/60)/24)+DATE(1970,1,1)</f>
        <v>40941.199826388889</v>
      </c>
      <c r="P1955" t="str">
        <f>LEFT(N1955,SEARCH("/",N1955)-1)</f>
        <v>technology</v>
      </c>
      <c r="Q1955" t="str">
        <f>RIGHT(N1955,LEN(N1955)-SEARCH("/",N1955))</f>
        <v>hardware</v>
      </c>
      <c r="R1955">
        <f>YEAR(O1955)</f>
        <v>2012</v>
      </c>
    </row>
    <row r="1956" spans="1:18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>(((J1956/60)/60)/24)+DATE(1970,1,1)</f>
        <v>42394.580740740741</v>
      </c>
      <c r="P1956" t="str">
        <f>LEFT(N1956,SEARCH("/",N1956)-1)</f>
        <v>technology</v>
      </c>
      <c r="Q1956" t="str">
        <f>RIGHT(N1956,LEN(N1956)-SEARCH("/",N1956))</f>
        <v>hardware</v>
      </c>
      <c r="R1956">
        <f>YEAR(O1956)</f>
        <v>2016</v>
      </c>
    </row>
    <row r="1957" spans="1:18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>(((J1957/60)/60)/24)+DATE(1970,1,1)</f>
        <v>41020.271770833337</v>
      </c>
      <c r="P1957" t="str">
        <f>LEFT(N1957,SEARCH("/",N1957)-1)</f>
        <v>technology</v>
      </c>
      <c r="Q1957" t="str">
        <f>RIGHT(N1957,LEN(N1957)-SEARCH("/",N1957))</f>
        <v>hardware</v>
      </c>
      <c r="R1957">
        <f>YEAR(O1957)</f>
        <v>2012</v>
      </c>
    </row>
    <row r="1958" spans="1:18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>(((J1958/60)/60)/24)+DATE(1970,1,1)</f>
        <v>42067.923668981486</v>
      </c>
      <c r="P1958" t="str">
        <f>LEFT(N1958,SEARCH("/",N1958)-1)</f>
        <v>technology</v>
      </c>
      <c r="Q1958" t="str">
        <f>RIGHT(N1958,LEN(N1958)-SEARCH("/",N1958))</f>
        <v>hardware</v>
      </c>
      <c r="R1958">
        <f>YEAR(O1958)</f>
        <v>2015</v>
      </c>
    </row>
    <row r="1959" spans="1:18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>(((J1959/60)/60)/24)+DATE(1970,1,1)</f>
        <v>41179.098530092589</v>
      </c>
      <c r="P1959" t="str">
        <f>LEFT(N1959,SEARCH("/",N1959)-1)</f>
        <v>technology</v>
      </c>
      <c r="Q1959" t="str">
        <f>RIGHT(N1959,LEN(N1959)-SEARCH("/",N1959))</f>
        <v>hardware</v>
      </c>
      <c r="R1959">
        <f>YEAR(O1959)</f>
        <v>2012</v>
      </c>
    </row>
    <row r="1960" spans="1:18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>(((J1960/60)/60)/24)+DATE(1970,1,1)</f>
        <v>41326.987974537034</v>
      </c>
      <c r="P1960" t="str">
        <f>LEFT(N1960,SEARCH("/",N1960)-1)</f>
        <v>technology</v>
      </c>
      <c r="Q1960" t="str">
        <f>RIGHT(N1960,LEN(N1960)-SEARCH("/",N1960))</f>
        <v>hardware</v>
      </c>
      <c r="R1960">
        <f>YEAR(O1960)</f>
        <v>2013</v>
      </c>
    </row>
    <row r="1961" spans="1:18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>(((J1961/60)/60)/24)+DATE(1970,1,1)</f>
        <v>41871.845601851855</v>
      </c>
      <c r="P1961" t="str">
        <f>LEFT(N1961,SEARCH("/",N1961)-1)</f>
        <v>technology</v>
      </c>
      <c r="Q1961" t="str">
        <f>RIGHT(N1961,LEN(N1961)-SEARCH("/",N1961))</f>
        <v>hardware</v>
      </c>
      <c r="R1961">
        <f>YEAR(O1961)</f>
        <v>2014</v>
      </c>
    </row>
    <row r="1962" spans="1:18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>(((J1962/60)/60)/24)+DATE(1970,1,1)</f>
        <v>41964.362743055557</v>
      </c>
      <c r="P1962" t="str">
        <f>LEFT(N1962,SEARCH("/",N1962)-1)</f>
        <v>technology</v>
      </c>
      <c r="Q1962" t="str">
        <f>RIGHT(N1962,LEN(N1962)-SEARCH("/",N1962))</f>
        <v>hardware</v>
      </c>
      <c r="R1962">
        <f>YEAR(O1962)</f>
        <v>2014</v>
      </c>
    </row>
    <row r="1963" spans="1:18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>(((J1963/60)/60)/24)+DATE(1970,1,1)</f>
        <v>41148.194641203707</v>
      </c>
      <c r="P1963" t="str">
        <f>LEFT(N1963,SEARCH("/",N1963)-1)</f>
        <v>technology</v>
      </c>
      <c r="Q1963" t="str">
        <f>RIGHT(N1963,LEN(N1963)-SEARCH("/",N1963))</f>
        <v>hardware</v>
      </c>
      <c r="R1963">
        <f>YEAR(O1963)</f>
        <v>2012</v>
      </c>
    </row>
    <row r="1964" spans="1:18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>(((J1964/60)/60)/24)+DATE(1970,1,1)</f>
        <v>41742.780509259261</v>
      </c>
      <c r="P1964" t="str">
        <f>LEFT(N1964,SEARCH("/",N1964)-1)</f>
        <v>technology</v>
      </c>
      <c r="Q1964" t="str">
        <f>RIGHT(N1964,LEN(N1964)-SEARCH("/",N1964))</f>
        <v>hardware</v>
      </c>
      <c r="R1964">
        <f>YEAR(O1964)</f>
        <v>2014</v>
      </c>
    </row>
    <row r="1965" spans="1:18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>(((J1965/60)/60)/24)+DATE(1970,1,1)</f>
        <v>41863.429791666669</v>
      </c>
      <c r="P1965" t="str">
        <f>LEFT(N1965,SEARCH("/",N1965)-1)</f>
        <v>technology</v>
      </c>
      <c r="Q1965" t="str">
        <f>RIGHT(N1965,LEN(N1965)-SEARCH("/",N1965))</f>
        <v>hardware</v>
      </c>
      <c r="R1965">
        <f>YEAR(O1965)</f>
        <v>2014</v>
      </c>
    </row>
    <row r="1966" spans="1:18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>(((J1966/60)/60)/24)+DATE(1970,1,1)</f>
        <v>42452.272824074069</v>
      </c>
      <c r="P1966" t="str">
        <f>LEFT(N1966,SEARCH("/",N1966)-1)</f>
        <v>technology</v>
      </c>
      <c r="Q1966" t="str">
        <f>RIGHT(N1966,LEN(N1966)-SEARCH("/",N1966))</f>
        <v>hardware</v>
      </c>
      <c r="R1966">
        <f>YEAR(O1966)</f>
        <v>2016</v>
      </c>
    </row>
    <row r="1967" spans="1:18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>(((J1967/60)/60)/24)+DATE(1970,1,1)</f>
        <v>40898.089236111111</v>
      </c>
      <c r="P1967" t="str">
        <f>LEFT(N1967,SEARCH("/",N1967)-1)</f>
        <v>technology</v>
      </c>
      <c r="Q1967" t="str">
        <f>RIGHT(N1967,LEN(N1967)-SEARCH("/",N1967))</f>
        <v>hardware</v>
      </c>
      <c r="R1967">
        <f>YEAR(O1967)</f>
        <v>2011</v>
      </c>
    </row>
    <row r="1968" spans="1:18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>(((J1968/60)/60)/24)+DATE(1970,1,1)</f>
        <v>41835.540486111109</v>
      </c>
      <c r="P1968" t="str">
        <f>LEFT(N1968,SEARCH("/",N1968)-1)</f>
        <v>technology</v>
      </c>
      <c r="Q1968" t="str">
        <f>RIGHT(N1968,LEN(N1968)-SEARCH("/",N1968))</f>
        <v>hardware</v>
      </c>
      <c r="R1968">
        <f>YEAR(O1968)</f>
        <v>2014</v>
      </c>
    </row>
    <row r="1969" spans="1:18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>(((J1969/60)/60)/24)+DATE(1970,1,1)</f>
        <v>41730.663530092592</v>
      </c>
      <c r="P1969" t="str">
        <f>LEFT(N1969,SEARCH("/",N1969)-1)</f>
        <v>technology</v>
      </c>
      <c r="Q1969" t="str">
        <f>RIGHT(N1969,LEN(N1969)-SEARCH("/",N1969))</f>
        <v>hardware</v>
      </c>
      <c r="R1969">
        <f>YEAR(O1969)</f>
        <v>2014</v>
      </c>
    </row>
    <row r="1970" spans="1:18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>(((J1970/60)/60)/24)+DATE(1970,1,1)</f>
        <v>42676.586979166663</v>
      </c>
      <c r="P1970" t="str">
        <f>LEFT(N1970,SEARCH("/",N1970)-1)</f>
        <v>technology</v>
      </c>
      <c r="Q1970" t="str">
        <f>RIGHT(N1970,LEN(N1970)-SEARCH("/",N1970))</f>
        <v>hardware</v>
      </c>
      <c r="R1970">
        <f>YEAR(O1970)</f>
        <v>2016</v>
      </c>
    </row>
    <row r="1971" spans="1:18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>(((J1971/60)/60)/24)+DATE(1970,1,1)</f>
        <v>42557.792453703703</v>
      </c>
      <c r="P1971" t="str">
        <f>LEFT(N1971,SEARCH("/",N1971)-1)</f>
        <v>technology</v>
      </c>
      <c r="Q1971" t="str">
        <f>RIGHT(N1971,LEN(N1971)-SEARCH("/",N1971))</f>
        <v>hardware</v>
      </c>
      <c r="R1971">
        <f>YEAR(O1971)</f>
        <v>2016</v>
      </c>
    </row>
    <row r="1972" spans="1:18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>(((J1972/60)/60)/24)+DATE(1970,1,1)</f>
        <v>41324.193298611113</v>
      </c>
      <c r="P1972" t="str">
        <f>LEFT(N1972,SEARCH("/",N1972)-1)</f>
        <v>technology</v>
      </c>
      <c r="Q1972" t="str">
        <f>RIGHT(N1972,LEN(N1972)-SEARCH("/",N1972))</f>
        <v>hardware</v>
      </c>
      <c r="R1972">
        <f>YEAR(O1972)</f>
        <v>2013</v>
      </c>
    </row>
    <row r="1973" spans="1:18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>(((J1973/60)/60)/24)+DATE(1970,1,1)</f>
        <v>41561.500706018516</v>
      </c>
      <c r="P1973" t="str">
        <f>LEFT(N1973,SEARCH("/",N1973)-1)</f>
        <v>technology</v>
      </c>
      <c r="Q1973" t="str">
        <f>RIGHT(N1973,LEN(N1973)-SEARCH("/",N1973))</f>
        <v>hardware</v>
      </c>
      <c r="R1973">
        <f>YEAR(O1973)</f>
        <v>2013</v>
      </c>
    </row>
    <row r="1974" spans="1:18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>(((J1974/60)/60)/24)+DATE(1970,1,1)</f>
        <v>41201.012083333335</v>
      </c>
      <c r="P1974" t="str">
        <f>LEFT(N1974,SEARCH("/",N1974)-1)</f>
        <v>technology</v>
      </c>
      <c r="Q1974" t="str">
        <f>RIGHT(N1974,LEN(N1974)-SEARCH("/",N1974))</f>
        <v>hardware</v>
      </c>
      <c r="R1974">
        <f>YEAR(O1974)</f>
        <v>2012</v>
      </c>
    </row>
    <row r="1975" spans="1:18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>(((J1975/60)/60)/24)+DATE(1970,1,1)</f>
        <v>42549.722962962958</v>
      </c>
      <c r="P1975" t="str">
        <f>LEFT(N1975,SEARCH("/",N1975)-1)</f>
        <v>technology</v>
      </c>
      <c r="Q1975" t="str">
        <f>RIGHT(N1975,LEN(N1975)-SEARCH("/",N1975))</f>
        <v>hardware</v>
      </c>
      <c r="R1975">
        <f>YEAR(O1975)</f>
        <v>2016</v>
      </c>
    </row>
    <row r="1976" spans="1:18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>(((J1976/60)/60)/24)+DATE(1970,1,1)</f>
        <v>41445.334131944444</v>
      </c>
      <c r="P1976" t="str">
        <f>LEFT(N1976,SEARCH("/",N1976)-1)</f>
        <v>technology</v>
      </c>
      <c r="Q1976" t="str">
        <f>RIGHT(N1976,LEN(N1976)-SEARCH("/",N1976))</f>
        <v>hardware</v>
      </c>
      <c r="R1976">
        <f>YEAR(O1976)</f>
        <v>2013</v>
      </c>
    </row>
    <row r="1977" spans="1:18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>(((J1977/60)/60)/24)+DATE(1970,1,1)</f>
        <v>41313.755219907405</v>
      </c>
      <c r="P1977" t="str">
        <f>LEFT(N1977,SEARCH("/",N1977)-1)</f>
        <v>technology</v>
      </c>
      <c r="Q1977" t="str">
        <f>RIGHT(N1977,LEN(N1977)-SEARCH("/",N1977))</f>
        <v>hardware</v>
      </c>
      <c r="R1977">
        <f>YEAR(O1977)</f>
        <v>2013</v>
      </c>
    </row>
    <row r="1978" spans="1:18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>(((J1978/60)/60)/24)+DATE(1970,1,1)</f>
        <v>41438.899594907409</v>
      </c>
      <c r="P1978" t="str">
        <f>LEFT(N1978,SEARCH("/",N1978)-1)</f>
        <v>technology</v>
      </c>
      <c r="Q1978" t="str">
        <f>RIGHT(N1978,LEN(N1978)-SEARCH("/",N1978))</f>
        <v>hardware</v>
      </c>
      <c r="R1978">
        <f>YEAR(O1978)</f>
        <v>2013</v>
      </c>
    </row>
    <row r="1979" spans="1:18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>(((J1979/60)/60)/24)+DATE(1970,1,1)</f>
        <v>42311.216898148152</v>
      </c>
      <c r="P1979" t="str">
        <f>LEFT(N1979,SEARCH("/",N1979)-1)</f>
        <v>technology</v>
      </c>
      <c r="Q1979" t="str">
        <f>RIGHT(N1979,LEN(N1979)-SEARCH("/",N1979))</f>
        <v>hardware</v>
      </c>
      <c r="R1979">
        <f>YEAR(O1979)</f>
        <v>2015</v>
      </c>
    </row>
    <row r="1980" spans="1:18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>(((J1980/60)/60)/24)+DATE(1970,1,1)</f>
        <v>41039.225601851853</v>
      </c>
      <c r="P1980" t="str">
        <f>LEFT(N1980,SEARCH("/",N1980)-1)</f>
        <v>technology</v>
      </c>
      <c r="Q1980" t="str">
        <f>RIGHT(N1980,LEN(N1980)-SEARCH("/",N1980))</f>
        <v>hardware</v>
      </c>
      <c r="R1980">
        <f>YEAR(O1980)</f>
        <v>2012</v>
      </c>
    </row>
    <row r="1981" spans="1:18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>(((J1981/60)/60)/24)+DATE(1970,1,1)</f>
        <v>42290.460023148145</v>
      </c>
      <c r="P1981" t="str">
        <f>LEFT(N1981,SEARCH("/",N1981)-1)</f>
        <v>technology</v>
      </c>
      <c r="Q1981" t="str">
        <f>RIGHT(N1981,LEN(N1981)-SEARCH("/",N1981))</f>
        <v>hardware</v>
      </c>
      <c r="R1981">
        <f>YEAR(O1981)</f>
        <v>2015</v>
      </c>
    </row>
    <row r="1982" spans="1:18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>(((J1982/60)/60)/24)+DATE(1970,1,1)</f>
        <v>42423.542384259257</v>
      </c>
      <c r="P1982" t="str">
        <f>LEFT(N1982,SEARCH("/",N1982)-1)</f>
        <v>technology</v>
      </c>
      <c r="Q1982" t="str">
        <f>RIGHT(N1982,LEN(N1982)-SEARCH("/",N1982))</f>
        <v>hardware</v>
      </c>
      <c r="R1982">
        <f>YEAR(O1982)</f>
        <v>2016</v>
      </c>
    </row>
    <row r="1983" spans="1:18" ht="58" x14ac:dyDescent="0.35">
      <c r="A1983">
        <v>1419</v>
      </c>
      <c r="B1983" s="3" t="s">
        <v>1420</v>
      </c>
      <c r="C1983" s="3" t="s">
        <v>5529</v>
      </c>
      <c r="D1983" s="6">
        <v>6300</v>
      </c>
      <c r="E1983" s="8">
        <v>445</v>
      </c>
      <c r="F1983" t="s">
        <v>8220</v>
      </c>
      <c r="G1983" t="s">
        <v>8223</v>
      </c>
      <c r="H1983" t="s">
        <v>8245</v>
      </c>
      <c r="I1983">
        <v>1476010619</v>
      </c>
      <c r="J1983">
        <v>1473418619</v>
      </c>
      <c r="K1983" t="b">
        <v>0</v>
      </c>
      <c r="L1983">
        <v>10</v>
      </c>
      <c r="M1983" t="b">
        <v>0</v>
      </c>
      <c r="N1983" t="s">
        <v>8285</v>
      </c>
      <c r="O1983" s="9">
        <f>(((J1983/60)/60)/24)+DATE(1970,1,1)</f>
        <v>42622.456238425926</v>
      </c>
      <c r="P1983" t="str">
        <f>LEFT(N1983,SEARCH("/",N1983)-1)</f>
        <v>publishing</v>
      </c>
      <c r="Q1983" t="str">
        <f>RIGHT(N1983,LEN(N1983)-SEARCH("/",N1983))</f>
        <v>translations</v>
      </c>
      <c r="R1983">
        <f>YEAR(O1983)</f>
        <v>2016</v>
      </c>
    </row>
    <row r="1984" spans="1:18" ht="43.5" x14ac:dyDescent="0.35">
      <c r="A1984">
        <v>4032</v>
      </c>
      <c r="B1984" s="3" t="s">
        <v>4028</v>
      </c>
      <c r="C1984" s="3" t="s">
        <v>8137</v>
      </c>
      <c r="D1984" s="6">
        <v>6048</v>
      </c>
      <c r="E1984" s="8">
        <v>413</v>
      </c>
      <c r="F1984" t="s">
        <v>8220</v>
      </c>
      <c r="G1984" t="s">
        <v>8223</v>
      </c>
      <c r="H1984" t="s">
        <v>8245</v>
      </c>
      <c r="I1984">
        <v>1450211116</v>
      </c>
      <c r="J1984">
        <v>1445023516</v>
      </c>
      <c r="K1984" t="b">
        <v>0</v>
      </c>
      <c r="L1984">
        <v>7</v>
      </c>
      <c r="M1984" t="b">
        <v>0</v>
      </c>
      <c r="N1984" t="s">
        <v>8269</v>
      </c>
      <c r="O1984" s="9">
        <f>(((J1984/60)/60)/24)+DATE(1970,1,1)</f>
        <v>42293.809212962966</v>
      </c>
      <c r="P1984" t="str">
        <f>LEFT(N1984,SEARCH("/",N1984)-1)</f>
        <v>theater</v>
      </c>
      <c r="Q1984" t="str">
        <f>RIGHT(N1984,LEN(N1984)-SEARCH("/",N1984))</f>
        <v>plays</v>
      </c>
      <c r="R1984">
        <f>YEAR(O1984)</f>
        <v>2015</v>
      </c>
    </row>
    <row r="1985" spans="1:18" ht="43.5" x14ac:dyDescent="0.35">
      <c r="A1985">
        <v>174</v>
      </c>
      <c r="B1985" s="3" t="s">
        <v>176</v>
      </c>
      <c r="C1985" s="3" t="s">
        <v>4284</v>
      </c>
      <c r="D1985" s="6">
        <v>6000</v>
      </c>
      <c r="E1985" s="8">
        <v>0</v>
      </c>
      <c r="F1985" t="s">
        <v>8220</v>
      </c>
      <c r="G1985" t="s">
        <v>8232</v>
      </c>
      <c r="H1985" t="s">
        <v>8248</v>
      </c>
      <c r="I1985">
        <v>1431108776</v>
      </c>
      <c r="J1985">
        <v>1425924776</v>
      </c>
      <c r="K1985" t="b">
        <v>0</v>
      </c>
      <c r="L1985">
        <v>0</v>
      </c>
      <c r="M1985" t="b">
        <v>0</v>
      </c>
      <c r="N1985" t="s">
        <v>8266</v>
      </c>
      <c r="O1985" s="9">
        <f>(((J1985/60)/60)/24)+DATE(1970,1,1)</f>
        <v>42072.758981481486</v>
      </c>
      <c r="P1985" t="str">
        <f>LEFT(N1985,SEARCH("/",N1985)-1)</f>
        <v>film &amp; video</v>
      </c>
      <c r="Q1985" t="str">
        <f>RIGHT(N1985,LEN(N1985)-SEARCH("/",N1985))</f>
        <v>drama</v>
      </c>
      <c r="R1985">
        <f>YEAR(O1985)</f>
        <v>2015</v>
      </c>
    </row>
    <row r="1986" spans="1:18" ht="29" x14ac:dyDescent="0.35">
      <c r="A1986">
        <v>200</v>
      </c>
      <c r="B1986" s="3" t="s">
        <v>202</v>
      </c>
      <c r="C1986" s="3" t="s">
        <v>4310</v>
      </c>
      <c r="D1986" s="6">
        <v>6000</v>
      </c>
      <c r="E1986" s="8">
        <v>1571.55</v>
      </c>
      <c r="F1986" t="s">
        <v>8220</v>
      </c>
      <c r="G1986" t="s">
        <v>8223</v>
      </c>
      <c r="H1986" t="s">
        <v>8245</v>
      </c>
      <c r="I1986">
        <v>1410746403</v>
      </c>
      <c r="J1986">
        <v>1408154403</v>
      </c>
      <c r="K1986" t="b">
        <v>0</v>
      </c>
      <c r="L1986">
        <v>18</v>
      </c>
      <c r="M1986" t="b">
        <v>0</v>
      </c>
      <c r="N1986" t="s">
        <v>8266</v>
      </c>
      <c r="O1986" s="9">
        <f>(((J1986/60)/60)/24)+DATE(1970,1,1)</f>
        <v>41867.083368055559</v>
      </c>
      <c r="P1986" t="str">
        <f>LEFT(N1986,SEARCH("/",N1986)-1)</f>
        <v>film &amp; video</v>
      </c>
      <c r="Q1986" t="str">
        <f>RIGHT(N1986,LEN(N1986)-SEARCH("/",N1986))</f>
        <v>drama</v>
      </c>
      <c r="R1986">
        <f>YEAR(O1986)</f>
        <v>2014</v>
      </c>
    </row>
    <row r="1987" spans="1:18" x14ac:dyDescent="0.35">
      <c r="A1987">
        <v>202</v>
      </c>
      <c r="B1987" s="3" t="s">
        <v>204</v>
      </c>
      <c r="C1987" s="3" t="s">
        <v>4312</v>
      </c>
      <c r="D1987" s="6">
        <v>6000</v>
      </c>
      <c r="E1987" s="8">
        <v>0</v>
      </c>
      <c r="F1987" t="s">
        <v>8220</v>
      </c>
      <c r="G1987" t="s">
        <v>8223</v>
      </c>
      <c r="H1987" t="s">
        <v>8245</v>
      </c>
      <c r="I1987">
        <v>1444337940</v>
      </c>
      <c r="J1987">
        <v>1441750564</v>
      </c>
      <c r="K1987" t="b">
        <v>0</v>
      </c>
      <c r="L1987">
        <v>0</v>
      </c>
      <c r="M1987" t="b">
        <v>0</v>
      </c>
      <c r="N1987" t="s">
        <v>8266</v>
      </c>
      <c r="O1987" s="9">
        <f>(((J1987/60)/60)/24)+DATE(1970,1,1)</f>
        <v>42255.927824074075</v>
      </c>
      <c r="P1987" t="str">
        <f>LEFT(N1987,SEARCH("/",N1987)-1)</f>
        <v>film &amp; video</v>
      </c>
      <c r="Q1987" t="str">
        <f>RIGHT(N1987,LEN(N1987)-SEARCH("/",N1987))</f>
        <v>drama</v>
      </c>
      <c r="R1987">
        <f>YEAR(O1987)</f>
        <v>2015</v>
      </c>
    </row>
    <row r="1988" spans="1:18" ht="58" x14ac:dyDescent="0.35">
      <c r="A1988">
        <v>432</v>
      </c>
      <c r="B1988" s="3" t="s">
        <v>433</v>
      </c>
      <c r="C1988" s="3" t="s">
        <v>4542</v>
      </c>
      <c r="D1988" s="6">
        <v>6000</v>
      </c>
      <c r="E1988" s="8">
        <v>570</v>
      </c>
      <c r="F1988" t="s">
        <v>8220</v>
      </c>
      <c r="G1988" t="s">
        <v>8223</v>
      </c>
      <c r="H1988" t="s">
        <v>8245</v>
      </c>
      <c r="I1988">
        <v>1445448381</v>
      </c>
      <c r="J1988">
        <v>1440264381</v>
      </c>
      <c r="K1988" t="b">
        <v>0</v>
      </c>
      <c r="L1988">
        <v>8</v>
      </c>
      <c r="M1988" t="b">
        <v>0</v>
      </c>
      <c r="N1988" t="s">
        <v>8268</v>
      </c>
      <c r="O1988" s="9">
        <f>(((J1988/60)/60)/24)+DATE(1970,1,1)</f>
        <v>42238.726631944446</v>
      </c>
      <c r="P1988" t="str">
        <f>LEFT(N1988,SEARCH("/",N1988)-1)</f>
        <v>film &amp; video</v>
      </c>
      <c r="Q1988" t="str">
        <f>RIGHT(N1988,LEN(N1988)-SEARCH("/",N1988))</f>
        <v>animation</v>
      </c>
      <c r="R1988">
        <f>YEAR(O1988)</f>
        <v>2015</v>
      </c>
    </row>
    <row r="1989" spans="1:18" ht="29" x14ac:dyDescent="0.35">
      <c r="A1989">
        <v>469</v>
      </c>
      <c r="B1989" s="3" t="s">
        <v>470</v>
      </c>
      <c r="C1989" s="3" t="s">
        <v>4579</v>
      </c>
      <c r="D1989" s="6">
        <v>6000</v>
      </c>
      <c r="E1989" s="8">
        <v>0</v>
      </c>
      <c r="F1989" t="s">
        <v>8220</v>
      </c>
      <c r="G1989" t="s">
        <v>8224</v>
      </c>
      <c r="H1989" t="s">
        <v>8246</v>
      </c>
      <c r="I1989">
        <v>1409960724</v>
      </c>
      <c r="J1989">
        <v>1404776724</v>
      </c>
      <c r="K1989" t="b">
        <v>0</v>
      </c>
      <c r="L1989">
        <v>0</v>
      </c>
      <c r="M1989" t="b">
        <v>0</v>
      </c>
      <c r="N1989" t="s">
        <v>8268</v>
      </c>
      <c r="O1989" s="9">
        <f>(((J1989/60)/60)/24)+DATE(1970,1,1)</f>
        <v>41827.989861111113</v>
      </c>
      <c r="P1989" t="str">
        <f>LEFT(N1989,SEARCH("/",N1989)-1)</f>
        <v>film &amp; video</v>
      </c>
      <c r="Q1989" t="str">
        <f>RIGHT(N1989,LEN(N1989)-SEARCH("/",N1989))</f>
        <v>animation</v>
      </c>
      <c r="R1989">
        <f>YEAR(O1989)</f>
        <v>2014</v>
      </c>
    </row>
    <row r="1990" spans="1:18" ht="43.5" x14ac:dyDescent="0.35">
      <c r="A1990">
        <v>675</v>
      </c>
      <c r="B1990" s="3" t="s">
        <v>676</v>
      </c>
      <c r="C1990" s="3" t="s">
        <v>4785</v>
      </c>
      <c r="D1990" s="6">
        <v>6000</v>
      </c>
      <c r="E1990" s="8">
        <v>891</v>
      </c>
      <c r="F1990" t="s">
        <v>8220</v>
      </c>
      <c r="G1990" t="s">
        <v>8223</v>
      </c>
      <c r="H1990" t="s">
        <v>8245</v>
      </c>
      <c r="I1990">
        <v>1420095540</v>
      </c>
      <c r="J1990">
        <v>1417558804</v>
      </c>
      <c r="K1990" t="b">
        <v>0</v>
      </c>
      <c r="L1990">
        <v>26</v>
      </c>
      <c r="M1990" t="b">
        <v>0</v>
      </c>
      <c r="N1990" t="s">
        <v>8271</v>
      </c>
      <c r="O1990" s="9">
        <f>(((J1990/60)/60)/24)+DATE(1970,1,1)</f>
        <v>41975.930601851855</v>
      </c>
      <c r="P1990" t="str">
        <f>LEFT(N1990,SEARCH("/",N1990)-1)</f>
        <v>technology</v>
      </c>
      <c r="Q1990" t="str">
        <f>RIGHT(N1990,LEN(N1990)-SEARCH("/",N1990))</f>
        <v>wearables</v>
      </c>
      <c r="R1990">
        <f>YEAR(O1990)</f>
        <v>2014</v>
      </c>
    </row>
    <row r="1991" spans="1:18" ht="43.5" x14ac:dyDescent="0.35">
      <c r="A1991">
        <v>871</v>
      </c>
      <c r="B1991" s="3" t="s">
        <v>872</v>
      </c>
      <c r="C1991" s="3" t="s">
        <v>4981</v>
      </c>
      <c r="D1991" s="6">
        <v>6000</v>
      </c>
      <c r="E1991" s="8">
        <v>325</v>
      </c>
      <c r="F1991" t="s">
        <v>8220</v>
      </c>
      <c r="G1991" t="s">
        <v>8223</v>
      </c>
      <c r="H1991" t="s">
        <v>8245</v>
      </c>
      <c r="I1991">
        <v>1385735295</v>
      </c>
      <c r="J1991">
        <v>1383139695</v>
      </c>
      <c r="K1991" t="b">
        <v>0</v>
      </c>
      <c r="L1991">
        <v>12</v>
      </c>
      <c r="M1991" t="b">
        <v>0</v>
      </c>
      <c r="N1991" t="s">
        <v>8276</v>
      </c>
      <c r="O1991" s="9">
        <f>(((J1991/60)/60)/24)+DATE(1970,1,1)</f>
        <v>41577.561284722222</v>
      </c>
      <c r="P1991" t="str">
        <f>LEFT(N1991,SEARCH("/",N1991)-1)</f>
        <v>music</v>
      </c>
      <c r="Q1991" t="str">
        <f>RIGHT(N1991,LEN(N1991)-SEARCH("/",N1991))</f>
        <v>jazz</v>
      </c>
      <c r="R1991">
        <f>YEAR(O1991)</f>
        <v>2013</v>
      </c>
    </row>
    <row r="1992" spans="1:18" ht="43.5" x14ac:dyDescent="0.35">
      <c r="A1992">
        <v>892</v>
      </c>
      <c r="B1992" s="3" t="s">
        <v>893</v>
      </c>
      <c r="C1992" s="3" t="s">
        <v>5002</v>
      </c>
      <c r="D1992" s="6">
        <v>6000</v>
      </c>
      <c r="E1992" s="8">
        <v>2445</v>
      </c>
      <c r="F1992" t="s">
        <v>8220</v>
      </c>
      <c r="G1992" t="s">
        <v>8223</v>
      </c>
      <c r="H1992" t="s">
        <v>8245</v>
      </c>
      <c r="I1992">
        <v>1280635200</v>
      </c>
      <c r="J1992">
        <v>1273121283</v>
      </c>
      <c r="K1992" t="b">
        <v>0</v>
      </c>
      <c r="L1992">
        <v>17</v>
      </c>
      <c r="M1992" t="b">
        <v>0</v>
      </c>
      <c r="N1992" t="s">
        <v>8277</v>
      </c>
      <c r="O1992" s="9">
        <f>(((J1992/60)/60)/24)+DATE(1970,1,1)</f>
        <v>40304.20003472222</v>
      </c>
      <c r="P1992" t="str">
        <f>LEFT(N1992,SEARCH("/",N1992)-1)</f>
        <v>music</v>
      </c>
      <c r="Q1992" t="str">
        <f>RIGHT(N1992,LEN(N1992)-SEARCH("/",N1992))</f>
        <v>indie rock</v>
      </c>
      <c r="R1992">
        <f>YEAR(O1992)</f>
        <v>2010</v>
      </c>
    </row>
    <row r="1993" spans="1:18" ht="43.5" x14ac:dyDescent="0.35">
      <c r="A1993">
        <v>925</v>
      </c>
      <c r="B1993" s="3" t="s">
        <v>926</v>
      </c>
      <c r="C1993" s="3" t="s">
        <v>5035</v>
      </c>
      <c r="D1993" s="6">
        <v>6000</v>
      </c>
      <c r="E1993" s="8">
        <v>160</v>
      </c>
      <c r="F1993" t="s">
        <v>8220</v>
      </c>
      <c r="G1993" t="s">
        <v>8223</v>
      </c>
      <c r="H1993" t="s">
        <v>8245</v>
      </c>
      <c r="I1993">
        <v>1385590111</v>
      </c>
      <c r="J1993">
        <v>1382994511</v>
      </c>
      <c r="K1993" t="b">
        <v>0</v>
      </c>
      <c r="L1993">
        <v>5</v>
      </c>
      <c r="M1993" t="b">
        <v>0</v>
      </c>
      <c r="N1993" t="s">
        <v>8276</v>
      </c>
      <c r="O1993" s="9">
        <f>(((J1993/60)/60)/24)+DATE(1970,1,1)</f>
        <v>41575.880914351852</v>
      </c>
      <c r="P1993" t="str">
        <f>LEFT(N1993,SEARCH("/",N1993)-1)</f>
        <v>music</v>
      </c>
      <c r="Q1993" t="str">
        <f>RIGHT(N1993,LEN(N1993)-SEARCH("/",N1993))</f>
        <v>jazz</v>
      </c>
      <c r="R1993">
        <f>YEAR(O1993)</f>
        <v>2013</v>
      </c>
    </row>
    <row r="1994" spans="1:18" ht="43.5" x14ac:dyDescent="0.35">
      <c r="A1994">
        <v>1114</v>
      </c>
      <c r="B1994" s="3" t="s">
        <v>1115</v>
      </c>
      <c r="C1994" s="3" t="s">
        <v>5224</v>
      </c>
      <c r="D1994" s="6">
        <v>6000</v>
      </c>
      <c r="E1994" s="8">
        <v>10</v>
      </c>
      <c r="F1994" t="s">
        <v>8220</v>
      </c>
      <c r="G1994" t="s">
        <v>8224</v>
      </c>
      <c r="H1994" t="s">
        <v>8246</v>
      </c>
      <c r="I1994">
        <v>1381306687</v>
      </c>
      <c r="J1994">
        <v>1378714687</v>
      </c>
      <c r="K1994" t="b">
        <v>0</v>
      </c>
      <c r="L1994">
        <v>3</v>
      </c>
      <c r="M1994" t="b">
        <v>0</v>
      </c>
      <c r="N1994" t="s">
        <v>8280</v>
      </c>
      <c r="O1994" s="9">
        <f>(((J1994/60)/60)/24)+DATE(1970,1,1)</f>
        <v>41526.345914351856</v>
      </c>
      <c r="P1994" t="str">
        <f>LEFT(N1994,SEARCH("/",N1994)-1)</f>
        <v>games</v>
      </c>
      <c r="Q1994" t="str">
        <f>RIGHT(N1994,LEN(N1994)-SEARCH("/",N1994))</f>
        <v>video games</v>
      </c>
      <c r="R1994">
        <f>YEAR(O1994)</f>
        <v>2013</v>
      </c>
    </row>
    <row r="1995" spans="1:18" ht="43.5" x14ac:dyDescent="0.35">
      <c r="A1995">
        <v>1146</v>
      </c>
      <c r="B1995" s="3" t="s">
        <v>1147</v>
      </c>
      <c r="C1995" s="3" t="s">
        <v>5256</v>
      </c>
      <c r="D1995" s="6">
        <v>6000</v>
      </c>
      <c r="E1995" s="8">
        <v>530</v>
      </c>
      <c r="F1995" t="s">
        <v>8220</v>
      </c>
      <c r="G1995" t="s">
        <v>8223</v>
      </c>
      <c r="H1995" t="s">
        <v>8245</v>
      </c>
      <c r="I1995">
        <v>1399071173</v>
      </c>
      <c r="J1995">
        <v>1395787973</v>
      </c>
      <c r="K1995" t="b">
        <v>0</v>
      </c>
      <c r="L1995">
        <v>12</v>
      </c>
      <c r="M1995" t="b">
        <v>0</v>
      </c>
      <c r="N1995" t="s">
        <v>8282</v>
      </c>
      <c r="O1995" s="9">
        <f>(((J1995/60)/60)/24)+DATE(1970,1,1)</f>
        <v>41723.9533912037</v>
      </c>
      <c r="P1995" t="str">
        <f>LEFT(N1995,SEARCH("/",N1995)-1)</f>
        <v>food</v>
      </c>
      <c r="Q1995" t="str">
        <f>RIGHT(N1995,LEN(N1995)-SEARCH("/",N1995))</f>
        <v>food trucks</v>
      </c>
      <c r="R1995">
        <f>YEAR(O1995)</f>
        <v>2014</v>
      </c>
    </row>
    <row r="1996" spans="1:18" ht="43.5" x14ac:dyDescent="0.35">
      <c r="A1996">
        <v>1177</v>
      </c>
      <c r="B1996" s="3" t="s">
        <v>1178</v>
      </c>
      <c r="C1996" s="3" t="s">
        <v>5287</v>
      </c>
      <c r="D1996" s="6">
        <v>6000</v>
      </c>
      <c r="E1996" s="8">
        <v>0</v>
      </c>
      <c r="F1996" t="s">
        <v>8220</v>
      </c>
      <c r="G1996" t="s">
        <v>8224</v>
      </c>
      <c r="H1996" t="s">
        <v>8246</v>
      </c>
      <c r="I1996">
        <v>1413388296</v>
      </c>
      <c r="J1996">
        <v>1410796296</v>
      </c>
      <c r="K1996" t="b">
        <v>0</v>
      </c>
      <c r="L1996">
        <v>0</v>
      </c>
      <c r="M1996" t="b">
        <v>0</v>
      </c>
      <c r="N1996" t="s">
        <v>8282</v>
      </c>
      <c r="O1996" s="9">
        <f>(((J1996/60)/60)/24)+DATE(1970,1,1)</f>
        <v>41897.660833333335</v>
      </c>
      <c r="P1996" t="str">
        <f>LEFT(N1996,SEARCH("/",N1996)-1)</f>
        <v>food</v>
      </c>
      <c r="Q1996" t="str">
        <f>RIGHT(N1996,LEN(N1996)-SEARCH("/",N1996))</f>
        <v>food trucks</v>
      </c>
      <c r="R1996">
        <f>YEAR(O1996)</f>
        <v>2014</v>
      </c>
    </row>
    <row r="1997" spans="1:18" ht="43.5" x14ac:dyDescent="0.35">
      <c r="A1997">
        <v>1410</v>
      </c>
      <c r="B1997" s="3" t="s">
        <v>1411</v>
      </c>
      <c r="C1997" s="3" t="s">
        <v>5520</v>
      </c>
      <c r="D1997" s="6">
        <v>6000</v>
      </c>
      <c r="E1997" s="8">
        <v>1</v>
      </c>
      <c r="F1997" t="s">
        <v>8220</v>
      </c>
      <c r="G1997" t="s">
        <v>8236</v>
      </c>
      <c r="H1997" t="s">
        <v>8248</v>
      </c>
      <c r="I1997">
        <v>1464939520</v>
      </c>
      <c r="J1997">
        <v>1461051520</v>
      </c>
      <c r="K1997" t="b">
        <v>0</v>
      </c>
      <c r="L1997">
        <v>1</v>
      </c>
      <c r="M1997" t="b">
        <v>0</v>
      </c>
      <c r="N1997" t="s">
        <v>8285</v>
      </c>
      <c r="O1997" s="9">
        <f>(((J1997/60)/60)/24)+DATE(1970,1,1)</f>
        <v>42479.318518518514</v>
      </c>
      <c r="P1997" t="str">
        <f>LEFT(N1997,SEARCH("/",N1997)-1)</f>
        <v>publishing</v>
      </c>
      <c r="Q1997" t="str">
        <f>RIGHT(N1997,LEN(N1997)-SEARCH("/",N1997))</f>
        <v>translations</v>
      </c>
      <c r="R1997">
        <f>YEAR(O1997)</f>
        <v>2016</v>
      </c>
    </row>
    <row r="1998" spans="1:18" ht="43.5" x14ac:dyDescent="0.35">
      <c r="A1998">
        <v>1553</v>
      </c>
      <c r="B1998" s="3" t="s">
        <v>1554</v>
      </c>
      <c r="C1998" s="3" t="s">
        <v>5663</v>
      </c>
      <c r="D1998" s="6">
        <v>6000</v>
      </c>
      <c r="E1998" s="8">
        <v>0</v>
      </c>
      <c r="F1998" t="s">
        <v>8220</v>
      </c>
      <c r="G1998" t="s">
        <v>8223</v>
      </c>
      <c r="H1998" t="s">
        <v>8245</v>
      </c>
      <c r="I1998">
        <v>1441176447</v>
      </c>
      <c r="J1998">
        <v>1438584447</v>
      </c>
      <c r="K1998" t="b">
        <v>0</v>
      </c>
      <c r="L1998">
        <v>0</v>
      </c>
      <c r="M1998" t="b">
        <v>0</v>
      </c>
      <c r="N1998" t="s">
        <v>8287</v>
      </c>
      <c r="O1998" s="9">
        <f>(((J1998/60)/60)/24)+DATE(1970,1,1)</f>
        <v>42219.282951388886</v>
      </c>
      <c r="P1998" t="str">
        <f>LEFT(N1998,SEARCH("/",N1998)-1)</f>
        <v>photography</v>
      </c>
      <c r="Q1998" t="str">
        <f>RIGHT(N1998,LEN(N1998)-SEARCH("/",N1998))</f>
        <v>nature</v>
      </c>
      <c r="R1998">
        <f>YEAR(O1998)</f>
        <v>2015</v>
      </c>
    </row>
    <row r="1999" spans="1:18" ht="43.5" x14ac:dyDescent="0.35">
      <c r="A1999">
        <v>1724</v>
      </c>
      <c r="B1999" s="3" t="s">
        <v>1725</v>
      </c>
      <c r="C1999" s="3" t="s">
        <v>5834</v>
      </c>
      <c r="D1999" s="6">
        <v>6000</v>
      </c>
      <c r="E1999" s="8">
        <v>35</v>
      </c>
      <c r="F1999" t="s">
        <v>8220</v>
      </c>
      <c r="G1999" t="s">
        <v>8223</v>
      </c>
      <c r="H1999" t="s">
        <v>8245</v>
      </c>
      <c r="I1999">
        <v>1414707762</v>
      </c>
      <c r="J1999">
        <v>1412115762</v>
      </c>
      <c r="K1999" t="b">
        <v>0</v>
      </c>
      <c r="L1999">
        <v>4</v>
      </c>
      <c r="M1999" t="b">
        <v>0</v>
      </c>
      <c r="N1999" t="s">
        <v>8291</v>
      </c>
      <c r="O1999" s="9">
        <f>(((J1999/60)/60)/24)+DATE(1970,1,1)</f>
        <v>41912.932430555556</v>
      </c>
      <c r="P1999" t="str">
        <f>LEFT(N1999,SEARCH("/",N1999)-1)</f>
        <v>music</v>
      </c>
      <c r="Q1999" t="str">
        <f>RIGHT(N1999,LEN(N1999)-SEARCH("/",N1999))</f>
        <v>faith</v>
      </c>
      <c r="R1999">
        <f>YEAR(O1999)</f>
        <v>2014</v>
      </c>
    </row>
    <row r="2000" spans="1:18" x14ac:dyDescent="0.35">
      <c r="A2000">
        <v>1988</v>
      </c>
      <c r="B2000" s="3" t="s">
        <v>1989</v>
      </c>
      <c r="C2000" s="3" t="s">
        <v>6098</v>
      </c>
      <c r="D2000" s="6">
        <v>6000</v>
      </c>
      <c r="E2000" s="8">
        <v>25</v>
      </c>
      <c r="F2000" t="s">
        <v>8220</v>
      </c>
      <c r="G2000" t="s">
        <v>8223</v>
      </c>
      <c r="H2000" t="s">
        <v>8245</v>
      </c>
      <c r="I2000">
        <v>1440094742</v>
      </c>
      <c r="J2000">
        <v>1437502742</v>
      </c>
      <c r="K2000" t="b">
        <v>0</v>
      </c>
      <c r="L2000">
        <v>1</v>
      </c>
      <c r="M2000" t="b">
        <v>0</v>
      </c>
      <c r="N2000" t="s">
        <v>8294</v>
      </c>
      <c r="O2000" s="9">
        <f>(((J2000/60)/60)/24)+DATE(1970,1,1)</f>
        <v>42206.763217592597</v>
      </c>
      <c r="P2000" t="str">
        <f>LEFT(N2000,SEARCH("/",N2000)-1)</f>
        <v>photography</v>
      </c>
      <c r="Q2000" t="str">
        <f>RIGHT(N2000,LEN(N2000)-SEARCH("/",N2000))</f>
        <v>people</v>
      </c>
      <c r="R2000">
        <f>YEAR(O2000)</f>
        <v>2015</v>
      </c>
    </row>
    <row r="2001" spans="1:18" ht="43.5" x14ac:dyDescent="0.35">
      <c r="A2001">
        <v>2134</v>
      </c>
      <c r="B2001" s="3" t="s">
        <v>2135</v>
      </c>
      <c r="C2001" s="3" t="s">
        <v>6244</v>
      </c>
      <c r="D2001" s="6">
        <v>6000</v>
      </c>
      <c r="E2001" s="8">
        <v>104</v>
      </c>
      <c r="F2001" t="s">
        <v>8220</v>
      </c>
      <c r="G2001" t="s">
        <v>8223</v>
      </c>
      <c r="H2001" t="s">
        <v>8245</v>
      </c>
      <c r="I2001">
        <v>1367097391</v>
      </c>
      <c r="J2001">
        <v>1364505391</v>
      </c>
      <c r="K2001" t="b">
        <v>0</v>
      </c>
      <c r="L2001">
        <v>3</v>
      </c>
      <c r="M2001" t="b">
        <v>0</v>
      </c>
      <c r="N2001" t="s">
        <v>8280</v>
      </c>
      <c r="O2001" s="9">
        <f>(((J2001/60)/60)/24)+DATE(1970,1,1)</f>
        <v>41361.886469907404</v>
      </c>
      <c r="P2001" t="str">
        <f>LEFT(N2001,SEARCH("/",N2001)-1)</f>
        <v>games</v>
      </c>
      <c r="Q2001" t="str">
        <f>RIGHT(N2001,LEN(N2001)-SEARCH("/",N2001))</f>
        <v>video games</v>
      </c>
      <c r="R2001">
        <f>YEAR(O2001)</f>
        <v>2013</v>
      </c>
    </row>
    <row r="2002" spans="1:18" ht="29" x14ac:dyDescent="0.35">
      <c r="A2002">
        <v>2421</v>
      </c>
      <c r="B2002" s="3" t="s">
        <v>2422</v>
      </c>
      <c r="C2002" s="3" t="s">
        <v>6531</v>
      </c>
      <c r="D2002" s="6">
        <v>6000</v>
      </c>
      <c r="E2002" s="8">
        <v>1</v>
      </c>
      <c r="F2002" t="s">
        <v>8220</v>
      </c>
      <c r="G2002" t="s">
        <v>8223</v>
      </c>
      <c r="H2002" t="s">
        <v>8245</v>
      </c>
      <c r="I2002">
        <v>1424536196</v>
      </c>
      <c r="J2002">
        <v>1421944196</v>
      </c>
      <c r="K2002" t="b">
        <v>0</v>
      </c>
      <c r="L2002">
        <v>1</v>
      </c>
      <c r="M2002" t="b">
        <v>0</v>
      </c>
      <c r="N2002" t="s">
        <v>8282</v>
      </c>
      <c r="O2002" s="9">
        <f>(((J2002/60)/60)/24)+DATE(1970,1,1)</f>
        <v>42026.687453703707</v>
      </c>
      <c r="P2002" t="str">
        <f>LEFT(N2002,SEARCH("/",N2002)-1)</f>
        <v>food</v>
      </c>
      <c r="Q2002" t="str">
        <f>RIGHT(N2002,LEN(N2002)-SEARCH("/",N2002))</f>
        <v>food trucks</v>
      </c>
      <c r="R2002">
        <f>YEAR(O2002)</f>
        <v>2015</v>
      </c>
    </row>
    <row r="2003" spans="1:18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>(((J2003/60)/60)/24)+DATE(1970,1,1)</f>
        <v>42136.209675925929</v>
      </c>
      <c r="P2003" t="str">
        <f>LEFT(N2003,SEARCH("/",N2003)-1)</f>
        <v>technology</v>
      </c>
      <c r="Q2003" t="str">
        <f>RIGHT(N2003,LEN(N2003)-SEARCH("/",N2003))</f>
        <v>hardware</v>
      </c>
      <c r="R2003">
        <f>YEAR(O2003)</f>
        <v>2015</v>
      </c>
    </row>
    <row r="2004" spans="1:18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>(((J2004/60)/60)/24)+DATE(1970,1,1)</f>
        <v>42728.71230324074</v>
      </c>
      <c r="P2004" t="str">
        <f>LEFT(N2004,SEARCH("/",N2004)-1)</f>
        <v>technology</v>
      </c>
      <c r="Q2004" t="str">
        <f>RIGHT(N2004,LEN(N2004)-SEARCH("/",N2004))</f>
        <v>hardware</v>
      </c>
      <c r="R2004">
        <f>YEAR(O2004)</f>
        <v>2016</v>
      </c>
    </row>
    <row r="2005" spans="1:18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>(((J2005/60)/60)/24)+DATE(1970,1,1)</f>
        <v>40347.125601851854</v>
      </c>
      <c r="P2005" t="str">
        <f>LEFT(N2005,SEARCH("/",N2005)-1)</f>
        <v>technology</v>
      </c>
      <c r="Q2005" t="str">
        <f>RIGHT(N2005,LEN(N2005)-SEARCH("/",N2005))</f>
        <v>hardware</v>
      </c>
      <c r="R2005">
        <f>YEAR(O2005)</f>
        <v>2010</v>
      </c>
    </row>
    <row r="2006" spans="1:18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>(((J2006/60)/60)/24)+DATE(1970,1,1)</f>
        <v>41800.604895833334</v>
      </c>
      <c r="P2006" t="str">
        <f>LEFT(N2006,SEARCH("/",N2006)-1)</f>
        <v>technology</v>
      </c>
      <c r="Q2006" t="str">
        <f>RIGHT(N2006,LEN(N2006)-SEARCH("/",N2006))</f>
        <v>hardware</v>
      </c>
      <c r="R2006">
        <f>YEAR(O2006)</f>
        <v>2014</v>
      </c>
    </row>
    <row r="2007" spans="1:18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>(((J2007/60)/60)/24)+DATE(1970,1,1)</f>
        <v>41535.812708333331</v>
      </c>
      <c r="P2007" t="str">
        <f>LEFT(N2007,SEARCH("/",N2007)-1)</f>
        <v>technology</v>
      </c>
      <c r="Q2007" t="str">
        <f>RIGHT(N2007,LEN(N2007)-SEARCH("/",N2007))</f>
        <v>hardware</v>
      </c>
      <c r="R2007">
        <f>YEAR(O2007)</f>
        <v>2013</v>
      </c>
    </row>
    <row r="2008" spans="1:18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>(((J2008/60)/60)/24)+DATE(1970,1,1)</f>
        <v>41941.500520833331</v>
      </c>
      <c r="P2008" t="str">
        <f>LEFT(N2008,SEARCH("/",N2008)-1)</f>
        <v>technology</v>
      </c>
      <c r="Q2008" t="str">
        <f>RIGHT(N2008,LEN(N2008)-SEARCH("/",N2008))</f>
        <v>hardware</v>
      </c>
      <c r="R2008">
        <f>YEAR(O2008)</f>
        <v>2014</v>
      </c>
    </row>
    <row r="2009" spans="1:18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>(((J2009/60)/60)/24)+DATE(1970,1,1)</f>
        <v>40347.837800925925</v>
      </c>
      <c r="P2009" t="str">
        <f>LEFT(N2009,SEARCH("/",N2009)-1)</f>
        <v>technology</v>
      </c>
      <c r="Q2009" t="str">
        <f>RIGHT(N2009,LEN(N2009)-SEARCH("/",N2009))</f>
        <v>hardware</v>
      </c>
      <c r="R2009">
        <f>YEAR(O2009)</f>
        <v>2010</v>
      </c>
    </row>
    <row r="2010" spans="1:18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>(((J2010/60)/60)/24)+DATE(1970,1,1)</f>
        <v>40761.604421296295</v>
      </c>
      <c r="P2010" t="str">
        <f>LEFT(N2010,SEARCH("/",N2010)-1)</f>
        <v>technology</v>
      </c>
      <c r="Q2010" t="str">
        <f>RIGHT(N2010,LEN(N2010)-SEARCH("/",N2010))</f>
        <v>hardware</v>
      </c>
      <c r="R2010">
        <f>YEAR(O2010)</f>
        <v>2011</v>
      </c>
    </row>
    <row r="2011" spans="1:18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>(((J2011/60)/60)/24)+DATE(1970,1,1)</f>
        <v>42661.323414351849</v>
      </c>
      <c r="P2011" t="str">
        <f>LEFT(N2011,SEARCH("/",N2011)-1)</f>
        <v>technology</v>
      </c>
      <c r="Q2011" t="str">
        <f>RIGHT(N2011,LEN(N2011)-SEARCH("/",N2011))</f>
        <v>hardware</v>
      </c>
      <c r="R2011">
        <f>YEAR(O2011)</f>
        <v>2016</v>
      </c>
    </row>
    <row r="2012" spans="1:18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>(((J2012/60)/60)/24)+DATE(1970,1,1)</f>
        <v>42570.996423611112</v>
      </c>
      <c r="P2012" t="str">
        <f>LEFT(N2012,SEARCH("/",N2012)-1)</f>
        <v>technology</v>
      </c>
      <c r="Q2012" t="str">
        <f>RIGHT(N2012,LEN(N2012)-SEARCH("/",N2012))</f>
        <v>hardware</v>
      </c>
      <c r="R2012">
        <f>YEAR(O2012)</f>
        <v>2016</v>
      </c>
    </row>
    <row r="2013" spans="1:18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>(((J2013/60)/60)/24)+DATE(1970,1,1)</f>
        <v>42347.358483796299</v>
      </c>
      <c r="P2013" t="str">
        <f>LEFT(N2013,SEARCH("/",N2013)-1)</f>
        <v>technology</v>
      </c>
      <c r="Q2013" t="str">
        <f>RIGHT(N2013,LEN(N2013)-SEARCH("/",N2013))</f>
        <v>hardware</v>
      </c>
      <c r="R2013">
        <f>YEAR(O2013)</f>
        <v>2015</v>
      </c>
    </row>
    <row r="2014" spans="1:18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>(((J2014/60)/60)/24)+DATE(1970,1,1)</f>
        <v>42010.822233796294</v>
      </c>
      <c r="P2014" t="str">
        <f>LEFT(N2014,SEARCH("/",N2014)-1)</f>
        <v>technology</v>
      </c>
      <c r="Q2014" t="str">
        <f>RIGHT(N2014,LEN(N2014)-SEARCH("/",N2014))</f>
        <v>hardware</v>
      </c>
      <c r="R2014">
        <f>YEAR(O2014)</f>
        <v>2015</v>
      </c>
    </row>
    <row r="2015" spans="1:18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>(((J2015/60)/60)/24)+DATE(1970,1,1)</f>
        <v>42499.960810185185</v>
      </c>
      <c r="P2015" t="str">
        <f>LEFT(N2015,SEARCH("/",N2015)-1)</f>
        <v>technology</v>
      </c>
      <c r="Q2015" t="str">
        <f>RIGHT(N2015,LEN(N2015)-SEARCH("/",N2015))</f>
        <v>hardware</v>
      </c>
      <c r="R2015">
        <f>YEAR(O2015)</f>
        <v>2016</v>
      </c>
    </row>
    <row r="2016" spans="1:18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>(((J2016/60)/60)/24)+DATE(1970,1,1)</f>
        <v>41324.214571759258</v>
      </c>
      <c r="P2016" t="str">
        <f>LEFT(N2016,SEARCH("/",N2016)-1)</f>
        <v>technology</v>
      </c>
      <c r="Q2016" t="str">
        <f>RIGHT(N2016,LEN(N2016)-SEARCH("/",N2016))</f>
        <v>hardware</v>
      </c>
      <c r="R2016">
        <f>YEAR(O2016)</f>
        <v>2013</v>
      </c>
    </row>
    <row r="2017" spans="1:18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>(((J2017/60)/60)/24)+DATE(1970,1,1)</f>
        <v>40765.876886574071</v>
      </c>
      <c r="P2017" t="str">
        <f>LEFT(N2017,SEARCH("/",N2017)-1)</f>
        <v>technology</v>
      </c>
      <c r="Q2017" t="str">
        <f>RIGHT(N2017,LEN(N2017)-SEARCH("/",N2017))</f>
        <v>hardware</v>
      </c>
      <c r="R2017">
        <f>YEAR(O2017)</f>
        <v>2011</v>
      </c>
    </row>
    <row r="2018" spans="1:18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>(((J2018/60)/60)/24)+DATE(1970,1,1)</f>
        <v>41312.88077546296</v>
      </c>
      <c r="P2018" t="str">
        <f>LEFT(N2018,SEARCH("/",N2018)-1)</f>
        <v>technology</v>
      </c>
      <c r="Q2018" t="str">
        <f>RIGHT(N2018,LEN(N2018)-SEARCH("/",N2018))</f>
        <v>hardware</v>
      </c>
      <c r="R2018">
        <f>YEAR(O2018)</f>
        <v>2013</v>
      </c>
    </row>
    <row r="2019" spans="1:18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>(((J2019/60)/60)/24)+DATE(1970,1,1)</f>
        <v>40961.057349537034</v>
      </c>
      <c r="P2019" t="str">
        <f>LEFT(N2019,SEARCH("/",N2019)-1)</f>
        <v>technology</v>
      </c>
      <c r="Q2019" t="str">
        <f>RIGHT(N2019,LEN(N2019)-SEARCH("/",N2019))</f>
        <v>hardware</v>
      </c>
      <c r="R2019">
        <f>YEAR(O2019)</f>
        <v>2012</v>
      </c>
    </row>
    <row r="2020" spans="1:18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>(((J2020/60)/60)/24)+DATE(1970,1,1)</f>
        <v>42199.365844907406</v>
      </c>
      <c r="P2020" t="str">
        <f>LEFT(N2020,SEARCH("/",N2020)-1)</f>
        <v>technology</v>
      </c>
      <c r="Q2020" t="str">
        <f>RIGHT(N2020,LEN(N2020)-SEARCH("/",N2020))</f>
        <v>hardware</v>
      </c>
      <c r="R2020">
        <f>YEAR(O2020)</f>
        <v>2015</v>
      </c>
    </row>
    <row r="2021" spans="1:18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>(((J2021/60)/60)/24)+DATE(1970,1,1)</f>
        <v>42605.70857638889</v>
      </c>
      <c r="P2021" t="str">
        <f>LEFT(N2021,SEARCH("/",N2021)-1)</f>
        <v>technology</v>
      </c>
      <c r="Q2021" t="str">
        <f>RIGHT(N2021,LEN(N2021)-SEARCH("/",N2021))</f>
        <v>hardware</v>
      </c>
      <c r="R2021">
        <f>YEAR(O2021)</f>
        <v>2016</v>
      </c>
    </row>
    <row r="2022" spans="1:18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>(((J2022/60)/60)/24)+DATE(1970,1,1)</f>
        <v>41737.097499999996</v>
      </c>
      <c r="P2022" t="str">
        <f>LEFT(N2022,SEARCH("/",N2022)-1)</f>
        <v>technology</v>
      </c>
      <c r="Q2022" t="str">
        <f>RIGHT(N2022,LEN(N2022)-SEARCH("/",N2022))</f>
        <v>hardware</v>
      </c>
      <c r="R2022">
        <f>YEAR(O2022)</f>
        <v>2014</v>
      </c>
    </row>
    <row r="2023" spans="1:18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>(((J2023/60)/60)/24)+DATE(1970,1,1)</f>
        <v>41861.070567129631</v>
      </c>
      <c r="P2023" t="str">
        <f>LEFT(N2023,SEARCH("/",N2023)-1)</f>
        <v>technology</v>
      </c>
      <c r="Q2023" t="str">
        <f>RIGHT(N2023,LEN(N2023)-SEARCH("/",N2023))</f>
        <v>hardware</v>
      </c>
      <c r="R2023">
        <f>YEAR(O2023)</f>
        <v>2014</v>
      </c>
    </row>
    <row r="2024" spans="1:18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>(((J2024/60)/60)/24)+DATE(1970,1,1)</f>
        <v>42502.569120370375</v>
      </c>
      <c r="P2024" t="str">
        <f>LEFT(N2024,SEARCH("/",N2024)-1)</f>
        <v>technology</v>
      </c>
      <c r="Q2024" t="str">
        <f>RIGHT(N2024,LEN(N2024)-SEARCH("/",N2024))</f>
        <v>hardware</v>
      </c>
      <c r="R2024">
        <f>YEAR(O2024)</f>
        <v>2016</v>
      </c>
    </row>
    <row r="2025" spans="1:18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>(((J2025/60)/60)/24)+DATE(1970,1,1)</f>
        <v>42136.420752314814</v>
      </c>
      <c r="P2025" t="str">
        <f>LEFT(N2025,SEARCH("/",N2025)-1)</f>
        <v>technology</v>
      </c>
      <c r="Q2025" t="str">
        <f>RIGHT(N2025,LEN(N2025)-SEARCH("/",N2025))</f>
        <v>hardware</v>
      </c>
      <c r="R2025">
        <f>YEAR(O2025)</f>
        <v>2015</v>
      </c>
    </row>
    <row r="2026" spans="1:18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>(((J2026/60)/60)/24)+DATE(1970,1,1)</f>
        <v>41099.966944444444</v>
      </c>
      <c r="P2026" t="str">
        <f>LEFT(N2026,SEARCH("/",N2026)-1)</f>
        <v>technology</v>
      </c>
      <c r="Q2026" t="str">
        <f>RIGHT(N2026,LEN(N2026)-SEARCH("/",N2026))</f>
        <v>hardware</v>
      </c>
      <c r="R2026">
        <f>YEAR(O2026)</f>
        <v>2012</v>
      </c>
    </row>
    <row r="2027" spans="1:18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>(((J2027/60)/60)/24)+DATE(1970,1,1)</f>
        <v>42136.184560185182</v>
      </c>
      <c r="P2027" t="str">
        <f>LEFT(N2027,SEARCH("/",N2027)-1)</f>
        <v>technology</v>
      </c>
      <c r="Q2027" t="str">
        <f>RIGHT(N2027,LEN(N2027)-SEARCH("/",N2027))</f>
        <v>hardware</v>
      </c>
      <c r="R2027">
        <f>YEAR(O2027)</f>
        <v>2015</v>
      </c>
    </row>
    <row r="2028" spans="1:18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>(((J2028/60)/60)/24)+DATE(1970,1,1)</f>
        <v>41704.735937500001</v>
      </c>
      <c r="P2028" t="str">
        <f>LEFT(N2028,SEARCH("/",N2028)-1)</f>
        <v>technology</v>
      </c>
      <c r="Q2028" t="str">
        <f>RIGHT(N2028,LEN(N2028)-SEARCH("/",N2028))</f>
        <v>hardware</v>
      </c>
      <c r="R2028">
        <f>YEAR(O2028)</f>
        <v>2014</v>
      </c>
    </row>
    <row r="2029" spans="1:18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>(((J2029/60)/60)/24)+DATE(1970,1,1)</f>
        <v>42048.813877314817</v>
      </c>
      <c r="P2029" t="str">
        <f>LEFT(N2029,SEARCH("/",N2029)-1)</f>
        <v>technology</v>
      </c>
      <c r="Q2029" t="str">
        <f>RIGHT(N2029,LEN(N2029)-SEARCH("/",N2029))</f>
        <v>hardware</v>
      </c>
      <c r="R2029">
        <f>YEAR(O2029)</f>
        <v>2015</v>
      </c>
    </row>
    <row r="2030" spans="1:18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>(((J2030/60)/60)/24)+DATE(1970,1,1)</f>
        <v>40215.919050925928</v>
      </c>
      <c r="P2030" t="str">
        <f>LEFT(N2030,SEARCH("/",N2030)-1)</f>
        <v>technology</v>
      </c>
      <c r="Q2030" t="str">
        <f>RIGHT(N2030,LEN(N2030)-SEARCH("/",N2030))</f>
        <v>hardware</v>
      </c>
      <c r="R2030">
        <f>YEAR(O2030)</f>
        <v>2010</v>
      </c>
    </row>
    <row r="2031" spans="1:18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>(((J2031/60)/60)/24)+DATE(1970,1,1)</f>
        <v>41848.021770833337</v>
      </c>
      <c r="P2031" t="str">
        <f>LEFT(N2031,SEARCH("/",N2031)-1)</f>
        <v>technology</v>
      </c>
      <c r="Q2031" t="str">
        <f>RIGHT(N2031,LEN(N2031)-SEARCH("/",N2031))</f>
        <v>hardware</v>
      </c>
      <c r="R2031">
        <f>YEAR(O2031)</f>
        <v>2014</v>
      </c>
    </row>
    <row r="2032" spans="1:18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>(((J2032/60)/60)/24)+DATE(1970,1,1)</f>
        <v>41212.996481481481</v>
      </c>
      <c r="P2032" t="str">
        <f>LEFT(N2032,SEARCH("/",N2032)-1)</f>
        <v>technology</v>
      </c>
      <c r="Q2032" t="str">
        <f>RIGHT(N2032,LEN(N2032)-SEARCH("/",N2032))</f>
        <v>hardware</v>
      </c>
      <c r="R2032">
        <f>YEAR(O2032)</f>
        <v>2012</v>
      </c>
    </row>
    <row r="2033" spans="1:18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>(((J2033/60)/60)/24)+DATE(1970,1,1)</f>
        <v>41975.329317129625</v>
      </c>
      <c r="P2033" t="str">
        <f>LEFT(N2033,SEARCH("/",N2033)-1)</f>
        <v>technology</v>
      </c>
      <c r="Q2033" t="str">
        <f>RIGHT(N2033,LEN(N2033)-SEARCH("/",N2033))</f>
        <v>hardware</v>
      </c>
      <c r="R2033">
        <f>YEAR(O2033)</f>
        <v>2014</v>
      </c>
    </row>
    <row r="2034" spans="1:18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>(((J2034/60)/60)/24)+DATE(1970,1,1)</f>
        <v>42689.565671296295</v>
      </c>
      <c r="P2034" t="str">
        <f>LEFT(N2034,SEARCH("/",N2034)-1)</f>
        <v>technology</v>
      </c>
      <c r="Q2034" t="str">
        <f>RIGHT(N2034,LEN(N2034)-SEARCH("/",N2034))</f>
        <v>hardware</v>
      </c>
      <c r="R2034">
        <f>YEAR(O2034)</f>
        <v>2016</v>
      </c>
    </row>
    <row r="2035" spans="1:18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>(((J2035/60)/60)/24)+DATE(1970,1,1)</f>
        <v>41725.082384259258</v>
      </c>
      <c r="P2035" t="str">
        <f>LEFT(N2035,SEARCH("/",N2035)-1)</f>
        <v>technology</v>
      </c>
      <c r="Q2035" t="str">
        <f>RIGHT(N2035,LEN(N2035)-SEARCH("/",N2035))</f>
        <v>hardware</v>
      </c>
      <c r="R2035">
        <f>YEAR(O2035)</f>
        <v>2014</v>
      </c>
    </row>
    <row r="2036" spans="1:18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>(((J2036/60)/60)/24)+DATE(1970,1,1)</f>
        <v>42076.130011574074</v>
      </c>
      <c r="P2036" t="str">
        <f>LEFT(N2036,SEARCH("/",N2036)-1)</f>
        <v>technology</v>
      </c>
      <c r="Q2036" t="str">
        <f>RIGHT(N2036,LEN(N2036)-SEARCH("/",N2036))</f>
        <v>hardware</v>
      </c>
      <c r="R2036">
        <f>YEAR(O2036)</f>
        <v>2015</v>
      </c>
    </row>
    <row r="2037" spans="1:18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>(((J2037/60)/60)/24)+DATE(1970,1,1)</f>
        <v>42311.625081018516</v>
      </c>
      <c r="P2037" t="str">
        <f>LEFT(N2037,SEARCH("/",N2037)-1)</f>
        <v>technology</v>
      </c>
      <c r="Q2037" t="str">
        <f>RIGHT(N2037,LEN(N2037)-SEARCH("/",N2037))</f>
        <v>hardware</v>
      </c>
      <c r="R2037">
        <f>YEAR(O2037)</f>
        <v>2015</v>
      </c>
    </row>
    <row r="2038" spans="1:18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>(((J2038/60)/60)/24)+DATE(1970,1,1)</f>
        <v>41738.864803240744</v>
      </c>
      <c r="P2038" t="str">
        <f>LEFT(N2038,SEARCH("/",N2038)-1)</f>
        <v>technology</v>
      </c>
      <c r="Q2038" t="str">
        <f>RIGHT(N2038,LEN(N2038)-SEARCH("/",N2038))</f>
        <v>hardware</v>
      </c>
      <c r="R2038">
        <f>YEAR(O2038)</f>
        <v>2014</v>
      </c>
    </row>
    <row r="2039" spans="1:18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>(((J2039/60)/60)/24)+DATE(1970,1,1)</f>
        <v>41578.210104166668</v>
      </c>
      <c r="P2039" t="str">
        <f>LEFT(N2039,SEARCH("/",N2039)-1)</f>
        <v>technology</v>
      </c>
      <c r="Q2039" t="str">
        <f>RIGHT(N2039,LEN(N2039)-SEARCH("/",N2039))</f>
        <v>hardware</v>
      </c>
      <c r="R2039">
        <f>YEAR(O2039)</f>
        <v>2013</v>
      </c>
    </row>
    <row r="2040" spans="1:18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>(((J2040/60)/60)/24)+DATE(1970,1,1)</f>
        <v>41424.27107638889</v>
      </c>
      <c r="P2040" t="str">
        <f>LEFT(N2040,SEARCH("/",N2040)-1)</f>
        <v>technology</v>
      </c>
      <c r="Q2040" t="str">
        <f>RIGHT(N2040,LEN(N2040)-SEARCH("/",N2040))</f>
        <v>hardware</v>
      </c>
      <c r="R2040">
        <f>YEAR(O2040)</f>
        <v>2013</v>
      </c>
    </row>
    <row r="2041" spans="1:18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>(((J2041/60)/60)/24)+DATE(1970,1,1)</f>
        <v>42675.438946759255</v>
      </c>
      <c r="P2041" t="str">
        <f>LEFT(N2041,SEARCH("/",N2041)-1)</f>
        <v>technology</v>
      </c>
      <c r="Q2041" t="str">
        <f>RIGHT(N2041,LEN(N2041)-SEARCH("/",N2041))</f>
        <v>hardware</v>
      </c>
      <c r="R2041">
        <f>YEAR(O2041)</f>
        <v>2016</v>
      </c>
    </row>
    <row r="2042" spans="1:18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>(((J2042/60)/60)/24)+DATE(1970,1,1)</f>
        <v>41578.927118055559</v>
      </c>
      <c r="P2042" t="str">
        <f>LEFT(N2042,SEARCH("/",N2042)-1)</f>
        <v>technology</v>
      </c>
      <c r="Q2042" t="str">
        <f>RIGHT(N2042,LEN(N2042)-SEARCH("/",N2042))</f>
        <v>hardware</v>
      </c>
      <c r="R2042">
        <f>YEAR(O2042)</f>
        <v>2013</v>
      </c>
    </row>
    <row r="2043" spans="1:18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>(((J2043/60)/60)/24)+DATE(1970,1,1)</f>
        <v>42654.525775462964</v>
      </c>
      <c r="P2043" t="str">
        <f>LEFT(N2043,SEARCH("/",N2043)-1)</f>
        <v>technology</v>
      </c>
      <c r="Q2043" t="str">
        <f>RIGHT(N2043,LEN(N2043)-SEARCH("/",N2043))</f>
        <v>hardware</v>
      </c>
      <c r="R2043">
        <f>YEAR(O2043)</f>
        <v>2016</v>
      </c>
    </row>
    <row r="2044" spans="1:18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>(((J2044/60)/60)/24)+DATE(1970,1,1)</f>
        <v>42331.708032407405</v>
      </c>
      <c r="P2044" t="str">
        <f>LEFT(N2044,SEARCH("/",N2044)-1)</f>
        <v>technology</v>
      </c>
      <c r="Q2044" t="str">
        <f>RIGHT(N2044,LEN(N2044)-SEARCH("/",N2044))</f>
        <v>hardware</v>
      </c>
      <c r="R2044">
        <f>YEAR(O2044)</f>
        <v>2015</v>
      </c>
    </row>
    <row r="2045" spans="1:18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>(((J2045/60)/60)/24)+DATE(1970,1,1)</f>
        <v>42661.176817129628</v>
      </c>
      <c r="P2045" t="str">
        <f>LEFT(N2045,SEARCH("/",N2045)-1)</f>
        <v>technology</v>
      </c>
      <c r="Q2045" t="str">
        <f>RIGHT(N2045,LEN(N2045)-SEARCH("/",N2045))</f>
        <v>hardware</v>
      </c>
      <c r="R2045">
        <f>YEAR(O2045)</f>
        <v>2016</v>
      </c>
    </row>
    <row r="2046" spans="1:18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>(((J2046/60)/60)/24)+DATE(1970,1,1)</f>
        <v>42138.684189814812</v>
      </c>
      <c r="P2046" t="str">
        <f>LEFT(N2046,SEARCH("/",N2046)-1)</f>
        <v>technology</v>
      </c>
      <c r="Q2046" t="str">
        <f>RIGHT(N2046,LEN(N2046)-SEARCH("/",N2046))</f>
        <v>hardware</v>
      </c>
      <c r="R2046">
        <f>YEAR(O2046)</f>
        <v>2015</v>
      </c>
    </row>
    <row r="2047" spans="1:18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>(((J2047/60)/60)/24)+DATE(1970,1,1)</f>
        <v>41069.088506944441</v>
      </c>
      <c r="P2047" t="str">
        <f>LEFT(N2047,SEARCH("/",N2047)-1)</f>
        <v>technology</v>
      </c>
      <c r="Q2047" t="str">
        <f>RIGHT(N2047,LEN(N2047)-SEARCH("/",N2047))</f>
        <v>hardware</v>
      </c>
      <c r="R2047">
        <f>YEAR(O2047)</f>
        <v>2012</v>
      </c>
    </row>
    <row r="2048" spans="1:18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>(((J2048/60)/60)/24)+DATE(1970,1,1)</f>
        <v>41387.171805555554</v>
      </c>
      <c r="P2048" t="str">
        <f>LEFT(N2048,SEARCH("/",N2048)-1)</f>
        <v>technology</v>
      </c>
      <c r="Q2048" t="str">
        <f>RIGHT(N2048,LEN(N2048)-SEARCH("/",N2048))</f>
        <v>hardware</v>
      </c>
      <c r="R2048">
        <f>YEAR(O2048)</f>
        <v>2013</v>
      </c>
    </row>
    <row r="2049" spans="1:18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>(((J2049/60)/60)/24)+DATE(1970,1,1)</f>
        <v>42081.903587962966</v>
      </c>
      <c r="P2049" t="str">
        <f>LEFT(N2049,SEARCH("/",N2049)-1)</f>
        <v>technology</v>
      </c>
      <c r="Q2049" t="str">
        <f>RIGHT(N2049,LEN(N2049)-SEARCH("/",N2049))</f>
        <v>hardware</v>
      </c>
      <c r="R2049">
        <f>YEAR(O2049)</f>
        <v>2015</v>
      </c>
    </row>
    <row r="2050" spans="1:18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>(((J2050/60)/60)/24)+DATE(1970,1,1)</f>
        <v>41387.651516203703</v>
      </c>
      <c r="P2050" t="str">
        <f>LEFT(N2050,SEARCH("/",N2050)-1)</f>
        <v>technology</v>
      </c>
      <c r="Q2050" t="str">
        <f>RIGHT(N2050,LEN(N2050)-SEARCH("/",N2050))</f>
        <v>hardware</v>
      </c>
      <c r="R2050">
        <f>YEAR(O2050)</f>
        <v>2013</v>
      </c>
    </row>
    <row r="2051" spans="1:18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>(((J2051/60)/60)/24)+DATE(1970,1,1)</f>
        <v>41575.527349537035</v>
      </c>
      <c r="P2051" t="str">
        <f>LEFT(N2051,SEARCH("/",N2051)-1)</f>
        <v>technology</v>
      </c>
      <c r="Q2051" t="str">
        <f>RIGHT(N2051,LEN(N2051)-SEARCH("/",N2051))</f>
        <v>hardware</v>
      </c>
      <c r="R2051">
        <f>YEAR(O2051)</f>
        <v>2013</v>
      </c>
    </row>
    <row r="2052" spans="1:18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>(((J2052/60)/60)/24)+DATE(1970,1,1)</f>
        <v>42115.071504629625</v>
      </c>
      <c r="P2052" t="str">
        <f>LEFT(N2052,SEARCH("/",N2052)-1)</f>
        <v>technology</v>
      </c>
      <c r="Q2052" t="str">
        <f>RIGHT(N2052,LEN(N2052)-SEARCH("/",N2052))</f>
        <v>hardware</v>
      </c>
      <c r="R2052">
        <f>YEAR(O2052)</f>
        <v>2015</v>
      </c>
    </row>
    <row r="2053" spans="1:18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>(((J2053/60)/60)/24)+DATE(1970,1,1)</f>
        <v>41604.022418981483</v>
      </c>
      <c r="P2053" t="str">
        <f>LEFT(N2053,SEARCH("/",N2053)-1)</f>
        <v>technology</v>
      </c>
      <c r="Q2053" t="str">
        <f>RIGHT(N2053,LEN(N2053)-SEARCH("/",N2053))</f>
        <v>hardware</v>
      </c>
      <c r="R2053">
        <f>YEAR(O2053)</f>
        <v>2013</v>
      </c>
    </row>
    <row r="2054" spans="1:18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>(((J2054/60)/60)/24)+DATE(1970,1,1)</f>
        <v>42375.08394675926</v>
      </c>
      <c r="P2054" t="str">
        <f>LEFT(N2054,SEARCH("/",N2054)-1)</f>
        <v>technology</v>
      </c>
      <c r="Q2054" t="str">
        <f>RIGHT(N2054,LEN(N2054)-SEARCH("/",N2054))</f>
        <v>hardware</v>
      </c>
      <c r="R2054">
        <f>YEAR(O2054)</f>
        <v>2016</v>
      </c>
    </row>
    <row r="2055" spans="1:18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>(((J2055/60)/60)/24)+DATE(1970,1,1)</f>
        <v>42303.617488425924</v>
      </c>
      <c r="P2055" t="str">
        <f>LEFT(N2055,SEARCH("/",N2055)-1)</f>
        <v>technology</v>
      </c>
      <c r="Q2055" t="str">
        <f>RIGHT(N2055,LEN(N2055)-SEARCH("/",N2055))</f>
        <v>hardware</v>
      </c>
      <c r="R2055">
        <f>YEAR(O2055)</f>
        <v>2015</v>
      </c>
    </row>
    <row r="2056" spans="1:18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>(((J2056/60)/60)/24)+DATE(1970,1,1)</f>
        <v>41731.520949074074</v>
      </c>
      <c r="P2056" t="str">
        <f>LEFT(N2056,SEARCH("/",N2056)-1)</f>
        <v>technology</v>
      </c>
      <c r="Q2056" t="str">
        <f>RIGHT(N2056,LEN(N2056)-SEARCH("/",N2056))</f>
        <v>hardware</v>
      </c>
      <c r="R2056">
        <f>YEAR(O2056)</f>
        <v>2014</v>
      </c>
    </row>
    <row r="2057" spans="1:18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>(((J2057/60)/60)/24)+DATE(1970,1,1)</f>
        <v>41946.674108796295</v>
      </c>
      <c r="P2057" t="str">
        <f>LEFT(N2057,SEARCH("/",N2057)-1)</f>
        <v>technology</v>
      </c>
      <c r="Q2057" t="str">
        <f>RIGHT(N2057,LEN(N2057)-SEARCH("/",N2057))</f>
        <v>hardware</v>
      </c>
      <c r="R2057">
        <f>YEAR(O2057)</f>
        <v>2014</v>
      </c>
    </row>
    <row r="2058" spans="1:18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>(((J2058/60)/60)/24)+DATE(1970,1,1)</f>
        <v>41351.76090277778</v>
      </c>
      <c r="P2058" t="str">
        <f>LEFT(N2058,SEARCH("/",N2058)-1)</f>
        <v>technology</v>
      </c>
      <c r="Q2058" t="str">
        <f>RIGHT(N2058,LEN(N2058)-SEARCH("/",N2058))</f>
        <v>hardware</v>
      </c>
      <c r="R2058">
        <f>YEAR(O2058)</f>
        <v>2013</v>
      </c>
    </row>
    <row r="2059" spans="1:18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>(((J2059/60)/60)/24)+DATE(1970,1,1)</f>
        <v>42396.494583333333</v>
      </c>
      <c r="P2059" t="str">
        <f>LEFT(N2059,SEARCH("/",N2059)-1)</f>
        <v>technology</v>
      </c>
      <c r="Q2059" t="str">
        <f>RIGHT(N2059,LEN(N2059)-SEARCH("/",N2059))</f>
        <v>hardware</v>
      </c>
      <c r="R2059">
        <f>YEAR(O2059)</f>
        <v>2016</v>
      </c>
    </row>
    <row r="2060" spans="1:18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>(((J2060/60)/60)/24)+DATE(1970,1,1)</f>
        <v>42026.370717592596</v>
      </c>
      <c r="P2060" t="str">
        <f>LEFT(N2060,SEARCH("/",N2060)-1)</f>
        <v>technology</v>
      </c>
      <c r="Q2060" t="str">
        <f>RIGHT(N2060,LEN(N2060)-SEARCH("/",N2060))</f>
        <v>hardware</v>
      </c>
      <c r="R2060">
        <f>YEAR(O2060)</f>
        <v>2015</v>
      </c>
    </row>
    <row r="2061" spans="1:18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>(((J2061/60)/60)/24)+DATE(1970,1,1)</f>
        <v>42361.602476851855</v>
      </c>
      <c r="P2061" t="str">
        <f>LEFT(N2061,SEARCH("/",N2061)-1)</f>
        <v>technology</v>
      </c>
      <c r="Q2061" t="str">
        <f>RIGHT(N2061,LEN(N2061)-SEARCH("/",N2061))</f>
        <v>hardware</v>
      </c>
      <c r="R2061">
        <f>YEAR(O2061)</f>
        <v>2015</v>
      </c>
    </row>
    <row r="2062" spans="1:18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>(((J2062/60)/60)/24)+DATE(1970,1,1)</f>
        <v>41783.642939814818</v>
      </c>
      <c r="P2062" t="str">
        <f>LEFT(N2062,SEARCH("/",N2062)-1)</f>
        <v>technology</v>
      </c>
      <c r="Q2062" t="str">
        <f>RIGHT(N2062,LEN(N2062)-SEARCH("/",N2062))</f>
        <v>hardware</v>
      </c>
      <c r="R2062">
        <f>YEAR(O2062)</f>
        <v>2014</v>
      </c>
    </row>
    <row r="2063" spans="1:18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>(((J2063/60)/60)/24)+DATE(1970,1,1)</f>
        <v>42705.764513888891</v>
      </c>
      <c r="P2063" t="str">
        <f>LEFT(N2063,SEARCH("/",N2063)-1)</f>
        <v>technology</v>
      </c>
      <c r="Q2063" t="str">
        <f>RIGHT(N2063,LEN(N2063)-SEARCH("/",N2063))</f>
        <v>hardware</v>
      </c>
      <c r="R2063">
        <f>YEAR(O2063)</f>
        <v>2016</v>
      </c>
    </row>
    <row r="2064" spans="1:18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>(((J2064/60)/60)/24)+DATE(1970,1,1)</f>
        <v>42423.3830787037</v>
      </c>
      <c r="P2064" t="str">
        <f>LEFT(N2064,SEARCH("/",N2064)-1)</f>
        <v>technology</v>
      </c>
      <c r="Q2064" t="str">
        <f>RIGHT(N2064,LEN(N2064)-SEARCH("/",N2064))</f>
        <v>hardware</v>
      </c>
      <c r="R2064">
        <f>YEAR(O2064)</f>
        <v>2016</v>
      </c>
    </row>
    <row r="2065" spans="1:18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>(((J2065/60)/60)/24)+DATE(1970,1,1)</f>
        <v>42472.73265046296</v>
      </c>
      <c r="P2065" t="str">
        <f>LEFT(N2065,SEARCH("/",N2065)-1)</f>
        <v>technology</v>
      </c>
      <c r="Q2065" t="str">
        <f>RIGHT(N2065,LEN(N2065)-SEARCH("/",N2065))</f>
        <v>hardware</v>
      </c>
      <c r="R2065">
        <f>YEAR(O2065)</f>
        <v>2016</v>
      </c>
    </row>
    <row r="2066" spans="1:18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>(((J2066/60)/60)/24)+DATE(1970,1,1)</f>
        <v>41389.364849537036</v>
      </c>
      <c r="P2066" t="str">
        <f>LEFT(N2066,SEARCH("/",N2066)-1)</f>
        <v>technology</v>
      </c>
      <c r="Q2066" t="str">
        <f>RIGHT(N2066,LEN(N2066)-SEARCH("/",N2066))</f>
        <v>hardware</v>
      </c>
      <c r="R2066">
        <f>YEAR(O2066)</f>
        <v>2013</v>
      </c>
    </row>
    <row r="2067" spans="1:18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>(((J2067/60)/60)/24)+DATE(1970,1,1)</f>
        <v>41603.333668981482</v>
      </c>
      <c r="P2067" t="str">
        <f>LEFT(N2067,SEARCH("/",N2067)-1)</f>
        <v>technology</v>
      </c>
      <c r="Q2067" t="str">
        <f>RIGHT(N2067,LEN(N2067)-SEARCH("/",N2067))</f>
        <v>hardware</v>
      </c>
      <c r="R2067">
        <f>YEAR(O2067)</f>
        <v>2013</v>
      </c>
    </row>
    <row r="2068" spans="1:18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>(((J2068/60)/60)/24)+DATE(1970,1,1)</f>
        <v>41844.771793981483</v>
      </c>
      <c r="P2068" t="str">
        <f>LEFT(N2068,SEARCH("/",N2068)-1)</f>
        <v>technology</v>
      </c>
      <c r="Q2068" t="str">
        <f>RIGHT(N2068,LEN(N2068)-SEARCH("/",N2068))</f>
        <v>hardware</v>
      </c>
      <c r="R2068">
        <f>YEAR(O2068)</f>
        <v>2014</v>
      </c>
    </row>
    <row r="2069" spans="1:18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>(((J2069/60)/60)/24)+DATE(1970,1,1)</f>
        <v>42115.853888888887</v>
      </c>
      <c r="P2069" t="str">
        <f>LEFT(N2069,SEARCH("/",N2069)-1)</f>
        <v>technology</v>
      </c>
      <c r="Q2069" t="str">
        <f>RIGHT(N2069,LEN(N2069)-SEARCH("/",N2069))</f>
        <v>hardware</v>
      </c>
      <c r="R2069">
        <f>YEAR(O2069)</f>
        <v>2015</v>
      </c>
    </row>
    <row r="2070" spans="1:18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>(((J2070/60)/60)/24)+DATE(1970,1,1)</f>
        <v>42633.841608796298</v>
      </c>
      <c r="P2070" t="str">
        <f>LEFT(N2070,SEARCH("/",N2070)-1)</f>
        <v>technology</v>
      </c>
      <c r="Q2070" t="str">
        <f>RIGHT(N2070,LEN(N2070)-SEARCH("/",N2070))</f>
        <v>hardware</v>
      </c>
      <c r="R2070">
        <f>YEAR(O2070)</f>
        <v>2016</v>
      </c>
    </row>
    <row r="2071" spans="1:18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>(((J2071/60)/60)/24)+DATE(1970,1,1)</f>
        <v>42340.972118055557</v>
      </c>
      <c r="P2071" t="str">
        <f>LEFT(N2071,SEARCH("/",N2071)-1)</f>
        <v>technology</v>
      </c>
      <c r="Q2071" t="str">
        <f>RIGHT(N2071,LEN(N2071)-SEARCH("/",N2071))</f>
        <v>hardware</v>
      </c>
      <c r="R2071">
        <f>YEAR(O2071)</f>
        <v>2015</v>
      </c>
    </row>
    <row r="2072" spans="1:18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>(((J2072/60)/60)/24)+DATE(1970,1,1)</f>
        <v>42519.6565162037</v>
      </c>
      <c r="P2072" t="str">
        <f>LEFT(N2072,SEARCH("/",N2072)-1)</f>
        <v>technology</v>
      </c>
      <c r="Q2072" t="str">
        <f>RIGHT(N2072,LEN(N2072)-SEARCH("/",N2072))</f>
        <v>hardware</v>
      </c>
      <c r="R2072">
        <f>YEAR(O2072)</f>
        <v>2016</v>
      </c>
    </row>
    <row r="2073" spans="1:18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>(((J2073/60)/60)/24)+DATE(1970,1,1)</f>
        <v>42600.278749999998</v>
      </c>
      <c r="P2073" t="str">
        <f>LEFT(N2073,SEARCH("/",N2073)-1)</f>
        <v>technology</v>
      </c>
      <c r="Q2073" t="str">
        <f>RIGHT(N2073,LEN(N2073)-SEARCH("/",N2073))</f>
        <v>hardware</v>
      </c>
      <c r="R2073">
        <f>YEAR(O2073)</f>
        <v>2016</v>
      </c>
    </row>
    <row r="2074" spans="1:18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>(((J2074/60)/60)/24)+DATE(1970,1,1)</f>
        <v>42467.581388888888</v>
      </c>
      <c r="P2074" t="str">
        <f>LEFT(N2074,SEARCH("/",N2074)-1)</f>
        <v>technology</v>
      </c>
      <c r="Q2074" t="str">
        <f>RIGHT(N2074,LEN(N2074)-SEARCH("/",N2074))</f>
        <v>hardware</v>
      </c>
      <c r="R2074">
        <f>YEAR(O2074)</f>
        <v>2016</v>
      </c>
    </row>
    <row r="2075" spans="1:18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>(((J2075/60)/60)/24)+DATE(1970,1,1)</f>
        <v>42087.668032407411</v>
      </c>
      <c r="P2075" t="str">
        <f>LEFT(N2075,SEARCH("/",N2075)-1)</f>
        <v>technology</v>
      </c>
      <c r="Q2075" t="str">
        <f>RIGHT(N2075,LEN(N2075)-SEARCH("/",N2075))</f>
        <v>hardware</v>
      </c>
      <c r="R2075">
        <f>YEAR(O2075)</f>
        <v>2015</v>
      </c>
    </row>
    <row r="2076" spans="1:18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>(((J2076/60)/60)/24)+DATE(1970,1,1)</f>
        <v>42466.826180555552</v>
      </c>
      <c r="P2076" t="str">
        <f>LEFT(N2076,SEARCH("/",N2076)-1)</f>
        <v>technology</v>
      </c>
      <c r="Q2076" t="str">
        <f>RIGHT(N2076,LEN(N2076)-SEARCH("/",N2076))</f>
        <v>hardware</v>
      </c>
      <c r="R2076">
        <f>YEAR(O2076)</f>
        <v>2016</v>
      </c>
    </row>
    <row r="2077" spans="1:18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>(((J2077/60)/60)/24)+DATE(1970,1,1)</f>
        <v>41450.681574074071</v>
      </c>
      <c r="P2077" t="str">
        <f>LEFT(N2077,SEARCH("/",N2077)-1)</f>
        <v>technology</v>
      </c>
      <c r="Q2077" t="str">
        <f>RIGHT(N2077,LEN(N2077)-SEARCH("/",N2077))</f>
        <v>hardware</v>
      </c>
      <c r="R2077">
        <f>YEAR(O2077)</f>
        <v>2013</v>
      </c>
    </row>
    <row r="2078" spans="1:18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>(((J2078/60)/60)/24)+DATE(1970,1,1)</f>
        <v>41803.880659722221</v>
      </c>
      <c r="P2078" t="str">
        <f>LEFT(N2078,SEARCH("/",N2078)-1)</f>
        <v>technology</v>
      </c>
      <c r="Q2078" t="str">
        <f>RIGHT(N2078,LEN(N2078)-SEARCH("/",N2078))</f>
        <v>hardware</v>
      </c>
      <c r="R2078">
        <f>YEAR(O2078)</f>
        <v>2014</v>
      </c>
    </row>
    <row r="2079" spans="1:18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>(((J2079/60)/60)/24)+DATE(1970,1,1)</f>
        <v>42103.042546296296</v>
      </c>
      <c r="P2079" t="str">
        <f>LEFT(N2079,SEARCH("/",N2079)-1)</f>
        <v>technology</v>
      </c>
      <c r="Q2079" t="str">
        <f>RIGHT(N2079,LEN(N2079)-SEARCH("/",N2079))</f>
        <v>hardware</v>
      </c>
      <c r="R2079">
        <f>YEAR(O2079)</f>
        <v>2015</v>
      </c>
    </row>
    <row r="2080" spans="1:18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>(((J2080/60)/60)/24)+DATE(1970,1,1)</f>
        <v>42692.771493055552</v>
      </c>
      <c r="P2080" t="str">
        <f>LEFT(N2080,SEARCH("/",N2080)-1)</f>
        <v>technology</v>
      </c>
      <c r="Q2080" t="str">
        <f>RIGHT(N2080,LEN(N2080)-SEARCH("/",N2080))</f>
        <v>hardware</v>
      </c>
      <c r="R2080">
        <f>YEAR(O2080)</f>
        <v>2016</v>
      </c>
    </row>
    <row r="2081" spans="1:18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>(((J2081/60)/60)/24)+DATE(1970,1,1)</f>
        <v>42150.71056712963</v>
      </c>
      <c r="P2081" t="str">
        <f>LEFT(N2081,SEARCH("/",N2081)-1)</f>
        <v>technology</v>
      </c>
      <c r="Q2081" t="str">
        <f>RIGHT(N2081,LEN(N2081)-SEARCH("/",N2081))</f>
        <v>hardware</v>
      </c>
      <c r="R2081">
        <f>YEAR(O2081)</f>
        <v>2015</v>
      </c>
    </row>
    <row r="2082" spans="1:18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>(((J2082/60)/60)/24)+DATE(1970,1,1)</f>
        <v>42289.957175925927</v>
      </c>
      <c r="P2082" t="str">
        <f>LEFT(N2082,SEARCH("/",N2082)-1)</f>
        <v>technology</v>
      </c>
      <c r="Q2082" t="str">
        <f>RIGHT(N2082,LEN(N2082)-SEARCH("/",N2082))</f>
        <v>hardware</v>
      </c>
      <c r="R2082">
        <f>YEAR(O2082)</f>
        <v>2015</v>
      </c>
    </row>
    <row r="2083" spans="1:18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>(((J2083/60)/60)/24)+DATE(1970,1,1)</f>
        <v>41004.156886574077</v>
      </c>
      <c r="P2083" t="str">
        <f>LEFT(N2083,SEARCH("/",N2083)-1)</f>
        <v>music</v>
      </c>
      <c r="Q2083" t="str">
        <f>RIGHT(N2083,LEN(N2083)-SEARCH("/",N2083))</f>
        <v>indie rock</v>
      </c>
      <c r="R2083">
        <f>YEAR(O2083)</f>
        <v>2012</v>
      </c>
    </row>
    <row r="2084" spans="1:18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>(((J2084/60)/60)/24)+DATE(1970,1,1)</f>
        <v>40811.120324074072</v>
      </c>
      <c r="P2084" t="str">
        <f>LEFT(N2084,SEARCH("/",N2084)-1)</f>
        <v>music</v>
      </c>
      <c r="Q2084" t="str">
        <f>RIGHT(N2084,LEN(N2084)-SEARCH("/",N2084))</f>
        <v>indie rock</v>
      </c>
      <c r="R2084">
        <f>YEAR(O2084)</f>
        <v>2011</v>
      </c>
    </row>
    <row r="2085" spans="1:18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>(((J2085/60)/60)/24)+DATE(1970,1,1)</f>
        <v>41034.72216435185</v>
      </c>
      <c r="P2085" t="str">
        <f>LEFT(N2085,SEARCH("/",N2085)-1)</f>
        <v>music</v>
      </c>
      <c r="Q2085" t="str">
        <f>RIGHT(N2085,LEN(N2085)-SEARCH("/",N2085))</f>
        <v>indie rock</v>
      </c>
      <c r="R2085">
        <f>YEAR(O2085)</f>
        <v>2012</v>
      </c>
    </row>
    <row r="2086" spans="1:18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>(((J2086/60)/60)/24)+DATE(1970,1,1)</f>
        <v>41731.833124999997</v>
      </c>
      <c r="P2086" t="str">
        <f>LEFT(N2086,SEARCH("/",N2086)-1)</f>
        <v>music</v>
      </c>
      <c r="Q2086" t="str">
        <f>RIGHT(N2086,LEN(N2086)-SEARCH("/",N2086))</f>
        <v>indie rock</v>
      </c>
      <c r="R2086">
        <f>YEAR(O2086)</f>
        <v>2014</v>
      </c>
    </row>
    <row r="2087" spans="1:18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>(((J2087/60)/60)/24)+DATE(1970,1,1)</f>
        <v>41075.835497685184</v>
      </c>
      <c r="P2087" t="str">
        <f>LEFT(N2087,SEARCH("/",N2087)-1)</f>
        <v>music</v>
      </c>
      <c r="Q2087" t="str">
        <f>RIGHT(N2087,LEN(N2087)-SEARCH("/",N2087))</f>
        <v>indie rock</v>
      </c>
      <c r="R2087">
        <f>YEAR(O2087)</f>
        <v>2012</v>
      </c>
    </row>
    <row r="2088" spans="1:18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>(((J2088/60)/60)/24)+DATE(1970,1,1)</f>
        <v>40860.67050925926</v>
      </c>
      <c r="P2088" t="str">
        <f>LEFT(N2088,SEARCH("/",N2088)-1)</f>
        <v>music</v>
      </c>
      <c r="Q2088" t="str">
        <f>RIGHT(N2088,LEN(N2088)-SEARCH("/",N2088))</f>
        <v>indie rock</v>
      </c>
      <c r="R2088">
        <f>YEAR(O2088)</f>
        <v>2011</v>
      </c>
    </row>
    <row r="2089" spans="1:18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>(((J2089/60)/60)/24)+DATE(1970,1,1)</f>
        <v>40764.204375000001</v>
      </c>
      <c r="P2089" t="str">
        <f>LEFT(N2089,SEARCH("/",N2089)-1)</f>
        <v>music</v>
      </c>
      <c r="Q2089" t="str">
        <f>RIGHT(N2089,LEN(N2089)-SEARCH("/",N2089))</f>
        <v>indie rock</v>
      </c>
      <c r="R2089">
        <f>YEAR(O2089)</f>
        <v>2011</v>
      </c>
    </row>
    <row r="2090" spans="1:18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>(((J2090/60)/60)/24)+DATE(1970,1,1)</f>
        <v>40395.714722222219</v>
      </c>
      <c r="P2090" t="str">
        <f>LEFT(N2090,SEARCH("/",N2090)-1)</f>
        <v>music</v>
      </c>
      <c r="Q2090" t="str">
        <f>RIGHT(N2090,LEN(N2090)-SEARCH("/",N2090))</f>
        <v>indie rock</v>
      </c>
      <c r="R2090">
        <f>YEAR(O2090)</f>
        <v>2010</v>
      </c>
    </row>
    <row r="2091" spans="1:18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>(((J2091/60)/60)/24)+DATE(1970,1,1)</f>
        <v>41453.076319444444</v>
      </c>
      <c r="P2091" t="str">
        <f>LEFT(N2091,SEARCH("/",N2091)-1)</f>
        <v>music</v>
      </c>
      <c r="Q2091" t="str">
        <f>RIGHT(N2091,LEN(N2091)-SEARCH("/",N2091))</f>
        <v>indie rock</v>
      </c>
      <c r="R2091">
        <f>YEAR(O2091)</f>
        <v>2013</v>
      </c>
    </row>
    <row r="2092" spans="1:18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>(((J2092/60)/60)/24)+DATE(1970,1,1)</f>
        <v>41299.381423611114</v>
      </c>
      <c r="P2092" t="str">
        <f>LEFT(N2092,SEARCH("/",N2092)-1)</f>
        <v>music</v>
      </c>
      <c r="Q2092" t="str">
        <f>RIGHT(N2092,LEN(N2092)-SEARCH("/",N2092))</f>
        <v>indie rock</v>
      </c>
      <c r="R2092">
        <f>YEAR(O2092)</f>
        <v>2013</v>
      </c>
    </row>
    <row r="2093" spans="1:18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>(((J2093/60)/60)/24)+DATE(1970,1,1)</f>
        <v>40555.322662037033</v>
      </c>
      <c r="P2093" t="str">
        <f>LEFT(N2093,SEARCH("/",N2093)-1)</f>
        <v>music</v>
      </c>
      <c r="Q2093" t="str">
        <f>RIGHT(N2093,LEN(N2093)-SEARCH("/",N2093))</f>
        <v>indie rock</v>
      </c>
      <c r="R2093">
        <f>YEAR(O2093)</f>
        <v>2011</v>
      </c>
    </row>
    <row r="2094" spans="1:18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>(((J2094/60)/60)/24)+DATE(1970,1,1)</f>
        <v>40763.707546296297</v>
      </c>
      <c r="P2094" t="str">
        <f>LEFT(N2094,SEARCH("/",N2094)-1)</f>
        <v>music</v>
      </c>
      <c r="Q2094" t="str">
        <f>RIGHT(N2094,LEN(N2094)-SEARCH("/",N2094))</f>
        <v>indie rock</v>
      </c>
      <c r="R2094">
        <f>YEAR(O2094)</f>
        <v>2011</v>
      </c>
    </row>
    <row r="2095" spans="1:18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>(((J2095/60)/60)/24)+DATE(1970,1,1)</f>
        <v>41205.854537037041</v>
      </c>
      <c r="P2095" t="str">
        <f>LEFT(N2095,SEARCH("/",N2095)-1)</f>
        <v>music</v>
      </c>
      <c r="Q2095" t="str">
        <f>RIGHT(N2095,LEN(N2095)-SEARCH("/",N2095))</f>
        <v>indie rock</v>
      </c>
      <c r="R2095">
        <f>YEAR(O2095)</f>
        <v>2012</v>
      </c>
    </row>
    <row r="2096" spans="1:18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>(((J2096/60)/60)/24)+DATE(1970,1,1)</f>
        <v>40939.02002314815</v>
      </c>
      <c r="P2096" t="str">
        <f>LEFT(N2096,SEARCH("/",N2096)-1)</f>
        <v>music</v>
      </c>
      <c r="Q2096" t="str">
        <f>RIGHT(N2096,LEN(N2096)-SEARCH("/",N2096))</f>
        <v>indie rock</v>
      </c>
      <c r="R2096">
        <f>YEAR(O2096)</f>
        <v>2012</v>
      </c>
    </row>
    <row r="2097" spans="1:18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>(((J2097/60)/60)/24)+DATE(1970,1,1)</f>
        <v>40758.733483796292</v>
      </c>
      <c r="P2097" t="str">
        <f>LEFT(N2097,SEARCH("/",N2097)-1)</f>
        <v>music</v>
      </c>
      <c r="Q2097" t="str">
        <f>RIGHT(N2097,LEN(N2097)-SEARCH("/",N2097))</f>
        <v>indie rock</v>
      </c>
      <c r="R2097">
        <f>YEAR(O2097)</f>
        <v>2011</v>
      </c>
    </row>
    <row r="2098" spans="1:18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>(((J2098/60)/60)/24)+DATE(1970,1,1)</f>
        <v>41192.758506944447</v>
      </c>
      <c r="P2098" t="str">
        <f>LEFT(N2098,SEARCH("/",N2098)-1)</f>
        <v>music</v>
      </c>
      <c r="Q2098" t="str">
        <f>RIGHT(N2098,LEN(N2098)-SEARCH("/",N2098))</f>
        <v>indie rock</v>
      </c>
      <c r="R2098">
        <f>YEAR(O2098)</f>
        <v>2012</v>
      </c>
    </row>
    <row r="2099" spans="1:18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>(((J2099/60)/60)/24)+DATE(1970,1,1)</f>
        <v>40818.58489583333</v>
      </c>
      <c r="P2099" t="str">
        <f>LEFT(N2099,SEARCH("/",N2099)-1)</f>
        <v>music</v>
      </c>
      <c r="Q2099" t="str">
        <f>RIGHT(N2099,LEN(N2099)-SEARCH("/",N2099))</f>
        <v>indie rock</v>
      </c>
      <c r="R2099">
        <f>YEAR(O2099)</f>
        <v>2011</v>
      </c>
    </row>
    <row r="2100" spans="1:18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>(((J2100/60)/60)/24)+DATE(1970,1,1)</f>
        <v>40946.11383101852</v>
      </c>
      <c r="P2100" t="str">
        <f>LEFT(N2100,SEARCH("/",N2100)-1)</f>
        <v>music</v>
      </c>
      <c r="Q2100" t="str">
        <f>RIGHT(N2100,LEN(N2100)-SEARCH("/",N2100))</f>
        <v>indie rock</v>
      </c>
      <c r="R2100">
        <f>YEAR(O2100)</f>
        <v>2012</v>
      </c>
    </row>
    <row r="2101" spans="1:18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>(((J2101/60)/60)/24)+DATE(1970,1,1)</f>
        <v>42173.746342592596</v>
      </c>
      <c r="P2101" t="str">
        <f>LEFT(N2101,SEARCH("/",N2101)-1)</f>
        <v>music</v>
      </c>
      <c r="Q2101" t="str">
        <f>RIGHT(N2101,LEN(N2101)-SEARCH("/",N2101))</f>
        <v>indie rock</v>
      </c>
      <c r="R2101">
        <f>YEAR(O2101)</f>
        <v>2015</v>
      </c>
    </row>
    <row r="2102" spans="1:18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>(((J2102/60)/60)/24)+DATE(1970,1,1)</f>
        <v>41074.834965277776</v>
      </c>
      <c r="P2102" t="str">
        <f>LEFT(N2102,SEARCH("/",N2102)-1)</f>
        <v>music</v>
      </c>
      <c r="Q2102" t="str">
        <f>RIGHT(N2102,LEN(N2102)-SEARCH("/",N2102))</f>
        <v>indie rock</v>
      </c>
      <c r="R2102">
        <f>YEAR(O2102)</f>
        <v>2012</v>
      </c>
    </row>
    <row r="2103" spans="1:18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>(((J2103/60)/60)/24)+DATE(1970,1,1)</f>
        <v>40892.149467592593</v>
      </c>
      <c r="P2103" t="str">
        <f>LEFT(N2103,SEARCH("/",N2103)-1)</f>
        <v>music</v>
      </c>
      <c r="Q2103" t="str">
        <f>RIGHT(N2103,LEN(N2103)-SEARCH("/",N2103))</f>
        <v>indie rock</v>
      </c>
      <c r="R2103">
        <f>YEAR(O2103)</f>
        <v>2011</v>
      </c>
    </row>
    <row r="2104" spans="1:18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>(((J2104/60)/60)/24)+DATE(1970,1,1)</f>
        <v>40638.868611111109</v>
      </c>
      <c r="P2104" t="str">
        <f>LEFT(N2104,SEARCH("/",N2104)-1)</f>
        <v>music</v>
      </c>
      <c r="Q2104" t="str">
        <f>RIGHT(N2104,LEN(N2104)-SEARCH("/",N2104))</f>
        <v>indie rock</v>
      </c>
      <c r="R2104">
        <f>YEAR(O2104)</f>
        <v>2011</v>
      </c>
    </row>
    <row r="2105" spans="1:18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>(((J2105/60)/60)/24)+DATE(1970,1,1)</f>
        <v>41192.754942129628</v>
      </c>
      <c r="P2105" t="str">
        <f>LEFT(N2105,SEARCH("/",N2105)-1)</f>
        <v>music</v>
      </c>
      <c r="Q2105" t="str">
        <f>RIGHT(N2105,LEN(N2105)-SEARCH("/",N2105))</f>
        <v>indie rock</v>
      </c>
      <c r="R2105">
        <f>YEAR(O2105)</f>
        <v>2012</v>
      </c>
    </row>
    <row r="2106" spans="1:18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>(((J2106/60)/60)/24)+DATE(1970,1,1)</f>
        <v>41394.074467592596</v>
      </c>
      <c r="P2106" t="str">
        <f>LEFT(N2106,SEARCH("/",N2106)-1)</f>
        <v>music</v>
      </c>
      <c r="Q2106" t="str">
        <f>RIGHT(N2106,LEN(N2106)-SEARCH("/",N2106))</f>
        <v>indie rock</v>
      </c>
      <c r="R2106">
        <f>YEAR(O2106)</f>
        <v>2013</v>
      </c>
    </row>
    <row r="2107" spans="1:18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>(((J2107/60)/60)/24)+DATE(1970,1,1)</f>
        <v>41951.788807870369</v>
      </c>
      <c r="P2107" t="str">
        <f>LEFT(N2107,SEARCH("/",N2107)-1)</f>
        <v>music</v>
      </c>
      <c r="Q2107" t="str">
        <f>RIGHT(N2107,LEN(N2107)-SEARCH("/",N2107))</f>
        <v>indie rock</v>
      </c>
      <c r="R2107">
        <f>YEAR(O2107)</f>
        <v>2014</v>
      </c>
    </row>
    <row r="2108" spans="1:18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>(((J2108/60)/60)/24)+DATE(1970,1,1)</f>
        <v>41270.21497685185</v>
      </c>
      <c r="P2108" t="str">
        <f>LEFT(N2108,SEARCH("/",N2108)-1)</f>
        <v>music</v>
      </c>
      <c r="Q2108" t="str">
        <f>RIGHT(N2108,LEN(N2108)-SEARCH("/",N2108))</f>
        <v>indie rock</v>
      </c>
      <c r="R2108">
        <f>YEAR(O2108)</f>
        <v>2012</v>
      </c>
    </row>
    <row r="2109" spans="1:18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>(((J2109/60)/60)/24)+DATE(1970,1,1)</f>
        <v>41934.71056712963</v>
      </c>
      <c r="P2109" t="str">
        <f>LEFT(N2109,SEARCH("/",N2109)-1)</f>
        <v>music</v>
      </c>
      <c r="Q2109" t="str">
        <f>RIGHT(N2109,LEN(N2109)-SEARCH("/",N2109))</f>
        <v>indie rock</v>
      </c>
      <c r="R2109">
        <f>YEAR(O2109)</f>
        <v>2014</v>
      </c>
    </row>
    <row r="2110" spans="1:18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>(((J2110/60)/60)/24)+DATE(1970,1,1)</f>
        <v>41135.175694444442</v>
      </c>
      <c r="P2110" t="str">
        <f>LEFT(N2110,SEARCH("/",N2110)-1)</f>
        <v>music</v>
      </c>
      <c r="Q2110" t="str">
        <f>RIGHT(N2110,LEN(N2110)-SEARCH("/",N2110))</f>
        <v>indie rock</v>
      </c>
      <c r="R2110">
        <f>YEAR(O2110)</f>
        <v>2012</v>
      </c>
    </row>
    <row r="2111" spans="1:18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>(((J2111/60)/60)/24)+DATE(1970,1,1)</f>
        <v>42160.708530092597</v>
      </c>
      <c r="P2111" t="str">
        <f>LEFT(N2111,SEARCH("/",N2111)-1)</f>
        <v>music</v>
      </c>
      <c r="Q2111" t="str">
        <f>RIGHT(N2111,LEN(N2111)-SEARCH("/",N2111))</f>
        <v>indie rock</v>
      </c>
      <c r="R2111">
        <f>YEAR(O2111)</f>
        <v>2015</v>
      </c>
    </row>
    <row r="2112" spans="1:18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>(((J2112/60)/60)/24)+DATE(1970,1,1)</f>
        <v>41759.670937499999</v>
      </c>
      <c r="P2112" t="str">
        <f>LEFT(N2112,SEARCH("/",N2112)-1)</f>
        <v>music</v>
      </c>
      <c r="Q2112" t="str">
        <f>RIGHT(N2112,LEN(N2112)-SEARCH("/",N2112))</f>
        <v>indie rock</v>
      </c>
      <c r="R2112">
        <f>YEAR(O2112)</f>
        <v>2014</v>
      </c>
    </row>
    <row r="2113" spans="1:18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>(((J2113/60)/60)/24)+DATE(1970,1,1)</f>
        <v>40703.197048611109</v>
      </c>
      <c r="P2113" t="str">
        <f>LEFT(N2113,SEARCH("/",N2113)-1)</f>
        <v>music</v>
      </c>
      <c r="Q2113" t="str">
        <f>RIGHT(N2113,LEN(N2113)-SEARCH("/",N2113))</f>
        <v>indie rock</v>
      </c>
      <c r="R2113">
        <f>YEAR(O2113)</f>
        <v>2011</v>
      </c>
    </row>
    <row r="2114" spans="1:18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>(((J2114/60)/60)/24)+DATE(1970,1,1)</f>
        <v>41365.928159722222</v>
      </c>
      <c r="P2114" t="str">
        <f>LEFT(N2114,SEARCH("/",N2114)-1)</f>
        <v>music</v>
      </c>
      <c r="Q2114" t="str">
        <f>RIGHT(N2114,LEN(N2114)-SEARCH("/",N2114))</f>
        <v>indie rock</v>
      </c>
      <c r="R2114">
        <f>YEAR(O2114)</f>
        <v>2013</v>
      </c>
    </row>
    <row r="2115" spans="1:18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>(((J2115/60)/60)/24)+DATE(1970,1,1)</f>
        <v>41870.86546296296</v>
      </c>
      <c r="P2115" t="str">
        <f>LEFT(N2115,SEARCH("/",N2115)-1)</f>
        <v>music</v>
      </c>
      <c r="Q2115" t="str">
        <f>RIGHT(N2115,LEN(N2115)-SEARCH("/",N2115))</f>
        <v>indie rock</v>
      </c>
      <c r="R2115">
        <f>YEAR(O2115)</f>
        <v>2014</v>
      </c>
    </row>
    <row r="2116" spans="1:18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>(((J2116/60)/60)/24)+DATE(1970,1,1)</f>
        <v>40458.815625000003</v>
      </c>
      <c r="P2116" t="str">
        <f>LEFT(N2116,SEARCH("/",N2116)-1)</f>
        <v>music</v>
      </c>
      <c r="Q2116" t="str">
        <f>RIGHT(N2116,LEN(N2116)-SEARCH("/",N2116))</f>
        <v>indie rock</v>
      </c>
      <c r="R2116">
        <f>YEAR(O2116)</f>
        <v>2010</v>
      </c>
    </row>
    <row r="2117" spans="1:18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>(((J2117/60)/60)/24)+DATE(1970,1,1)</f>
        <v>40564.081030092595</v>
      </c>
      <c r="P2117" t="str">
        <f>LEFT(N2117,SEARCH("/",N2117)-1)</f>
        <v>music</v>
      </c>
      <c r="Q2117" t="str">
        <f>RIGHT(N2117,LEN(N2117)-SEARCH("/",N2117))</f>
        <v>indie rock</v>
      </c>
      <c r="R2117">
        <f>YEAR(O2117)</f>
        <v>2011</v>
      </c>
    </row>
    <row r="2118" spans="1:18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>(((J2118/60)/60)/24)+DATE(1970,1,1)</f>
        <v>41136.777812500004</v>
      </c>
      <c r="P2118" t="str">
        <f>LEFT(N2118,SEARCH("/",N2118)-1)</f>
        <v>music</v>
      </c>
      <c r="Q2118" t="str">
        <f>RIGHT(N2118,LEN(N2118)-SEARCH("/",N2118))</f>
        <v>indie rock</v>
      </c>
      <c r="R2118">
        <f>YEAR(O2118)</f>
        <v>2012</v>
      </c>
    </row>
    <row r="2119" spans="1:18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>(((J2119/60)/60)/24)+DATE(1970,1,1)</f>
        <v>42290.059594907405</v>
      </c>
      <c r="P2119" t="str">
        <f>LEFT(N2119,SEARCH("/",N2119)-1)</f>
        <v>music</v>
      </c>
      <c r="Q2119" t="str">
        <f>RIGHT(N2119,LEN(N2119)-SEARCH("/",N2119))</f>
        <v>indie rock</v>
      </c>
      <c r="R2119">
        <f>YEAR(O2119)</f>
        <v>2015</v>
      </c>
    </row>
    <row r="2120" spans="1:18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>(((J2120/60)/60)/24)+DATE(1970,1,1)</f>
        <v>40718.839537037034</v>
      </c>
      <c r="P2120" t="str">
        <f>LEFT(N2120,SEARCH("/",N2120)-1)</f>
        <v>music</v>
      </c>
      <c r="Q2120" t="str">
        <f>RIGHT(N2120,LEN(N2120)-SEARCH("/",N2120))</f>
        <v>indie rock</v>
      </c>
      <c r="R2120">
        <f>YEAR(O2120)</f>
        <v>2011</v>
      </c>
    </row>
    <row r="2121" spans="1:18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>(((J2121/60)/60)/24)+DATE(1970,1,1)</f>
        <v>41107.130150462966</v>
      </c>
      <c r="P2121" t="str">
        <f>LEFT(N2121,SEARCH("/",N2121)-1)</f>
        <v>music</v>
      </c>
      <c r="Q2121" t="str">
        <f>RIGHT(N2121,LEN(N2121)-SEARCH("/",N2121))</f>
        <v>indie rock</v>
      </c>
      <c r="R2121">
        <f>YEAR(O2121)</f>
        <v>2012</v>
      </c>
    </row>
    <row r="2122" spans="1:18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>(((J2122/60)/60)/24)+DATE(1970,1,1)</f>
        <v>41591.964537037034</v>
      </c>
      <c r="P2122" t="str">
        <f>LEFT(N2122,SEARCH("/",N2122)-1)</f>
        <v>music</v>
      </c>
      <c r="Q2122" t="str">
        <f>RIGHT(N2122,LEN(N2122)-SEARCH("/",N2122))</f>
        <v>indie rock</v>
      </c>
      <c r="R2122">
        <f>YEAR(O2122)</f>
        <v>2013</v>
      </c>
    </row>
    <row r="2123" spans="1:18" ht="58" x14ac:dyDescent="0.35">
      <c r="A2123">
        <v>2588</v>
      </c>
      <c r="B2123" s="3" t="s">
        <v>2588</v>
      </c>
      <c r="C2123" s="3" t="s">
        <v>6698</v>
      </c>
      <c r="D2123" s="6">
        <v>6000</v>
      </c>
      <c r="E2123" s="8">
        <v>233</v>
      </c>
      <c r="F2123" t="s">
        <v>8220</v>
      </c>
      <c r="G2123" t="s">
        <v>8223</v>
      </c>
      <c r="H2123" t="s">
        <v>8245</v>
      </c>
      <c r="I2123">
        <v>1427807640</v>
      </c>
      <c r="J2123">
        <v>1423325626</v>
      </c>
      <c r="K2123" t="b">
        <v>0</v>
      </c>
      <c r="L2123">
        <v>8</v>
      </c>
      <c r="M2123" t="b">
        <v>0</v>
      </c>
      <c r="N2123" t="s">
        <v>8282</v>
      </c>
      <c r="O2123" s="9">
        <f>(((J2123/60)/60)/24)+DATE(1970,1,1)</f>
        <v>42042.676226851851</v>
      </c>
      <c r="P2123" t="str">
        <f>LEFT(N2123,SEARCH("/",N2123)-1)</f>
        <v>food</v>
      </c>
      <c r="Q2123" t="str">
        <f>RIGHT(N2123,LEN(N2123)-SEARCH("/",N2123))</f>
        <v>food trucks</v>
      </c>
      <c r="R2123">
        <f>YEAR(O2123)</f>
        <v>2015</v>
      </c>
    </row>
    <row r="2124" spans="1:18" ht="43.5" x14ac:dyDescent="0.35">
      <c r="A2124">
        <v>2682</v>
      </c>
      <c r="B2124" s="3" t="s">
        <v>2682</v>
      </c>
      <c r="C2124" s="3" t="s">
        <v>6792</v>
      </c>
      <c r="D2124" s="6">
        <v>6000</v>
      </c>
      <c r="E2124" s="8">
        <v>1698</v>
      </c>
      <c r="F2124" t="s">
        <v>8220</v>
      </c>
      <c r="G2124" t="s">
        <v>8223</v>
      </c>
      <c r="H2124" t="s">
        <v>8245</v>
      </c>
      <c r="I2124">
        <v>1416635940</v>
      </c>
      <c r="J2124">
        <v>1413838540</v>
      </c>
      <c r="K2124" t="b">
        <v>0</v>
      </c>
      <c r="L2124">
        <v>20</v>
      </c>
      <c r="M2124" t="b">
        <v>0</v>
      </c>
      <c r="N2124" t="s">
        <v>8282</v>
      </c>
      <c r="O2124" s="9">
        <f>(((J2124/60)/60)/24)+DATE(1970,1,1)</f>
        <v>41932.871990740743</v>
      </c>
      <c r="P2124" t="str">
        <f>LEFT(N2124,SEARCH("/",N2124)-1)</f>
        <v>food</v>
      </c>
      <c r="Q2124" t="str">
        <f>RIGHT(N2124,LEN(N2124)-SEARCH("/",N2124))</f>
        <v>food trucks</v>
      </c>
      <c r="R2124">
        <f>YEAR(O2124)</f>
        <v>2014</v>
      </c>
    </row>
    <row r="2125" spans="1:18" ht="43.5" x14ac:dyDescent="0.35">
      <c r="A2125">
        <v>2877</v>
      </c>
      <c r="B2125" s="3" t="s">
        <v>2877</v>
      </c>
      <c r="C2125" s="3" t="s">
        <v>6987</v>
      </c>
      <c r="D2125" s="6">
        <v>6000</v>
      </c>
      <c r="E2125" s="8">
        <v>650</v>
      </c>
      <c r="F2125" t="s">
        <v>8220</v>
      </c>
      <c r="G2125" t="s">
        <v>8223</v>
      </c>
      <c r="H2125" t="s">
        <v>8245</v>
      </c>
      <c r="I2125">
        <v>1480525200</v>
      </c>
      <c r="J2125">
        <v>1477781724</v>
      </c>
      <c r="K2125" t="b">
        <v>0</v>
      </c>
      <c r="L2125">
        <v>6</v>
      </c>
      <c r="M2125" t="b">
        <v>0</v>
      </c>
      <c r="N2125" t="s">
        <v>8269</v>
      </c>
      <c r="O2125" s="9">
        <f>(((J2125/60)/60)/24)+DATE(1970,1,1)</f>
        <v>42672.955138888887</v>
      </c>
      <c r="P2125" t="str">
        <f>LEFT(N2125,SEARCH("/",N2125)-1)</f>
        <v>theater</v>
      </c>
      <c r="Q2125" t="str">
        <f>RIGHT(N2125,LEN(N2125)-SEARCH("/",N2125))</f>
        <v>plays</v>
      </c>
      <c r="R2125">
        <f>YEAR(O2125)</f>
        <v>2016</v>
      </c>
    </row>
    <row r="2126" spans="1:18" ht="58" x14ac:dyDescent="0.35">
      <c r="A2126">
        <v>2906</v>
      </c>
      <c r="B2126" s="3" t="s">
        <v>2906</v>
      </c>
      <c r="C2126" s="3" t="s">
        <v>7016</v>
      </c>
      <c r="D2126" s="6">
        <v>6000</v>
      </c>
      <c r="E2126" s="8">
        <v>565</v>
      </c>
      <c r="F2126" t="s">
        <v>8220</v>
      </c>
      <c r="G2126" t="s">
        <v>8223</v>
      </c>
      <c r="H2126" t="s">
        <v>8245</v>
      </c>
      <c r="I2126">
        <v>1438390800</v>
      </c>
      <c r="J2126">
        <v>1436888066</v>
      </c>
      <c r="K2126" t="b">
        <v>0</v>
      </c>
      <c r="L2126">
        <v>7</v>
      </c>
      <c r="M2126" t="b">
        <v>0</v>
      </c>
      <c r="N2126" t="s">
        <v>8269</v>
      </c>
      <c r="O2126" s="9">
        <f>(((J2126/60)/60)/24)+DATE(1970,1,1)</f>
        <v>42199.648912037039</v>
      </c>
      <c r="P2126" t="str">
        <f>LEFT(N2126,SEARCH("/",N2126)-1)</f>
        <v>theater</v>
      </c>
      <c r="Q2126" t="str">
        <f>RIGHT(N2126,LEN(N2126)-SEARCH("/",N2126))</f>
        <v>plays</v>
      </c>
      <c r="R2126">
        <f>YEAR(O2126)</f>
        <v>2015</v>
      </c>
    </row>
    <row r="2127" spans="1:18" ht="58" x14ac:dyDescent="0.35">
      <c r="A2127">
        <v>3797</v>
      </c>
      <c r="B2127" s="3" t="s">
        <v>3794</v>
      </c>
      <c r="C2127" s="3" t="s">
        <v>7907</v>
      </c>
      <c r="D2127" s="6">
        <v>6000</v>
      </c>
      <c r="E2127" s="8">
        <v>5380</v>
      </c>
      <c r="F2127" t="s">
        <v>8220</v>
      </c>
      <c r="G2127" t="s">
        <v>8223</v>
      </c>
      <c r="H2127" t="s">
        <v>8245</v>
      </c>
      <c r="I2127">
        <v>1429564165</v>
      </c>
      <c r="J2127">
        <v>1426972165</v>
      </c>
      <c r="K2127" t="b">
        <v>0</v>
      </c>
      <c r="L2127">
        <v>37</v>
      </c>
      <c r="M2127" t="b">
        <v>0</v>
      </c>
      <c r="N2127" t="s">
        <v>8303</v>
      </c>
      <c r="O2127" s="9">
        <f>(((J2127/60)/60)/24)+DATE(1970,1,1)</f>
        <v>42084.881539351853</v>
      </c>
      <c r="P2127" t="str">
        <f>LEFT(N2127,SEARCH("/",N2127)-1)</f>
        <v>theater</v>
      </c>
      <c r="Q2127" t="str">
        <f>RIGHT(N2127,LEN(N2127)-SEARCH("/",N2127))</f>
        <v>musical</v>
      </c>
      <c r="R2127">
        <f>YEAR(O2127)</f>
        <v>2015</v>
      </c>
    </row>
    <row r="2128" spans="1:18" ht="58" x14ac:dyDescent="0.35">
      <c r="A2128">
        <v>3860</v>
      </c>
      <c r="B2128" s="3" t="s">
        <v>3857</v>
      </c>
      <c r="C2128" s="3" t="s">
        <v>7969</v>
      </c>
      <c r="D2128" s="6">
        <v>6000</v>
      </c>
      <c r="E2128" s="8">
        <v>1060</v>
      </c>
      <c r="F2128" t="s">
        <v>8220</v>
      </c>
      <c r="G2128" t="s">
        <v>8223</v>
      </c>
      <c r="H2128" t="s">
        <v>8245</v>
      </c>
      <c r="I2128">
        <v>1407858710</v>
      </c>
      <c r="J2128">
        <v>1405266710</v>
      </c>
      <c r="K2128" t="b">
        <v>0</v>
      </c>
      <c r="L2128">
        <v>13</v>
      </c>
      <c r="M2128" t="b">
        <v>0</v>
      </c>
      <c r="N2128" t="s">
        <v>8269</v>
      </c>
      <c r="O2128" s="9">
        <f>(((J2128/60)/60)/24)+DATE(1970,1,1)</f>
        <v>41833.660995370366</v>
      </c>
      <c r="P2128" t="str">
        <f>LEFT(N2128,SEARCH("/",N2128)-1)</f>
        <v>theater</v>
      </c>
      <c r="Q2128" t="str">
        <f>RIGHT(N2128,LEN(N2128)-SEARCH("/",N2128))</f>
        <v>plays</v>
      </c>
      <c r="R2128">
        <f>YEAR(O2128)</f>
        <v>2014</v>
      </c>
    </row>
    <row r="2129" spans="1:18" ht="43.5" x14ac:dyDescent="0.35">
      <c r="A2129">
        <v>3863</v>
      </c>
      <c r="B2129" s="3" t="s">
        <v>3860</v>
      </c>
      <c r="C2129" s="3" t="s">
        <v>7972</v>
      </c>
      <c r="D2129" s="6">
        <v>6000</v>
      </c>
      <c r="E2129" s="8">
        <v>0</v>
      </c>
      <c r="F2129" t="s">
        <v>8220</v>
      </c>
      <c r="G2129" t="s">
        <v>8223</v>
      </c>
      <c r="H2129" t="s">
        <v>8245</v>
      </c>
      <c r="I2129">
        <v>1446739905</v>
      </c>
      <c r="J2129">
        <v>1441552305</v>
      </c>
      <c r="K2129" t="b">
        <v>0</v>
      </c>
      <c r="L2129">
        <v>0</v>
      </c>
      <c r="M2129" t="b">
        <v>0</v>
      </c>
      <c r="N2129" t="s">
        <v>8269</v>
      </c>
      <c r="O2129" s="9">
        <f>(((J2129/60)/60)/24)+DATE(1970,1,1)</f>
        <v>42253.633159722223</v>
      </c>
      <c r="P2129" t="str">
        <f>LEFT(N2129,SEARCH("/",N2129)-1)</f>
        <v>theater</v>
      </c>
      <c r="Q2129" t="str">
        <f>RIGHT(N2129,LEN(N2129)-SEARCH("/",N2129))</f>
        <v>plays</v>
      </c>
      <c r="R2129">
        <f>YEAR(O2129)</f>
        <v>2015</v>
      </c>
    </row>
    <row r="2130" spans="1:18" ht="43.5" x14ac:dyDescent="0.35">
      <c r="A2130">
        <v>3910</v>
      </c>
      <c r="B2130" s="3" t="s">
        <v>3907</v>
      </c>
      <c r="C2130" s="3" t="s">
        <v>8018</v>
      </c>
      <c r="D2130" s="6">
        <v>6000</v>
      </c>
      <c r="E2130" s="8">
        <v>185</v>
      </c>
      <c r="F2130" t="s">
        <v>8220</v>
      </c>
      <c r="G2130" t="s">
        <v>8223</v>
      </c>
      <c r="H2130" t="s">
        <v>8245</v>
      </c>
      <c r="I2130">
        <v>1441649397</v>
      </c>
      <c r="J2130">
        <v>1439057397</v>
      </c>
      <c r="K2130" t="b">
        <v>0</v>
      </c>
      <c r="L2130">
        <v>3</v>
      </c>
      <c r="M2130" t="b">
        <v>0</v>
      </c>
      <c r="N2130" t="s">
        <v>8269</v>
      </c>
      <c r="O2130" s="9">
        <f>(((J2130/60)/60)/24)+DATE(1970,1,1)</f>
        <v>42224.756909722222</v>
      </c>
      <c r="P2130" t="str">
        <f>LEFT(N2130,SEARCH("/",N2130)-1)</f>
        <v>theater</v>
      </c>
      <c r="Q2130" t="str">
        <f>RIGHT(N2130,LEN(N2130)-SEARCH("/",N2130))</f>
        <v>plays</v>
      </c>
      <c r="R2130">
        <f>YEAR(O2130)</f>
        <v>2015</v>
      </c>
    </row>
    <row r="2131" spans="1:18" ht="29" x14ac:dyDescent="0.35">
      <c r="A2131">
        <v>3946</v>
      </c>
      <c r="B2131" s="3" t="s">
        <v>3943</v>
      </c>
      <c r="C2131" s="3" t="s">
        <v>8054</v>
      </c>
      <c r="D2131" s="6">
        <v>6000</v>
      </c>
      <c r="E2131" s="8">
        <v>195</v>
      </c>
      <c r="F2131" t="s">
        <v>8220</v>
      </c>
      <c r="G2131" t="s">
        <v>8223</v>
      </c>
      <c r="H2131" t="s">
        <v>8245</v>
      </c>
      <c r="I2131">
        <v>1425110400</v>
      </c>
      <c r="J2131">
        <v>1422388822</v>
      </c>
      <c r="K2131" t="b">
        <v>0</v>
      </c>
      <c r="L2131">
        <v>5</v>
      </c>
      <c r="M2131" t="b">
        <v>0</v>
      </c>
      <c r="N2131" t="s">
        <v>8269</v>
      </c>
      <c r="O2131" s="9">
        <f>(((J2131/60)/60)/24)+DATE(1970,1,1)</f>
        <v>42031.833587962959</v>
      </c>
      <c r="P2131" t="str">
        <f>LEFT(N2131,SEARCH("/",N2131)-1)</f>
        <v>theater</v>
      </c>
      <c r="Q2131" t="str">
        <f>RIGHT(N2131,LEN(N2131)-SEARCH("/",N2131))</f>
        <v>plays</v>
      </c>
      <c r="R2131">
        <f>YEAR(O2131)</f>
        <v>2015</v>
      </c>
    </row>
    <row r="2132" spans="1:18" ht="43.5" x14ac:dyDescent="0.35">
      <c r="A2132">
        <v>3979</v>
      </c>
      <c r="B2132" s="3" t="s">
        <v>3976</v>
      </c>
      <c r="C2132" s="3" t="s">
        <v>8086</v>
      </c>
      <c r="D2132" s="6">
        <v>6000</v>
      </c>
      <c r="E2132" s="8">
        <v>110</v>
      </c>
      <c r="F2132" t="s">
        <v>8220</v>
      </c>
      <c r="G2132" t="s">
        <v>8224</v>
      </c>
      <c r="H2132" t="s">
        <v>8246</v>
      </c>
      <c r="I2132">
        <v>1427659200</v>
      </c>
      <c r="J2132">
        <v>1425678057</v>
      </c>
      <c r="K2132" t="b">
        <v>0</v>
      </c>
      <c r="L2132">
        <v>6</v>
      </c>
      <c r="M2132" t="b">
        <v>0</v>
      </c>
      <c r="N2132" t="s">
        <v>8269</v>
      </c>
      <c r="O2132" s="9">
        <f>(((J2132/60)/60)/24)+DATE(1970,1,1)</f>
        <v>42069.903437500005</v>
      </c>
      <c r="P2132" t="str">
        <f>LEFT(N2132,SEARCH("/",N2132)-1)</f>
        <v>theater</v>
      </c>
      <c r="Q2132" t="str">
        <f>RIGHT(N2132,LEN(N2132)-SEARCH("/",N2132))</f>
        <v>plays</v>
      </c>
      <c r="R2132">
        <f>YEAR(O2132)</f>
        <v>2015</v>
      </c>
    </row>
    <row r="2133" spans="1:18" ht="43.5" x14ac:dyDescent="0.35">
      <c r="A2133">
        <v>4036</v>
      </c>
      <c r="B2133" s="3" t="s">
        <v>4032</v>
      </c>
      <c r="C2133" s="3" t="s">
        <v>7438</v>
      </c>
      <c r="D2133" s="6">
        <v>6000</v>
      </c>
      <c r="E2133" s="8">
        <v>2823</v>
      </c>
      <c r="F2133" t="s">
        <v>8220</v>
      </c>
      <c r="G2133" t="s">
        <v>8223</v>
      </c>
      <c r="H2133" t="s">
        <v>8245</v>
      </c>
      <c r="I2133">
        <v>1404253800</v>
      </c>
      <c r="J2133">
        <v>1402784964</v>
      </c>
      <c r="K2133" t="b">
        <v>0</v>
      </c>
      <c r="L2133">
        <v>17</v>
      </c>
      <c r="M2133" t="b">
        <v>0</v>
      </c>
      <c r="N2133" t="s">
        <v>8269</v>
      </c>
      <c r="O2133" s="9">
        <f>(((J2133/60)/60)/24)+DATE(1970,1,1)</f>
        <v>41804.937083333331</v>
      </c>
      <c r="P2133" t="str">
        <f>LEFT(N2133,SEARCH("/",N2133)-1)</f>
        <v>theater</v>
      </c>
      <c r="Q2133" t="str">
        <f>RIGHT(N2133,LEN(N2133)-SEARCH("/",N2133))</f>
        <v>plays</v>
      </c>
      <c r="R2133">
        <f>YEAR(O2133)</f>
        <v>2014</v>
      </c>
    </row>
    <row r="2134" spans="1:18" ht="58" x14ac:dyDescent="0.35">
      <c r="A2134">
        <v>2743</v>
      </c>
      <c r="B2134" s="3" t="s">
        <v>2743</v>
      </c>
      <c r="C2134" s="3" t="s">
        <v>6853</v>
      </c>
      <c r="D2134" s="6">
        <v>5999</v>
      </c>
      <c r="E2134" s="8">
        <v>0</v>
      </c>
      <c r="F2134" t="s">
        <v>8220</v>
      </c>
      <c r="G2134" t="s">
        <v>8223</v>
      </c>
      <c r="H2134" t="s">
        <v>8245</v>
      </c>
      <c r="I2134">
        <v>1476863607</v>
      </c>
      <c r="J2134">
        <v>1474271607</v>
      </c>
      <c r="K2134" t="b">
        <v>0</v>
      </c>
      <c r="L2134">
        <v>0</v>
      </c>
      <c r="M2134" t="b">
        <v>0</v>
      </c>
      <c r="N2134" t="s">
        <v>8302</v>
      </c>
      <c r="O2134" s="9">
        <f>(((J2134/60)/60)/24)+DATE(1970,1,1)</f>
        <v>42632.328784722224</v>
      </c>
      <c r="P2134" t="str">
        <f>LEFT(N2134,SEARCH("/",N2134)-1)</f>
        <v>publishing</v>
      </c>
      <c r="Q2134" t="str">
        <f>RIGHT(N2134,LEN(N2134)-SEARCH("/",N2134))</f>
        <v>children's books</v>
      </c>
      <c r="R2134">
        <f>YEAR(O2134)</f>
        <v>2016</v>
      </c>
    </row>
    <row r="2135" spans="1:18" ht="43.5" x14ac:dyDescent="0.35">
      <c r="A2135">
        <v>3105</v>
      </c>
      <c r="B2135" s="3" t="s">
        <v>3105</v>
      </c>
      <c r="C2135" s="3" t="s">
        <v>7215</v>
      </c>
      <c r="D2135" s="6">
        <v>5845</v>
      </c>
      <c r="E2135" s="8">
        <v>2476</v>
      </c>
      <c r="F2135" t="s">
        <v>8220</v>
      </c>
      <c r="G2135" t="s">
        <v>8223</v>
      </c>
      <c r="H2135" t="s">
        <v>8245</v>
      </c>
      <c r="I2135">
        <v>1413694800</v>
      </c>
      <c r="J2135">
        <v>1408986916</v>
      </c>
      <c r="K2135" t="b">
        <v>0</v>
      </c>
      <c r="L2135">
        <v>31</v>
      </c>
      <c r="M2135" t="b">
        <v>0</v>
      </c>
      <c r="N2135" t="s">
        <v>8301</v>
      </c>
      <c r="O2135" s="9">
        <f>(((J2135/60)/60)/24)+DATE(1970,1,1)</f>
        <v>41876.718935185185</v>
      </c>
      <c r="P2135" t="str">
        <f>LEFT(N2135,SEARCH("/",N2135)-1)</f>
        <v>theater</v>
      </c>
      <c r="Q2135" t="str">
        <f>RIGHT(N2135,LEN(N2135)-SEARCH("/",N2135))</f>
        <v>spaces</v>
      </c>
      <c r="R2135">
        <f>YEAR(O2135)</f>
        <v>2014</v>
      </c>
    </row>
    <row r="2136" spans="1:18" ht="58" x14ac:dyDescent="0.35">
      <c r="A2136">
        <v>4046</v>
      </c>
      <c r="B2136" s="3" t="s">
        <v>4042</v>
      </c>
      <c r="C2136" s="3" t="s">
        <v>8150</v>
      </c>
      <c r="D2136" s="6">
        <v>5600</v>
      </c>
      <c r="E2136" s="8">
        <v>460</v>
      </c>
      <c r="F2136" t="s">
        <v>8220</v>
      </c>
      <c r="G2136" t="s">
        <v>8223</v>
      </c>
      <c r="H2136" t="s">
        <v>8245</v>
      </c>
      <c r="I2136">
        <v>1413992210</v>
      </c>
      <c r="J2136">
        <v>1411400210</v>
      </c>
      <c r="K2136" t="b">
        <v>0</v>
      </c>
      <c r="L2136">
        <v>12</v>
      </c>
      <c r="M2136" t="b">
        <v>0</v>
      </c>
      <c r="N2136" t="s">
        <v>8269</v>
      </c>
      <c r="O2136" s="9">
        <f>(((J2136/60)/60)/24)+DATE(1970,1,1)</f>
        <v>41904.650578703702</v>
      </c>
      <c r="P2136" t="str">
        <f>LEFT(N2136,SEARCH("/",N2136)-1)</f>
        <v>theater</v>
      </c>
      <c r="Q2136" t="str">
        <f>RIGHT(N2136,LEN(N2136)-SEARCH("/",N2136))</f>
        <v>plays</v>
      </c>
      <c r="R2136">
        <f>YEAR(O2136)</f>
        <v>2014</v>
      </c>
    </row>
    <row r="2137" spans="1:18" ht="43.5" x14ac:dyDescent="0.35">
      <c r="A2137">
        <v>920</v>
      </c>
      <c r="B2137" s="3" t="s">
        <v>921</v>
      </c>
      <c r="C2137" s="3" t="s">
        <v>5030</v>
      </c>
      <c r="D2137" s="6">
        <v>5500</v>
      </c>
      <c r="E2137" s="8">
        <v>0</v>
      </c>
      <c r="F2137" t="s">
        <v>8220</v>
      </c>
      <c r="G2137" t="s">
        <v>8223</v>
      </c>
      <c r="H2137" t="s">
        <v>8245</v>
      </c>
      <c r="I2137">
        <v>1384448822</v>
      </c>
      <c r="J2137">
        <v>1381853222</v>
      </c>
      <c r="K2137" t="b">
        <v>0</v>
      </c>
      <c r="L2137">
        <v>0</v>
      </c>
      <c r="M2137" t="b">
        <v>0</v>
      </c>
      <c r="N2137" t="s">
        <v>8276</v>
      </c>
      <c r="O2137" s="9">
        <f>(((J2137/60)/60)/24)+DATE(1970,1,1)</f>
        <v>41562.67155092593</v>
      </c>
      <c r="P2137" t="str">
        <f>LEFT(N2137,SEARCH("/",N2137)-1)</f>
        <v>music</v>
      </c>
      <c r="Q2137" t="str">
        <f>RIGHT(N2137,LEN(N2137)-SEARCH("/",N2137))</f>
        <v>jazz</v>
      </c>
      <c r="R2137">
        <f>YEAR(O2137)</f>
        <v>2013</v>
      </c>
    </row>
    <row r="2138" spans="1:18" ht="43.5" x14ac:dyDescent="0.35">
      <c r="A2138">
        <v>1706</v>
      </c>
      <c r="B2138" s="3" t="s">
        <v>1707</v>
      </c>
      <c r="C2138" s="3" t="s">
        <v>5816</v>
      </c>
      <c r="D2138" s="6">
        <v>5500</v>
      </c>
      <c r="E2138" s="8">
        <v>0</v>
      </c>
      <c r="F2138" t="s">
        <v>8220</v>
      </c>
      <c r="G2138" t="s">
        <v>8235</v>
      </c>
      <c r="H2138" t="s">
        <v>8248</v>
      </c>
      <c r="I2138">
        <v>1440314472</v>
      </c>
      <c r="J2138">
        <v>1435130472</v>
      </c>
      <c r="K2138" t="b">
        <v>0</v>
      </c>
      <c r="L2138">
        <v>0</v>
      </c>
      <c r="M2138" t="b">
        <v>0</v>
      </c>
      <c r="N2138" t="s">
        <v>8291</v>
      </c>
      <c r="O2138" s="9">
        <f>(((J2138/60)/60)/24)+DATE(1970,1,1)</f>
        <v>42179.306388888886</v>
      </c>
      <c r="P2138" t="str">
        <f>LEFT(N2138,SEARCH("/",N2138)-1)</f>
        <v>music</v>
      </c>
      <c r="Q2138" t="str">
        <f>RIGHT(N2138,LEN(N2138)-SEARCH("/",N2138))</f>
        <v>faith</v>
      </c>
      <c r="R2138">
        <f>YEAR(O2138)</f>
        <v>2015</v>
      </c>
    </row>
    <row r="2139" spans="1:18" ht="43.5" x14ac:dyDescent="0.35">
      <c r="A2139">
        <v>1725</v>
      </c>
      <c r="B2139" s="3" t="s">
        <v>1726</v>
      </c>
      <c r="C2139" s="3" t="s">
        <v>5835</v>
      </c>
      <c r="D2139" s="6">
        <v>5500</v>
      </c>
      <c r="E2139" s="8">
        <v>560</v>
      </c>
      <c r="F2139" t="s">
        <v>8220</v>
      </c>
      <c r="G2139" t="s">
        <v>8223</v>
      </c>
      <c r="H2139" t="s">
        <v>8245</v>
      </c>
      <c r="I2139">
        <v>1408922049</v>
      </c>
      <c r="J2139">
        <v>1406330049</v>
      </c>
      <c r="K2139" t="b">
        <v>0</v>
      </c>
      <c r="L2139">
        <v>9</v>
      </c>
      <c r="M2139" t="b">
        <v>0</v>
      </c>
      <c r="N2139" t="s">
        <v>8291</v>
      </c>
      <c r="O2139" s="9">
        <f>(((J2139/60)/60)/24)+DATE(1970,1,1)</f>
        <v>41845.968159722222</v>
      </c>
      <c r="P2139" t="str">
        <f>LEFT(N2139,SEARCH("/",N2139)-1)</f>
        <v>music</v>
      </c>
      <c r="Q2139" t="str">
        <f>RIGHT(N2139,LEN(N2139)-SEARCH("/",N2139))</f>
        <v>faith</v>
      </c>
      <c r="R2139">
        <f>YEAR(O2139)</f>
        <v>2014</v>
      </c>
    </row>
    <row r="2140" spans="1:18" ht="43.5" x14ac:dyDescent="0.35">
      <c r="A2140">
        <v>1772</v>
      </c>
      <c r="B2140" s="3" t="s">
        <v>1773</v>
      </c>
      <c r="C2140" s="3" t="s">
        <v>5882</v>
      </c>
      <c r="D2140" s="6">
        <v>5500</v>
      </c>
      <c r="E2140" s="8">
        <v>858</v>
      </c>
      <c r="F2140" t="s">
        <v>8220</v>
      </c>
      <c r="G2140" t="s">
        <v>8224</v>
      </c>
      <c r="H2140" t="s">
        <v>8246</v>
      </c>
      <c r="I2140">
        <v>1404666836</v>
      </c>
      <c r="J2140">
        <v>1399482836</v>
      </c>
      <c r="K2140" t="b">
        <v>1</v>
      </c>
      <c r="L2140">
        <v>19</v>
      </c>
      <c r="M2140" t="b">
        <v>0</v>
      </c>
      <c r="N2140" t="s">
        <v>8283</v>
      </c>
      <c r="O2140" s="9">
        <f>(((J2140/60)/60)/24)+DATE(1970,1,1)</f>
        <v>41766.718009259261</v>
      </c>
      <c r="P2140" t="str">
        <f>LEFT(N2140,SEARCH("/",N2140)-1)</f>
        <v>photography</v>
      </c>
      <c r="Q2140" t="str">
        <f>RIGHT(N2140,LEN(N2140)-SEARCH("/",N2140))</f>
        <v>photobooks</v>
      </c>
      <c r="R2140">
        <f>YEAR(O2140)</f>
        <v>2014</v>
      </c>
    </row>
    <row r="2141" spans="1:18" ht="43.5" x14ac:dyDescent="0.35">
      <c r="A2141">
        <v>1781</v>
      </c>
      <c r="B2141" s="3" t="s">
        <v>1782</v>
      </c>
      <c r="C2141" s="3" t="s">
        <v>5891</v>
      </c>
      <c r="D2141" s="6">
        <v>5500</v>
      </c>
      <c r="E2141" s="8">
        <v>1417</v>
      </c>
      <c r="F2141" t="s">
        <v>8220</v>
      </c>
      <c r="G2141" t="s">
        <v>8223</v>
      </c>
      <c r="H2141" t="s">
        <v>8245</v>
      </c>
      <c r="I2141">
        <v>1473950945</v>
      </c>
      <c r="J2141">
        <v>1471272545</v>
      </c>
      <c r="K2141" t="b">
        <v>1</v>
      </c>
      <c r="L2141">
        <v>24</v>
      </c>
      <c r="M2141" t="b">
        <v>0</v>
      </c>
      <c r="N2141" t="s">
        <v>8283</v>
      </c>
      <c r="O2141" s="9">
        <f>(((J2141/60)/60)/24)+DATE(1970,1,1)</f>
        <v>42597.617418981477</v>
      </c>
      <c r="P2141" t="str">
        <f>LEFT(N2141,SEARCH("/",N2141)-1)</f>
        <v>photography</v>
      </c>
      <c r="Q2141" t="str">
        <f>RIGHT(N2141,LEN(N2141)-SEARCH("/",N2141))</f>
        <v>photobooks</v>
      </c>
      <c r="R2141">
        <f>YEAR(O2141)</f>
        <v>2016</v>
      </c>
    </row>
    <row r="2142" spans="1:18" ht="43.5" x14ac:dyDescent="0.35">
      <c r="A2142">
        <v>1788</v>
      </c>
      <c r="B2142" s="3" t="s">
        <v>1789</v>
      </c>
      <c r="C2142" s="3" t="s">
        <v>5898</v>
      </c>
      <c r="D2142" s="6">
        <v>5500</v>
      </c>
      <c r="E2142" s="8">
        <v>76</v>
      </c>
      <c r="F2142" t="s">
        <v>8220</v>
      </c>
      <c r="G2142" t="s">
        <v>8224</v>
      </c>
      <c r="H2142" t="s">
        <v>8246</v>
      </c>
      <c r="I2142">
        <v>1414795542</v>
      </c>
      <c r="J2142">
        <v>1412203542</v>
      </c>
      <c r="K2142" t="b">
        <v>1</v>
      </c>
      <c r="L2142">
        <v>4</v>
      </c>
      <c r="M2142" t="b">
        <v>0</v>
      </c>
      <c r="N2142" t="s">
        <v>8283</v>
      </c>
      <c r="O2142" s="9">
        <f>(((J2142/60)/60)/24)+DATE(1970,1,1)</f>
        <v>41913.94840277778</v>
      </c>
      <c r="P2142" t="str">
        <f>LEFT(N2142,SEARCH("/",N2142)-1)</f>
        <v>photography</v>
      </c>
      <c r="Q2142" t="str">
        <f>RIGHT(N2142,LEN(N2142)-SEARCH("/",N2142))</f>
        <v>photobooks</v>
      </c>
      <c r="R2142">
        <f>YEAR(O2142)</f>
        <v>2014</v>
      </c>
    </row>
    <row r="2143" spans="1:18" ht="29" x14ac:dyDescent="0.35">
      <c r="A2143">
        <v>1987</v>
      </c>
      <c r="B2143" s="3" t="s">
        <v>1988</v>
      </c>
      <c r="C2143" s="3" t="s">
        <v>6097</v>
      </c>
      <c r="D2143" s="6">
        <v>5500</v>
      </c>
      <c r="E2143" s="8">
        <v>2336</v>
      </c>
      <c r="F2143" t="s">
        <v>8220</v>
      </c>
      <c r="G2143" t="s">
        <v>8224</v>
      </c>
      <c r="H2143" t="s">
        <v>8246</v>
      </c>
      <c r="I2143">
        <v>1425223276</v>
      </c>
      <c r="J2143">
        <v>1422631276</v>
      </c>
      <c r="K2143" t="b">
        <v>0</v>
      </c>
      <c r="L2143">
        <v>28</v>
      </c>
      <c r="M2143" t="b">
        <v>0</v>
      </c>
      <c r="N2143" t="s">
        <v>8294</v>
      </c>
      <c r="O2143" s="9">
        <f>(((J2143/60)/60)/24)+DATE(1970,1,1)</f>
        <v>42034.639768518522</v>
      </c>
      <c r="P2143" t="str">
        <f>LEFT(N2143,SEARCH("/",N2143)-1)</f>
        <v>photography</v>
      </c>
      <c r="Q2143" t="str">
        <f>RIGHT(N2143,LEN(N2143)-SEARCH("/",N2143))</f>
        <v>people</v>
      </c>
      <c r="R2143">
        <f>YEAR(O2143)</f>
        <v>2015</v>
      </c>
    </row>
    <row r="2144" spans="1:18" ht="58" x14ac:dyDescent="0.35">
      <c r="A2144">
        <v>2778</v>
      </c>
      <c r="B2144" s="3" t="s">
        <v>2778</v>
      </c>
      <c r="C2144" s="3" t="s">
        <v>6888</v>
      </c>
      <c r="D2144" s="6">
        <v>5500</v>
      </c>
      <c r="E2144" s="8">
        <v>1405</v>
      </c>
      <c r="F2144" t="s">
        <v>8220</v>
      </c>
      <c r="G2144" t="s">
        <v>8223</v>
      </c>
      <c r="H2144" t="s">
        <v>8245</v>
      </c>
      <c r="I2144">
        <v>1409009306</v>
      </c>
      <c r="J2144">
        <v>1406417306</v>
      </c>
      <c r="K2144" t="b">
        <v>0</v>
      </c>
      <c r="L2144">
        <v>15</v>
      </c>
      <c r="M2144" t="b">
        <v>0</v>
      </c>
      <c r="N2144" t="s">
        <v>8302</v>
      </c>
      <c r="O2144" s="9">
        <f>(((J2144/60)/60)/24)+DATE(1970,1,1)</f>
        <v>41846.978078703702</v>
      </c>
      <c r="P2144" t="str">
        <f>LEFT(N2144,SEARCH("/",N2144)-1)</f>
        <v>publishing</v>
      </c>
      <c r="Q2144" t="str">
        <f>RIGHT(N2144,LEN(N2144)-SEARCH("/",N2144))</f>
        <v>children's books</v>
      </c>
      <c r="R2144">
        <f>YEAR(O2144)</f>
        <v>2014</v>
      </c>
    </row>
    <row r="2145" spans="1:18" ht="43.5" x14ac:dyDescent="0.35">
      <c r="A2145">
        <v>2881</v>
      </c>
      <c r="B2145" s="3" t="s">
        <v>2881</v>
      </c>
      <c r="C2145" s="3" t="s">
        <v>6991</v>
      </c>
      <c r="D2145" s="6">
        <v>5500</v>
      </c>
      <c r="E2145" s="8">
        <v>0</v>
      </c>
      <c r="F2145" t="s">
        <v>8220</v>
      </c>
      <c r="G2145" t="s">
        <v>8223</v>
      </c>
      <c r="H2145" t="s">
        <v>8245</v>
      </c>
      <c r="I2145">
        <v>1417620036</v>
      </c>
      <c r="J2145">
        <v>1412432436</v>
      </c>
      <c r="K2145" t="b">
        <v>0</v>
      </c>
      <c r="L2145">
        <v>0</v>
      </c>
      <c r="M2145" t="b">
        <v>0</v>
      </c>
      <c r="N2145" t="s">
        <v>8269</v>
      </c>
      <c r="O2145" s="9">
        <f>(((J2145/60)/60)/24)+DATE(1970,1,1)</f>
        <v>41916.597638888888</v>
      </c>
      <c r="P2145" t="str">
        <f>LEFT(N2145,SEARCH("/",N2145)-1)</f>
        <v>theater</v>
      </c>
      <c r="Q2145" t="str">
        <f>RIGHT(N2145,LEN(N2145)-SEARCH("/",N2145))</f>
        <v>plays</v>
      </c>
      <c r="R2145">
        <f>YEAR(O2145)</f>
        <v>2014</v>
      </c>
    </row>
    <row r="2146" spans="1:18" ht="43.5" x14ac:dyDescent="0.35">
      <c r="A2146">
        <v>2892</v>
      </c>
      <c r="B2146" s="3" t="s">
        <v>2892</v>
      </c>
      <c r="C2146" s="3" t="s">
        <v>7002</v>
      </c>
      <c r="D2146" s="6">
        <v>5500</v>
      </c>
      <c r="E2146" s="8">
        <v>500</v>
      </c>
      <c r="F2146" t="s">
        <v>8220</v>
      </c>
      <c r="G2146" t="s">
        <v>8223</v>
      </c>
      <c r="H2146" t="s">
        <v>8245</v>
      </c>
      <c r="I2146">
        <v>1409000400</v>
      </c>
      <c r="J2146">
        <v>1408381704</v>
      </c>
      <c r="K2146" t="b">
        <v>0</v>
      </c>
      <c r="L2146">
        <v>17</v>
      </c>
      <c r="M2146" t="b">
        <v>0</v>
      </c>
      <c r="N2146" t="s">
        <v>8269</v>
      </c>
      <c r="O2146" s="9">
        <f>(((J2146/60)/60)/24)+DATE(1970,1,1)</f>
        <v>41869.714166666665</v>
      </c>
      <c r="P2146" t="str">
        <f>LEFT(N2146,SEARCH("/",N2146)-1)</f>
        <v>theater</v>
      </c>
      <c r="Q2146" t="str">
        <f>RIGHT(N2146,LEN(N2146)-SEARCH("/",N2146))</f>
        <v>plays</v>
      </c>
      <c r="R2146">
        <f>YEAR(O2146)</f>
        <v>2014</v>
      </c>
    </row>
    <row r="2147" spans="1:18" ht="58" x14ac:dyDescent="0.35">
      <c r="A2147">
        <v>2900</v>
      </c>
      <c r="B2147" s="3" t="s">
        <v>2900</v>
      </c>
      <c r="C2147" s="3" t="s">
        <v>7010</v>
      </c>
      <c r="D2147" s="6">
        <v>5500</v>
      </c>
      <c r="E2147" s="8">
        <v>3405</v>
      </c>
      <c r="F2147" t="s">
        <v>8220</v>
      </c>
      <c r="G2147" t="s">
        <v>8223</v>
      </c>
      <c r="H2147" t="s">
        <v>8245</v>
      </c>
      <c r="I2147">
        <v>1407562632</v>
      </c>
      <c r="J2147">
        <v>1404970632</v>
      </c>
      <c r="K2147" t="b">
        <v>0</v>
      </c>
      <c r="L2147">
        <v>7</v>
      </c>
      <c r="M2147" t="b">
        <v>0</v>
      </c>
      <c r="N2147" t="s">
        <v>8269</v>
      </c>
      <c r="O2147" s="9">
        <f>(((J2147/60)/60)/24)+DATE(1970,1,1)</f>
        <v>41830.234166666669</v>
      </c>
      <c r="P2147" t="str">
        <f>LEFT(N2147,SEARCH("/",N2147)-1)</f>
        <v>theater</v>
      </c>
      <c r="Q2147" t="str">
        <f>RIGHT(N2147,LEN(N2147)-SEARCH("/",N2147))</f>
        <v>plays</v>
      </c>
      <c r="R2147">
        <f>YEAR(O2147)</f>
        <v>2014</v>
      </c>
    </row>
    <row r="2148" spans="1:18" ht="43.5" x14ac:dyDescent="0.35">
      <c r="A2148">
        <v>3207</v>
      </c>
      <c r="B2148" s="3" t="s">
        <v>3207</v>
      </c>
      <c r="C2148" s="3" t="s">
        <v>7317</v>
      </c>
      <c r="D2148" s="6">
        <v>5500</v>
      </c>
      <c r="E2148" s="8">
        <v>2550</v>
      </c>
      <c r="F2148" t="s">
        <v>8220</v>
      </c>
      <c r="G2148" t="s">
        <v>8223</v>
      </c>
      <c r="H2148" t="s">
        <v>8245</v>
      </c>
      <c r="I2148">
        <v>1429767607</v>
      </c>
      <c r="J2148">
        <v>1424587207</v>
      </c>
      <c r="K2148" t="b">
        <v>0</v>
      </c>
      <c r="L2148">
        <v>36</v>
      </c>
      <c r="M2148" t="b">
        <v>0</v>
      </c>
      <c r="N2148" t="s">
        <v>8303</v>
      </c>
      <c r="O2148" s="9">
        <f>(((J2148/60)/60)/24)+DATE(1970,1,1)</f>
        <v>42057.277858796297</v>
      </c>
      <c r="P2148" t="str">
        <f>LEFT(N2148,SEARCH("/",N2148)-1)</f>
        <v>theater</v>
      </c>
      <c r="Q2148" t="str">
        <f>RIGHT(N2148,LEN(N2148)-SEARCH("/",N2148))</f>
        <v>musical</v>
      </c>
      <c r="R2148">
        <f>YEAR(O2148)</f>
        <v>2015</v>
      </c>
    </row>
    <row r="2149" spans="1:18" ht="43.5" x14ac:dyDescent="0.35">
      <c r="A2149">
        <v>3731</v>
      </c>
      <c r="B2149" s="3" t="s">
        <v>3728</v>
      </c>
      <c r="C2149" s="3" t="s">
        <v>7841</v>
      </c>
      <c r="D2149" s="6">
        <v>5500</v>
      </c>
      <c r="E2149" s="8">
        <v>620</v>
      </c>
      <c r="F2149" t="s">
        <v>8220</v>
      </c>
      <c r="G2149" t="s">
        <v>8223</v>
      </c>
      <c r="H2149" t="s">
        <v>8245</v>
      </c>
      <c r="I2149">
        <v>1420860180</v>
      </c>
      <c r="J2149">
        <v>1418234646</v>
      </c>
      <c r="K2149" t="b">
        <v>0</v>
      </c>
      <c r="L2149">
        <v>12</v>
      </c>
      <c r="M2149" t="b">
        <v>0</v>
      </c>
      <c r="N2149" t="s">
        <v>8269</v>
      </c>
      <c r="O2149" s="9">
        <f>(((J2149/60)/60)/24)+DATE(1970,1,1)</f>
        <v>41983.752847222218</v>
      </c>
      <c r="P2149" t="str">
        <f>LEFT(N2149,SEARCH("/",N2149)-1)</f>
        <v>theater</v>
      </c>
      <c r="Q2149" t="str">
        <f>RIGHT(N2149,LEN(N2149)-SEARCH("/",N2149))</f>
        <v>plays</v>
      </c>
      <c r="R2149">
        <f>YEAR(O2149)</f>
        <v>2014</v>
      </c>
    </row>
    <row r="2150" spans="1:18" ht="72.5" x14ac:dyDescent="0.35">
      <c r="A2150">
        <v>3941</v>
      </c>
      <c r="B2150" s="3" t="s">
        <v>3938</v>
      </c>
      <c r="C2150" s="3" t="s">
        <v>8049</v>
      </c>
      <c r="D2150" s="6">
        <v>5500</v>
      </c>
      <c r="E2150" s="8">
        <v>50</v>
      </c>
      <c r="F2150" t="s">
        <v>8220</v>
      </c>
      <c r="G2150" t="s">
        <v>8223</v>
      </c>
      <c r="H2150" t="s">
        <v>8245</v>
      </c>
      <c r="I2150">
        <v>1416877200</v>
      </c>
      <c r="J2150">
        <v>1414505137</v>
      </c>
      <c r="K2150" t="b">
        <v>0</v>
      </c>
      <c r="L2150">
        <v>2</v>
      </c>
      <c r="M2150" t="b">
        <v>0</v>
      </c>
      <c r="N2150" t="s">
        <v>8269</v>
      </c>
      <c r="O2150" s="9">
        <f>(((J2150/60)/60)/24)+DATE(1970,1,1)</f>
        <v>41940.587233796294</v>
      </c>
      <c r="P2150" t="str">
        <f>LEFT(N2150,SEARCH("/",N2150)-1)</f>
        <v>theater</v>
      </c>
      <c r="Q2150" t="str">
        <f>RIGHT(N2150,LEN(N2150)-SEARCH("/",N2150))</f>
        <v>plays</v>
      </c>
      <c r="R2150">
        <f>YEAR(O2150)</f>
        <v>2014</v>
      </c>
    </row>
    <row r="2151" spans="1:18" ht="43.5" x14ac:dyDescent="0.35">
      <c r="A2151">
        <v>3956</v>
      </c>
      <c r="B2151" s="3" t="s">
        <v>3953</v>
      </c>
      <c r="C2151" s="3" t="s">
        <v>8063</v>
      </c>
      <c r="D2151" s="6">
        <v>5500</v>
      </c>
      <c r="E2151" s="8">
        <v>0</v>
      </c>
      <c r="F2151" t="s">
        <v>8220</v>
      </c>
      <c r="G2151" t="s">
        <v>8223</v>
      </c>
      <c r="H2151" t="s">
        <v>8245</v>
      </c>
      <c r="I2151">
        <v>1461543600</v>
      </c>
      <c r="J2151">
        <v>1459203727</v>
      </c>
      <c r="K2151" t="b">
        <v>0</v>
      </c>
      <c r="L2151">
        <v>0</v>
      </c>
      <c r="M2151" t="b">
        <v>0</v>
      </c>
      <c r="N2151" t="s">
        <v>8269</v>
      </c>
      <c r="O2151" s="9">
        <f>(((J2151/60)/60)/24)+DATE(1970,1,1)</f>
        <v>42457.932025462964</v>
      </c>
      <c r="P2151" t="str">
        <f>LEFT(N2151,SEARCH("/",N2151)-1)</f>
        <v>theater</v>
      </c>
      <c r="Q2151" t="str">
        <f>RIGHT(N2151,LEN(N2151)-SEARCH("/",N2151))</f>
        <v>plays</v>
      </c>
      <c r="R2151">
        <f>YEAR(O2151)</f>
        <v>2016</v>
      </c>
    </row>
    <row r="2152" spans="1:18" ht="43.5" x14ac:dyDescent="0.35">
      <c r="A2152">
        <v>1163</v>
      </c>
      <c r="B2152" s="3" t="s">
        <v>1164</v>
      </c>
      <c r="C2152" s="3" t="s">
        <v>5273</v>
      </c>
      <c r="D2152" s="6">
        <v>5200</v>
      </c>
      <c r="E2152" s="8">
        <v>0</v>
      </c>
      <c r="F2152" t="s">
        <v>8220</v>
      </c>
      <c r="G2152" t="s">
        <v>8223</v>
      </c>
      <c r="H2152" t="s">
        <v>8245</v>
      </c>
      <c r="I2152">
        <v>1407604920</v>
      </c>
      <c r="J2152">
        <v>1405012920</v>
      </c>
      <c r="K2152" t="b">
        <v>0</v>
      </c>
      <c r="L2152">
        <v>0</v>
      </c>
      <c r="M2152" t="b">
        <v>0</v>
      </c>
      <c r="N2152" t="s">
        <v>8282</v>
      </c>
      <c r="O2152" s="9">
        <f>(((J2152/60)/60)/24)+DATE(1970,1,1)</f>
        <v>41830.723611111112</v>
      </c>
      <c r="P2152" t="str">
        <f>LEFT(N2152,SEARCH("/",N2152)-1)</f>
        <v>food</v>
      </c>
      <c r="Q2152" t="str">
        <f>RIGHT(N2152,LEN(N2152)-SEARCH("/",N2152))</f>
        <v>food trucks</v>
      </c>
      <c r="R2152">
        <f>YEAR(O2152)</f>
        <v>2014</v>
      </c>
    </row>
    <row r="2153" spans="1:18" ht="43.5" x14ac:dyDescent="0.35">
      <c r="A2153">
        <v>1701</v>
      </c>
      <c r="B2153" s="3" t="s">
        <v>1702</v>
      </c>
      <c r="C2153" s="3" t="s">
        <v>5811</v>
      </c>
      <c r="D2153" s="6">
        <v>5050</v>
      </c>
      <c r="E2153" s="8">
        <v>10</v>
      </c>
      <c r="F2153" t="s">
        <v>8220</v>
      </c>
      <c r="G2153" t="s">
        <v>8223</v>
      </c>
      <c r="H2153" t="s">
        <v>8245</v>
      </c>
      <c r="I2153">
        <v>1421337405</v>
      </c>
      <c r="J2153">
        <v>1418745405</v>
      </c>
      <c r="K2153" t="b">
        <v>0</v>
      </c>
      <c r="L2153">
        <v>2</v>
      </c>
      <c r="M2153" t="b">
        <v>0</v>
      </c>
      <c r="N2153" t="s">
        <v>8291</v>
      </c>
      <c r="O2153" s="9">
        <f>(((J2153/60)/60)/24)+DATE(1970,1,1)</f>
        <v>41989.664409722223</v>
      </c>
      <c r="P2153" t="str">
        <f>LEFT(N2153,SEARCH("/",N2153)-1)</f>
        <v>music</v>
      </c>
      <c r="Q2153" t="str">
        <f>RIGHT(N2153,LEN(N2153)-SEARCH("/",N2153))</f>
        <v>faith</v>
      </c>
      <c r="R2153">
        <f>YEAR(O2153)</f>
        <v>2014</v>
      </c>
    </row>
    <row r="2154" spans="1:18" ht="43.5" x14ac:dyDescent="0.35">
      <c r="A2154">
        <v>160</v>
      </c>
      <c r="B2154" s="3" t="s">
        <v>162</v>
      </c>
      <c r="C2154" s="3" t="s">
        <v>4270</v>
      </c>
      <c r="D2154" s="6">
        <v>5000</v>
      </c>
      <c r="E2154" s="8">
        <v>0</v>
      </c>
      <c r="F2154" t="s">
        <v>8220</v>
      </c>
      <c r="G2154" t="s">
        <v>8223</v>
      </c>
      <c r="H2154" t="s">
        <v>8245</v>
      </c>
      <c r="I2154">
        <v>1439675691</v>
      </c>
      <c r="J2154">
        <v>1434491691</v>
      </c>
      <c r="K2154" t="b">
        <v>0</v>
      </c>
      <c r="L2154">
        <v>0</v>
      </c>
      <c r="M2154" t="b">
        <v>0</v>
      </c>
      <c r="N2154" t="s">
        <v>8266</v>
      </c>
      <c r="O2154" s="9">
        <f>(((J2154/60)/60)/24)+DATE(1970,1,1)</f>
        <v>42171.913090277783</v>
      </c>
      <c r="P2154" t="str">
        <f>LEFT(N2154,SEARCH("/",N2154)-1)</f>
        <v>film &amp; video</v>
      </c>
      <c r="Q2154" t="str">
        <f>RIGHT(N2154,LEN(N2154)-SEARCH("/",N2154))</f>
        <v>drama</v>
      </c>
      <c r="R2154">
        <f>YEAR(O2154)</f>
        <v>2015</v>
      </c>
    </row>
    <row r="2155" spans="1:18" ht="43.5" x14ac:dyDescent="0.35">
      <c r="A2155">
        <v>166</v>
      </c>
      <c r="B2155" s="3" t="s">
        <v>168</v>
      </c>
      <c r="C2155" s="3" t="s">
        <v>4276</v>
      </c>
      <c r="D2155" s="6">
        <v>5000</v>
      </c>
      <c r="E2155" s="8">
        <v>3000</v>
      </c>
      <c r="F2155" t="s">
        <v>8220</v>
      </c>
      <c r="G2155" t="s">
        <v>8223</v>
      </c>
      <c r="H2155" t="s">
        <v>8245</v>
      </c>
      <c r="I2155">
        <v>1484531362</v>
      </c>
      <c r="J2155">
        <v>1481939362</v>
      </c>
      <c r="K2155" t="b">
        <v>0</v>
      </c>
      <c r="L2155">
        <v>1</v>
      </c>
      <c r="M2155" t="b">
        <v>0</v>
      </c>
      <c r="N2155" t="s">
        <v>8266</v>
      </c>
      <c r="O2155" s="9">
        <f>(((J2155/60)/60)/24)+DATE(1970,1,1)</f>
        <v>42721.075949074075</v>
      </c>
      <c r="P2155" t="str">
        <f>LEFT(N2155,SEARCH("/",N2155)-1)</f>
        <v>film &amp; video</v>
      </c>
      <c r="Q2155" t="str">
        <f>RIGHT(N2155,LEN(N2155)-SEARCH("/",N2155))</f>
        <v>drama</v>
      </c>
      <c r="R2155">
        <f>YEAR(O2155)</f>
        <v>2016</v>
      </c>
    </row>
    <row r="2156" spans="1:18" ht="43.5" x14ac:dyDescent="0.35">
      <c r="A2156">
        <v>186</v>
      </c>
      <c r="B2156" s="3" t="s">
        <v>188</v>
      </c>
      <c r="C2156" s="3" t="s">
        <v>4296</v>
      </c>
      <c r="D2156" s="6">
        <v>5000</v>
      </c>
      <c r="E2156" s="8">
        <v>0</v>
      </c>
      <c r="F2156" t="s">
        <v>8220</v>
      </c>
      <c r="G2156" t="s">
        <v>8223</v>
      </c>
      <c r="H2156" t="s">
        <v>8245</v>
      </c>
      <c r="I2156">
        <v>1488571200</v>
      </c>
      <c r="J2156">
        <v>1485977434</v>
      </c>
      <c r="K2156" t="b">
        <v>0</v>
      </c>
      <c r="L2156">
        <v>0</v>
      </c>
      <c r="M2156" t="b">
        <v>0</v>
      </c>
      <c r="N2156" t="s">
        <v>8266</v>
      </c>
      <c r="O2156" s="9">
        <f>(((J2156/60)/60)/24)+DATE(1970,1,1)</f>
        <v>42767.812893518523</v>
      </c>
      <c r="P2156" t="str">
        <f>LEFT(N2156,SEARCH("/",N2156)-1)</f>
        <v>film &amp; video</v>
      </c>
      <c r="Q2156" t="str">
        <f>RIGHT(N2156,LEN(N2156)-SEARCH("/",N2156))</f>
        <v>drama</v>
      </c>
      <c r="R2156">
        <f>YEAR(O2156)</f>
        <v>2017</v>
      </c>
    </row>
    <row r="2157" spans="1:18" ht="43.5" x14ac:dyDescent="0.35">
      <c r="A2157">
        <v>187</v>
      </c>
      <c r="B2157" s="3" t="s">
        <v>189</v>
      </c>
      <c r="C2157" s="3" t="s">
        <v>4297</v>
      </c>
      <c r="D2157" s="6">
        <v>5000</v>
      </c>
      <c r="E2157" s="8">
        <v>800</v>
      </c>
      <c r="F2157" t="s">
        <v>8220</v>
      </c>
      <c r="G2157" t="s">
        <v>8223</v>
      </c>
      <c r="H2157" t="s">
        <v>8245</v>
      </c>
      <c r="I2157">
        <v>1437461940</v>
      </c>
      <c r="J2157">
        <v>1435383457</v>
      </c>
      <c r="K2157" t="b">
        <v>0</v>
      </c>
      <c r="L2157">
        <v>5</v>
      </c>
      <c r="M2157" t="b">
        <v>0</v>
      </c>
      <c r="N2157" t="s">
        <v>8266</v>
      </c>
      <c r="O2157" s="9">
        <f>(((J2157/60)/60)/24)+DATE(1970,1,1)</f>
        <v>42182.234456018516</v>
      </c>
      <c r="P2157" t="str">
        <f>LEFT(N2157,SEARCH("/",N2157)-1)</f>
        <v>film &amp; video</v>
      </c>
      <c r="Q2157" t="str">
        <f>RIGHT(N2157,LEN(N2157)-SEARCH("/",N2157))</f>
        <v>drama</v>
      </c>
      <c r="R2157">
        <f>YEAR(O2157)</f>
        <v>2015</v>
      </c>
    </row>
    <row r="2158" spans="1:18" ht="43.5" x14ac:dyDescent="0.35">
      <c r="A2158">
        <v>191</v>
      </c>
      <c r="B2158" s="3" t="s">
        <v>193</v>
      </c>
      <c r="C2158" s="3" t="s">
        <v>4301</v>
      </c>
      <c r="D2158" s="6">
        <v>5000</v>
      </c>
      <c r="E2158" s="8">
        <v>250</v>
      </c>
      <c r="F2158" t="s">
        <v>8220</v>
      </c>
      <c r="G2158" t="s">
        <v>8225</v>
      </c>
      <c r="H2158" t="s">
        <v>8247</v>
      </c>
      <c r="I2158">
        <v>1443782138</v>
      </c>
      <c r="J2158">
        <v>1440326138</v>
      </c>
      <c r="K2158" t="b">
        <v>0</v>
      </c>
      <c r="L2158">
        <v>3</v>
      </c>
      <c r="M2158" t="b">
        <v>0</v>
      </c>
      <c r="N2158" t="s">
        <v>8266</v>
      </c>
      <c r="O2158" s="9">
        <f>(((J2158/60)/60)/24)+DATE(1970,1,1)</f>
        <v>42239.441412037035</v>
      </c>
      <c r="P2158" t="str">
        <f>LEFT(N2158,SEARCH("/",N2158)-1)</f>
        <v>film &amp; video</v>
      </c>
      <c r="Q2158" t="str">
        <f>RIGHT(N2158,LEN(N2158)-SEARCH("/",N2158))</f>
        <v>drama</v>
      </c>
      <c r="R2158">
        <f>YEAR(O2158)</f>
        <v>2015</v>
      </c>
    </row>
    <row r="2159" spans="1:18" ht="43.5" x14ac:dyDescent="0.35">
      <c r="A2159">
        <v>211</v>
      </c>
      <c r="B2159" s="3" t="s">
        <v>213</v>
      </c>
      <c r="C2159" s="3" t="s">
        <v>4321</v>
      </c>
      <c r="D2159" s="6">
        <v>5000</v>
      </c>
      <c r="E2159" s="8">
        <v>2230</v>
      </c>
      <c r="F2159" t="s">
        <v>8220</v>
      </c>
      <c r="G2159" t="s">
        <v>8223</v>
      </c>
      <c r="H2159" t="s">
        <v>8245</v>
      </c>
      <c r="I2159">
        <v>1442634617</v>
      </c>
      <c r="J2159">
        <v>1440042617</v>
      </c>
      <c r="K2159" t="b">
        <v>0</v>
      </c>
      <c r="L2159">
        <v>12</v>
      </c>
      <c r="M2159" t="b">
        <v>0</v>
      </c>
      <c r="N2159" t="s">
        <v>8266</v>
      </c>
      <c r="O2159" s="9">
        <f>(((J2159/60)/60)/24)+DATE(1970,1,1)</f>
        <v>42236.159918981488</v>
      </c>
      <c r="P2159" t="str">
        <f>LEFT(N2159,SEARCH("/",N2159)-1)</f>
        <v>film &amp; video</v>
      </c>
      <c r="Q2159" t="str">
        <f>RIGHT(N2159,LEN(N2159)-SEARCH("/",N2159))</f>
        <v>drama</v>
      </c>
      <c r="R2159">
        <f>YEAR(O2159)</f>
        <v>2015</v>
      </c>
    </row>
    <row r="2160" spans="1:18" ht="43.5" x14ac:dyDescent="0.35">
      <c r="A2160">
        <v>218</v>
      </c>
      <c r="B2160" s="3" t="s">
        <v>220</v>
      </c>
      <c r="C2160" s="3" t="s">
        <v>4328</v>
      </c>
      <c r="D2160" s="6">
        <v>5000</v>
      </c>
      <c r="E2160" s="8">
        <v>100</v>
      </c>
      <c r="F2160" t="s">
        <v>8220</v>
      </c>
      <c r="G2160" t="s">
        <v>8223</v>
      </c>
      <c r="H2160" t="s">
        <v>8245</v>
      </c>
      <c r="I2160">
        <v>1431702289</v>
      </c>
      <c r="J2160">
        <v>1426518289</v>
      </c>
      <c r="K2160" t="b">
        <v>0</v>
      </c>
      <c r="L2160">
        <v>1</v>
      </c>
      <c r="M2160" t="b">
        <v>0</v>
      </c>
      <c r="N2160" t="s">
        <v>8266</v>
      </c>
      <c r="O2160" s="9">
        <f>(((J2160/60)/60)/24)+DATE(1970,1,1)</f>
        <v>42079.628344907411</v>
      </c>
      <c r="P2160" t="str">
        <f>LEFT(N2160,SEARCH("/",N2160)-1)</f>
        <v>film &amp; video</v>
      </c>
      <c r="Q2160" t="str">
        <f>RIGHT(N2160,LEN(N2160)-SEARCH("/",N2160))</f>
        <v>drama</v>
      </c>
      <c r="R2160">
        <f>YEAR(O2160)</f>
        <v>2015</v>
      </c>
    </row>
    <row r="2161" spans="1:18" ht="58" x14ac:dyDescent="0.35">
      <c r="A2161">
        <v>429</v>
      </c>
      <c r="B2161" s="3" t="s">
        <v>430</v>
      </c>
      <c r="C2161" s="3" t="s">
        <v>4539</v>
      </c>
      <c r="D2161" s="6">
        <v>5000</v>
      </c>
      <c r="E2161" s="8">
        <v>0</v>
      </c>
      <c r="F2161" t="s">
        <v>8220</v>
      </c>
      <c r="G2161" t="s">
        <v>8223</v>
      </c>
      <c r="H2161" t="s">
        <v>8245</v>
      </c>
      <c r="I2161">
        <v>1259297940</v>
      </c>
      <c r="J2161">
        <v>1252964282</v>
      </c>
      <c r="K2161" t="b">
        <v>0</v>
      </c>
      <c r="L2161">
        <v>0</v>
      </c>
      <c r="M2161" t="b">
        <v>0</v>
      </c>
      <c r="N2161" t="s">
        <v>8268</v>
      </c>
      <c r="O2161" s="9">
        <f>(((J2161/60)/60)/24)+DATE(1970,1,1)</f>
        <v>40070.901412037041</v>
      </c>
      <c r="P2161" t="str">
        <f>LEFT(N2161,SEARCH("/",N2161)-1)</f>
        <v>film &amp; video</v>
      </c>
      <c r="Q2161" t="str">
        <f>RIGHT(N2161,LEN(N2161)-SEARCH("/",N2161))</f>
        <v>animation</v>
      </c>
      <c r="R2161">
        <f>YEAR(O2161)</f>
        <v>2009</v>
      </c>
    </row>
    <row r="2162" spans="1:18" ht="43.5" x14ac:dyDescent="0.35">
      <c r="A2162">
        <v>440</v>
      </c>
      <c r="B2162" s="3" t="s">
        <v>441</v>
      </c>
      <c r="C2162" s="3" t="s">
        <v>4550</v>
      </c>
      <c r="D2162" s="6">
        <v>5000</v>
      </c>
      <c r="E2162" s="8">
        <v>5</v>
      </c>
      <c r="F2162" t="s">
        <v>8220</v>
      </c>
      <c r="G2162" t="s">
        <v>8223</v>
      </c>
      <c r="H2162" t="s">
        <v>8245</v>
      </c>
      <c r="I2162">
        <v>1458859153</v>
      </c>
      <c r="J2162">
        <v>1456270753</v>
      </c>
      <c r="K2162" t="b">
        <v>0</v>
      </c>
      <c r="L2162">
        <v>1</v>
      </c>
      <c r="M2162" t="b">
        <v>0</v>
      </c>
      <c r="N2162" t="s">
        <v>8268</v>
      </c>
      <c r="O2162" s="9">
        <f>(((J2162/60)/60)/24)+DATE(1970,1,1)</f>
        <v>42423.985567129625</v>
      </c>
      <c r="P2162" t="str">
        <f>LEFT(N2162,SEARCH("/",N2162)-1)</f>
        <v>film &amp; video</v>
      </c>
      <c r="Q2162" t="str">
        <f>RIGHT(N2162,LEN(N2162)-SEARCH("/",N2162))</f>
        <v>animation</v>
      </c>
      <c r="R2162">
        <f>YEAR(O2162)</f>
        <v>2016</v>
      </c>
    </row>
    <row r="2163" spans="1:18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>(((J2163/60)/60)/24)+DATE(1970,1,1)</f>
        <v>42240.852534722217</v>
      </c>
      <c r="P2163" t="str">
        <f>LEFT(N2163,SEARCH("/",N2163)-1)</f>
        <v>music</v>
      </c>
      <c r="Q2163" t="str">
        <f>RIGHT(N2163,LEN(N2163)-SEARCH("/",N2163))</f>
        <v>rock</v>
      </c>
      <c r="R2163">
        <f>YEAR(O2163)</f>
        <v>2015</v>
      </c>
    </row>
    <row r="2164" spans="1:18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>(((J2164/60)/60)/24)+DATE(1970,1,1)</f>
        <v>41813.766099537039</v>
      </c>
      <c r="P2164" t="str">
        <f>LEFT(N2164,SEARCH("/",N2164)-1)</f>
        <v>music</v>
      </c>
      <c r="Q2164" t="str">
        <f>RIGHT(N2164,LEN(N2164)-SEARCH("/",N2164))</f>
        <v>rock</v>
      </c>
      <c r="R2164">
        <f>YEAR(O2164)</f>
        <v>2014</v>
      </c>
    </row>
    <row r="2165" spans="1:18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>(((J2165/60)/60)/24)+DATE(1970,1,1)</f>
        <v>42111.899537037039</v>
      </c>
      <c r="P2165" t="str">
        <f>LEFT(N2165,SEARCH("/",N2165)-1)</f>
        <v>music</v>
      </c>
      <c r="Q2165" t="str">
        <f>RIGHT(N2165,LEN(N2165)-SEARCH("/",N2165))</f>
        <v>rock</v>
      </c>
      <c r="R2165">
        <f>YEAR(O2165)</f>
        <v>2015</v>
      </c>
    </row>
    <row r="2166" spans="1:18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>(((J2166/60)/60)/24)+DATE(1970,1,1)</f>
        <v>42515.71775462963</v>
      </c>
      <c r="P2166" t="str">
        <f>LEFT(N2166,SEARCH("/",N2166)-1)</f>
        <v>music</v>
      </c>
      <c r="Q2166" t="str">
        <f>RIGHT(N2166,LEN(N2166)-SEARCH("/",N2166))</f>
        <v>rock</v>
      </c>
      <c r="R2166">
        <f>YEAR(O2166)</f>
        <v>2016</v>
      </c>
    </row>
    <row r="2167" spans="1:18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>(((J2167/60)/60)/24)+DATE(1970,1,1)</f>
        <v>42438.667071759264</v>
      </c>
      <c r="P2167" t="str">
        <f>LEFT(N2167,SEARCH("/",N2167)-1)</f>
        <v>music</v>
      </c>
      <c r="Q2167" t="str">
        <f>RIGHT(N2167,LEN(N2167)-SEARCH("/",N2167))</f>
        <v>rock</v>
      </c>
      <c r="R2167">
        <f>YEAR(O2167)</f>
        <v>2016</v>
      </c>
    </row>
    <row r="2168" spans="1:18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>(((J2168/60)/60)/24)+DATE(1970,1,1)</f>
        <v>41933.838171296295</v>
      </c>
      <c r="P2168" t="str">
        <f>LEFT(N2168,SEARCH("/",N2168)-1)</f>
        <v>music</v>
      </c>
      <c r="Q2168" t="str">
        <f>RIGHT(N2168,LEN(N2168)-SEARCH("/",N2168))</f>
        <v>rock</v>
      </c>
      <c r="R2168">
        <f>YEAR(O2168)</f>
        <v>2014</v>
      </c>
    </row>
    <row r="2169" spans="1:18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>(((J2169/60)/60)/24)+DATE(1970,1,1)</f>
        <v>41153.066400462965</v>
      </c>
      <c r="P2169" t="str">
        <f>LEFT(N2169,SEARCH("/",N2169)-1)</f>
        <v>music</v>
      </c>
      <c r="Q2169" t="str">
        <f>RIGHT(N2169,LEN(N2169)-SEARCH("/",N2169))</f>
        <v>rock</v>
      </c>
      <c r="R2169">
        <f>YEAR(O2169)</f>
        <v>2012</v>
      </c>
    </row>
    <row r="2170" spans="1:18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>(((J2170/60)/60)/24)+DATE(1970,1,1)</f>
        <v>42745.600243055553</v>
      </c>
      <c r="P2170" t="str">
        <f>LEFT(N2170,SEARCH("/",N2170)-1)</f>
        <v>music</v>
      </c>
      <c r="Q2170" t="str">
        <f>RIGHT(N2170,LEN(N2170)-SEARCH("/",N2170))</f>
        <v>rock</v>
      </c>
      <c r="R2170">
        <f>YEAR(O2170)</f>
        <v>2017</v>
      </c>
    </row>
    <row r="2171" spans="1:18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>(((J2171/60)/60)/24)+DATE(1970,1,1)</f>
        <v>42793.700821759259</v>
      </c>
      <c r="P2171" t="str">
        <f>LEFT(N2171,SEARCH("/",N2171)-1)</f>
        <v>music</v>
      </c>
      <c r="Q2171" t="str">
        <f>RIGHT(N2171,LEN(N2171)-SEARCH("/",N2171))</f>
        <v>rock</v>
      </c>
      <c r="R2171">
        <f>YEAR(O2171)</f>
        <v>2017</v>
      </c>
    </row>
    <row r="2172" spans="1:18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>(((J2172/60)/60)/24)+DATE(1970,1,1)</f>
        <v>42198.750254629631</v>
      </c>
      <c r="P2172" t="str">
        <f>LEFT(N2172,SEARCH("/",N2172)-1)</f>
        <v>music</v>
      </c>
      <c r="Q2172" t="str">
        <f>RIGHT(N2172,LEN(N2172)-SEARCH("/",N2172))</f>
        <v>rock</v>
      </c>
      <c r="R2172">
        <f>YEAR(O2172)</f>
        <v>2015</v>
      </c>
    </row>
    <row r="2173" spans="1:18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>(((J2173/60)/60)/24)+DATE(1970,1,1)</f>
        <v>42141.95711805555</v>
      </c>
      <c r="P2173" t="str">
        <f>LEFT(N2173,SEARCH("/",N2173)-1)</f>
        <v>music</v>
      </c>
      <c r="Q2173" t="str">
        <f>RIGHT(N2173,LEN(N2173)-SEARCH("/",N2173))</f>
        <v>rock</v>
      </c>
      <c r="R2173">
        <f>YEAR(O2173)</f>
        <v>2015</v>
      </c>
    </row>
    <row r="2174" spans="1:18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>(((J2174/60)/60)/24)+DATE(1970,1,1)</f>
        <v>42082.580092592587</v>
      </c>
      <c r="P2174" t="str">
        <f>LEFT(N2174,SEARCH("/",N2174)-1)</f>
        <v>music</v>
      </c>
      <c r="Q2174" t="str">
        <f>RIGHT(N2174,LEN(N2174)-SEARCH("/",N2174))</f>
        <v>rock</v>
      </c>
      <c r="R2174">
        <f>YEAR(O2174)</f>
        <v>2015</v>
      </c>
    </row>
    <row r="2175" spans="1:18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>(((J2175/60)/60)/24)+DATE(1970,1,1)</f>
        <v>41495.692627314813</v>
      </c>
      <c r="P2175" t="str">
        <f>LEFT(N2175,SEARCH("/",N2175)-1)</f>
        <v>music</v>
      </c>
      <c r="Q2175" t="str">
        <f>RIGHT(N2175,LEN(N2175)-SEARCH("/",N2175))</f>
        <v>rock</v>
      </c>
      <c r="R2175">
        <f>YEAR(O2175)</f>
        <v>2013</v>
      </c>
    </row>
    <row r="2176" spans="1:18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>(((J2176/60)/60)/24)+DATE(1970,1,1)</f>
        <v>42465.542905092589</v>
      </c>
      <c r="P2176" t="str">
        <f>LEFT(N2176,SEARCH("/",N2176)-1)</f>
        <v>music</v>
      </c>
      <c r="Q2176" t="str">
        <f>RIGHT(N2176,LEN(N2176)-SEARCH("/",N2176))</f>
        <v>rock</v>
      </c>
      <c r="R2176">
        <f>YEAR(O2176)</f>
        <v>2016</v>
      </c>
    </row>
    <row r="2177" spans="1:18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>(((J2177/60)/60)/24)+DATE(1970,1,1)</f>
        <v>42565.009097222224</v>
      </c>
      <c r="P2177" t="str">
        <f>LEFT(N2177,SEARCH("/",N2177)-1)</f>
        <v>music</v>
      </c>
      <c r="Q2177" t="str">
        <f>RIGHT(N2177,LEN(N2177)-SEARCH("/",N2177))</f>
        <v>rock</v>
      </c>
      <c r="R2177">
        <f>YEAR(O2177)</f>
        <v>2016</v>
      </c>
    </row>
    <row r="2178" spans="1:18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>(((J2178/60)/60)/24)+DATE(1970,1,1)</f>
        <v>42096.633206018523</v>
      </c>
      <c r="P2178" t="str">
        <f>LEFT(N2178,SEARCH("/",N2178)-1)</f>
        <v>music</v>
      </c>
      <c r="Q2178" t="str">
        <f>RIGHT(N2178,LEN(N2178)-SEARCH("/",N2178))</f>
        <v>rock</v>
      </c>
      <c r="R2178">
        <f>YEAR(O2178)</f>
        <v>2015</v>
      </c>
    </row>
    <row r="2179" spans="1:18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>(((J2179/60)/60)/24)+DATE(1970,1,1)</f>
        <v>42502.250775462962</v>
      </c>
      <c r="P2179" t="str">
        <f>LEFT(N2179,SEARCH("/",N2179)-1)</f>
        <v>music</v>
      </c>
      <c r="Q2179" t="str">
        <f>RIGHT(N2179,LEN(N2179)-SEARCH("/",N2179))</f>
        <v>rock</v>
      </c>
      <c r="R2179">
        <f>YEAR(O2179)</f>
        <v>2016</v>
      </c>
    </row>
    <row r="2180" spans="1:18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>(((J2180/60)/60)/24)+DATE(1970,1,1)</f>
        <v>42723.63653935185</v>
      </c>
      <c r="P2180" t="str">
        <f>LEFT(N2180,SEARCH("/",N2180)-1)</f>
        <v>music</v>
      </c>
      <c r="Q2180" t="str">
        <f>RIGHT(N2180,LEN(N2180)-SEARCH("/",N2180))</f>
        <v>rock</v>
      </c>
      <c r="R2180">
        <f>YEAR(O2180)</f>
        <v>2016</v>
      </c>
    </row>
    <row r="2181" spans="1:18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>(((J2181/60)/60)/24)+DATE(1970,1,1)</f>
        <v>42075.171203703707</v>
      </c>
      <c r="P2181" t="str">
        <f>LEFT(N2181,SEARCH("/",N2181)-1)</f>
        <v>music</v>
      </c>
      <c r="Q2181" t="str">
        <f>RIGHT(N2181,LEN(N2181)-SEARCH("/",N2181))</f>
        <v>rock</v>
      </c>
      <c r="R2181">
        <f>YEAR(O2181)</f>
        <v>2015</v>
      </c>
    </row>
    <row r="2182" spans="1:18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>(((J2182/60)/60)/24)+DATE(1970,1,1)</f>
        <v>42279.669768518521</v>
      </c>
      <c r="P2182" t="str">
        <f>LEFT(N2182,SEARCH("/",N2182)-1)</f>
        <v>music</v>
      </c>
      <c r="Q2182" t="str">
        <f>RIGHT(N2182,LEN(N2182)-SEARCH("/",N2182))</f>
        <v>rock</v>
      </c>
      <c r="R2182">
        <f>YEAR(O2182)</f>
        <v>2015</v>
      </c>
    </row>
    <row r="2183" spans="1:18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>(((J2183/60)/60)/24)+DATE(1970,1,1)</f>
        <v>42773.005243055552</v>
      </c>
      <c r="P2183" t="str">
        <f>LEFT(N2183,SEARCH("/",N2183)-1)</f>
        <v>games</v>
      </c>
      <c r="Q2183" t="str">
        <f>RIGHT(N2183,LEN(N2183)-SEARCH("/",N2183))</f>
        <v>tabletop games</v>
      </c>
      <c r="R2183">
        <f>YEAR(O2183)</f>
        <v>2017</v>
      </c>
    </row>
    <row r="2184" spans="1:18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>(((J2184/60)/60)/24)+DATE(1970,1,1)</f>
        <v>41879.900752314818</v>
      </c>
      <c r="P2184" t="str">
        <f>LEFT(N2184,SEARCH("/",N2184)-1)</f>
        <v>games</v>
      </c>
      <c r="Q2184" t="str">
        <f>RIGHT(N2184,LEN(N2184)-SEARCH("/",N2184))</f>
        <v>tabletop games</v>
      </c>
      <c r="R2184">
        <f>YEAR(O2184)</f>
        <v>2014</v>
      </c>
    </row>
    <row r="2185" spans="1:18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>(((J2185/60)/60)/24)+DATE(1970,1,1)</f>
        <v>42745.365474537044</v>
      </c>
      <c r="P2185" t="str">
        <f>LEFT(N2185,SEARCH("/",N2185)-1)</f>
        <v>games</v>
      </c>
      <c r="Q2185" t="str">
        <f>RIGHT(N2185,LEN(N2185)-SEARCH("/",N2185))</f>
        <v>tabletop games</v>
      </c>
      <c r="R2185">
        <f>YEAR(O2185)</f>
        <v>2017</v>
      </c>
    </row>
    <row r="2186" spans="1:18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>(((J2186/60)/60)/24)+DATE(1970,1,1)</f>
        <v>42380.690289351856</v>
      </c>
      <c r="P2186" t="str">
        <f>LEFT(N2186,SEARCH("/",N2186)-1)</f>
        <v>games</v>
      </c>
      <c r="Q2186" t="str">
        <f>RIGHT(N2186,LEN(N2186)-SEARCH("/",N2186))</f>
        <v>tabletop games</v>
      </c>
      <c r="R2186">
        <f>YEAR(O2186)</f>
        <v>2016</v>
      </c>
    </row>
    <row r="2187" spans="1:18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>(((J2187/60)/60)/24)+DATE(1970,1,1)</f>
        <v>41319.349988425929</v>
      </c>
      <c r="P2187" t="str">
        <f>LEFT(N2187,SEARCH("/",N2187)-1)</f>
        <v>games</v>
      </c>
      <c r="Q2187" t="str">
        <f>RIGHT(N2187,LEN(N2187)-SEARCH("/",N2187))</f>
        <v>tabletop games</v>
      </c>
      <c r="R2187">
        <f>YEAR(O2187)</f>
        <v>2013</v>
      </c>
    </row>
    <row r="2188" spans="1:18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>(((J2188/60)/60)/24)+DATE(1970,1,1)</f>
        <v>42583.615081018521</v>
      </c>
      <c r="P2188" t="str">
        <f>LEFT(N2188,SEARCH("/",N2188)-1)</f>
        <v>games</v>
      </c>
      <c r="Q2188" t="str">
        <f>RIGHT(N2188,LEN(N2188)-SEARCH("/",N2188))</f>
        <v>tabletop games</v>
      </c>
      <c r="R2188">
        <f>YEAR(O2188)</f>
        <v>2016</v>
      </c>
    </row>
    <row r="2189" spans="1:18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>(((J2189/60)/60)/24)+DATE(1970,1,1)</f>
        <v>42068.209097222221</v>
      </c>
      <c r="P2189" t="str">
        <f>LEFT(N2189,SEARCH("/",N2189)-1)</f>
        <v>games</v>
      </c>
      <c r="Q2189" t="str">
        <f>RIGHT(N2189,LEN(N2189)-SEARCH("/",N2189))</f>
        <v>tabletop games</v>
      </c>
      <c r="R2189">
        <f>YEAR(O2189)</f>
        <v>2015</v>
      </c>
    </row>
    <row r="2190" spans="1:18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>(((J2190/60)/60)/24)+DATE(1970,1,1)</f>
        <v>42633.586122685185</v>
      </c>
      <c r="P2190" t="str">
        <f>LEFT(N2190,SEARCH("/",N2190)-1)</f>
        <v>games</v>
      </c>
      <c r="Q2190" t="str">
        <f>RIGHT(N2190,LEN(N2190)-SEARCH("/",N2190))</f>
        <v>tabletop games</v>
      </c>
      <c r="R2190">
        <f>YEAR(O2190)</f>
        <v>2016</v>
      </c>
    </row>
    <row r="2191" spans="1:18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>(((J2191/60)/60)/24)+DATE(1970,1,1)</f>
        <v>42467.788194444445</v>
      </c>
      <c r="P2191" t="str">
        <f>LEFT(N2191,SEARCH("/",N2191)-1)</f>
        <v>games</v>
      </c>
      <c r="Q2191" t="str">
        <f>RIGHT(N2191,LEN(N2191)-SEARCH("/",N2191))</f>
        <v>tabletop games</v>
      </c>
      <c r="R2191">
        <f>YEAR(O2191)</f>
        <v>2016</v>
      </c>
    </row>
    <row r="2192" spans="1:18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>(((J2192/60)/60)/24)+DATE(1970,1,1)</f>
        <v>42417.625046296293</v>
      </c>
      <c r="P2192" t="str">
        <f>LEFT(N2192,SEARCH("/",N2192)-1)</f>
        <v>games</v>
      </c>
      <c r="Q2192" t="str">
        <f>RIGHT(N2192,LEN(N2192)-SEARCH("/",N2192))</f>
        <v>tabletop games</v>
      </c>
      <c r="R2192">
        <f>YEAR(O2192)</f>
        <v>2016</v>
      </c>
    </row>
    <row r="2193" spans="1:18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>(((J2193/60)/60)/24)+DATE(1970,1,1)</f>
        <v>42768.833645833336</v>
      </c>
      <c r="P2193" t="str">
        <f>LEFT(N2193,SEARCH("/",N2193)-1)</f>
        <v>games</v>
      </c>
      <c r="Q2193" t="str">
        <f>RIGHT(N2193,LEN(N2193)-SEARCH("/",N2193))</f>
        <v>tabletop games</v>
      </c>
      <c r="R2193">
        <f>YEAR(O2193)</f>
        <v>2017</v>
      </c>
    </row>
    <row r="2194" spans="1:18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>(((J2194/60)/60)/24)+DATE(1970,1,1)</f>
        <v>42691.8512037037</v>
      </c>
      <c r="P2194" t="str">
        <f>LEFT(N2194,SEARCH("/",N2194)-1)</f>
        <v>games</v>
      </c>
      <c r="Q2194" t="str">
        <f>RIGHT(N2194,LEN(N2194)-SEARCH("/",N2194))</f>
        <v>tabletop games</v>
      </c>
      <c r="R2194">
        <f>YEAR(O2194)</f>
        <v>2016</v>
      </c>
    </row>
    <row r="2195" spans="1:18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>(((J2195/60)/60)/24)+DATE(1970,1,1)</f>
        <v>42664.405925925923</v>
      </c>
      <c r="P2195" t="str">
        <f>LEFT(N2195,SEARCH("/",N2195)-1)</f>
        <v>games</v>
      </c>
      <c r="Q2195" t="str">
        <f>RIGHT(N2195,LEN(N2195)-SEARCH("/",N2195))</f>
        <v>tabletop games</v>
      </c>
      <c r="R2195">
        <f>YEAR(O2195)</f>
        <v>2016</v>
      </c>
    </row>
    <row r="2196" spans="1:18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>(((J2196/60)/60)/24)+DATE(1970,1,1)</f>
        <v>42425.757986111115</v>
      </c>
      <c r="P2196" t="str">
        <f>LEFT(N2196,SEARCH("/",N2196)-1)</f>
        <v>games</v>
      </c>
      <c r="Q2196" t="str">
        <f>RIGHT(N2196,LEN(N2196)-SEARCH("/",N2196))</f>
        <v>tabletop games</v>
      </c>
      <c r="R2196">
        <f>YEAR(O2196)</f>
        <v>2016</v>
      </c>
    </row>
    <row r="2197" spans="1:18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>(((J2197/60)/60)/24)+DATE(1970,1,1)</f>
        <v>42197.771990740745</v>
      </c>
      <c r="P2197" t="str">
        <f>LEFT(N2197,SEARCH("/",N2197)-1)</f>
        <v>games</v>
      </c>
      <c r="Q2197" t="str">
        <f>RIGHT(N2197,LEN(N2197)-SEARCH("/",N2197))</f>
        <v>tabletop games</v>
      </c>
      <c r="R2197">
        <f>YEAR(O2197)</f>
        <v>2015</v>
      </c>
    </row>
    <row r="2198" spans="1:18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>(((J2198/60)/60)/24)+DATE(1970,1,1)</f>
        <v>42675.487291666665</v>
      </c>
      <c r="P2198" t="str">
        <f>LEFT(N2198,SEARCH("/",N2198)-1)</f>
        <v>games</v>
      </c>
      <c r="Q2198" t="str">
        <f>RIGHT(N2198,LEN(N2198)-SEARCH("/",N2198))</f>
        <v>tabletop games</v>
      </c>
      <c r="R2198">
        <f>YEAR(O2198)</f>
        <v>2016</v>
      </c>
    </row>
    <row r="2199" spans="1:18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>(((J2199/60)/60)/24)+DATE(1970,1,1)</f>
        <v>42033.584016203706</v>
      </c>
      <c r="P2199" t="str">
        <f>LEFT(N2199,SEARCH("/",N2199)-1)</f>
        <v>games</v>
      </c>
      <c r="Q2199" t="str">
        <f>RIGHT(N2199,LEN(N2199)-SEARCH("/",N2199))</f>
        <v>tabletop games</v>
      </c>
      <c r="R2199">
        <f>YEAR(O2199)</f>
        <v>2015</v>
      </c>
    </row>
    <row r="2200" spans="1:18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>(((J2200/60)/60)/24)+DATE(1970,1,1)</f>
        <v>42292.513888888891</v>
      </c>
      <c r="P2200" t="str">
        <f>LEFT(N2200,SEARCH("/",N2200)-1)</f>
        <v>games</v>
      </c>
      <c r="Q2200" t="str">
        <f>RIGHT(N2200,LEN(N2200)-SEARCH("/",N2200))</f>
        <v>tabletop games</v>
      </c>
      <c r="R2200">
        <f>YEAR(O2200)</f>
        <v>2015</v>
      </c>
    </row>
    <row r="2201" spans="1:18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>(((J2201/60)/60)/24)+DATE(1970,1,1)</f>
        <v>42262.416643518518</v>
      </c>
      <c r="P2201" t="str">
        <f>LEFT(N2201,SEARCH("/",N2201)-1)</f>
        <v>games</v>
      </c>
      <c r="Q2201" t="str">
        <f>RIGHT(N2201,LEN(N2201)-SEARCH("/",N2201))</f>
        <v>tabletop games</v>
      </c>
      <c r="R2201">
        <f>YEAR(O2201)</f>
        <v>2015</v>
      </c>
    </row>
    <row r="2202" spans="1:18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>(((J2202/60)/60)/24)+DATE(1970,1,1)</f>
        <v>42163.625787037032</v>
      </c>
      <c r="P2202" t="str">
        <f>LEFT(N2202,SEARCH("/",N2202)-1)</f>
        <v>games</v>
      </c>
      <c r="Q2202" t="str">
        <f>RIGHT(N2202,LEN(N2202)-SEARCH("/",N2202))</f>
        <v>tabletop games</v>
      </c>
      <c r="R2202">
        <f>YEAR(O2202)</f>
        <v>2015</v>
      </c>
    </row>
    <row r="2203" spans="1:18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>(((J2203/60)/60)/24)+DATE(1970,1,1)</f>
        <v>41276.846817129634</v>
      </c>
      <c r="P2203" t="str">
        <f>LEFT(N2203,SEARCH("/",N2203)-1)</f>
        <v>music</v>
      </c>
      <c r="Q2203" t="str">
        <f>RIGHT(N2203,LEN(N2203)-SEARCH("/",N2203))</f>
        <v>electronic music</v>
      </c>
      <c r="R2203">
        <f>YEAR(O2203)</f>
        <v>2013</v>
      </c>
    </row>
    <row r="2204" spans="1:18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>(((J2204/60)/60)/24)+DATE(1970,1,1)</f>
        <v>41184.849166666667</v>
      </c>
      <c r="P2204" t="str">
        <f>LEFT(N2204,SEARCH("/",N2204)-1)</f>
        <v>music</v>
      </c>
      <c r="Q2204" t="str">
        <f>RIGHT(N2204,LEN(N2204)-SEARCH("/",N2204))</f>
        <v>electronic music</v>
      </c>
      <c r="R2204">
        <f>YEAR(O2204)</f>
        <v>2012</v>
      </c>
    </row>
    <row r="2205" spans="1:18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>(((J2205/60)/60)/24)+DATE(1970,1,1)</f>
        <v>42241.85974537037</v>
      </c>
      <c r="P2205" t="str">
        <f>LEFT(N2205,SEARCH("/",N2205)-1)</f>
        <v>music</v>
      </c>
      <c r="Q2205" t="str">
        <f>RIGHT(N2205,LEN(N2205)-SEARCH("/",N2205))</f>
        <v>electronic music</v>
      </c>
      <c r="R2205">
        <f>YEAR(O2205)</f>
        <v>2015</v>
      </c>
    </row>
    <row r="2206" spans="1:18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>(((J2206/60)/60)/24)+DATE(1970,1,1)</f>
        <v>41312.311562499999</v>
      </c>
      <c r="P2206" t="str">
        <f>LEFT(N2206,SEARCH("/",N2206)-1)</f>
        <v>music</v>
      </c>
      <c r="Q2206" t="str">
        <f>RIGHT(N2206,LEN(N2206)-SEARCH("/",N2206))</f>
        <v>electronic music</v>
      </c>
      <c r="R2206">
        <f>YEAR(O2206)</f>
        <v>2013</v>
      </c>
    </row>
    <row r="2207" spans="1:18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>(((J2207/60)/60)/24)+DATE(1970,1,1)</f>
        <v>41031.82163194444</v>
      </c>
      <c r="P2207" t="str">
        <f>LEFT(N2207,SEARCH("/",N2207)-1)</f>
        <v>music</v>
      </c>
      <c r="Q2207" t="str">
        <f>RIGHT(N2207,LEN(N2207)-SEARCH("/",N2207))</f>
        <v>electronic music</v>
      </c>
      <c r="R2207">
        <f>YEAR(O2207)</f>
        <v>2012</v>
      </c>
    </row>
    <row r="2208" spans="1:18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>(((J2208/60)/60)/24)+DATE(1970,1,1)</f>
        <v>40997.257222222222</v>
      </c>
      <c r="P2208" t="str">
        <f>LEFT(N2208,SEARCH("/",N2208)-1)</f>
        <v>music</v>
      </c>
      <c r="Q2208" t="str">
        <f>RIGHT(N2208,LEN(N2208)-SEARCH("/",N2208))</f>
        <v>electronic music</v>
      </c>
      <c r="R2208">
        <f>YEAR(O2208)</f>
        <v>2012</v>
      </c>
    </row>
    <row r="2209" spans="1:18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>(((J2209/60)/60)/24)+DATE(1970,1,1)</f>
        <v>41564.194131944445</v>
      </c>
      <c r="P2209" t="str">
        <f>LEFT(N2209,SEARCH("/",N2209)-1)</f>
        <v>music</v>
      </c>
      <c r="Q2209" t="str">
        <f>RIGHT(N2209,LEN(N2209)-SEARCH("/",N2209))</f>
        <v>electronic music</v>
      </c>
      <c r="R2209">
        <f>YEAR(O2209)</f>
        <v>2013</v>
      </c>
    </row>
    <row r="2210" spans="1:18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>(((J2210/60)/60)/24)+DATE(1970,1,1)</f>
        <v>40946.882245370369</v>
      </c>
      <c r="P2210" t="str">
        <f>LEFT(N2210,SEARCH("/",N2210)-1)</f>
        <v>music</v>
      </c>
      <c r="Q2210" t="str">
        <f>RIGHT(N2210,LEN(N2210)-SEARCH("/",N2210))</f>
        <v>electronic music</v>
      </c>
      <c r="R2210">
        <f>YEAR(O2210)</f>
        <v>2012</v>
      </c>
    </row>
    <row r="2211" spans="1:18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>(((J2211/60)/60)/24)+DATE(1970,1,1)</f>
        <v>41732.479675925926</v>
      </c>
      <c r="P2211" t="str">
        <f>LEFT(N2211,SEARCH("/",N2211)-1)</f>
        <v>music</v>
      </c>
      <c r="Q2211" t="str">
        <f>RIGHT(N2211,LEN(N2211)-SEARCH("/",N2211))</f>
        <v>electronic music</v>
      </c>
      <c r="R2211">
        <f>YEAR(O2211)</f>
        <v>2014</v>
      </c>
    </row>
    <row r="2212" spans="1:18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>(((J2212/60)/60)/24)+DATE(1970,1,1)</f>
        <v>40956.066087962965</v>
      </c>
      <c r="P2212" t="str">
        <f>LEFT(N2212,SEARCH("/",N2212)-1)</f>
        <v>music</v>
      </c>
      <c r="Q2212" t="str">
        <f>RIGHT(N2212,LEN(N2212)-SEARCH("/",N2212))</f>
        <v>electronic music</v>
      </c>
      <c r="R2212">
        <f>YEAR(O2212)</f>
        <v>2012</v>
      </c>
    </row>
    <row r="2213" spans="1:18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>(((J2213/60)/60)/24)+DATE(1970,1,1)</f>
        <v>41716.785011574073</v>
      </c>
      <c r="P2213" t="str">
        <f>LEFT(N2213,SEARCH("/",N2213)-1)</f>
        <v>music</v>
      </c>
      <c r="Q2213" t="str">
        <f>RIGHT(N2213,LEN(N2213)-SEARCH("/",N2213))</f>
        <v>electronic music</v>
      </c>
      <c r="R2213">
        <f>YEAR(O2213)</f>
        <v>2014</v>
      </c>
    </row>
    <row r="2214" spans="1:18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>(((J2214/60)/60)/24)+DATE(1970,1,1)</f>
        <v>41548.747418981482</v>
      </c>
      <c r="P2214" t="str">
        <f>LEFT(N2214,SEARCH("/",N2214)-1)</f>
        <v>music</v>
      </c>
      <c r="Q2214" t="str">
        <f>RIGHT(N2214,LEN(N2214)-SEARCH("/",N2214))</f>
        <v>electronic music</v>
      </c>
      <c r="R2214">
        <f>YEAR(O2214)</f>
        <v>2013</v>
      </c>
    </row>
    <row r="2215" spans="1:18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>(((J2215/60)/60)/24)+DATE(1970,1,1)</f>
        <v>42109.826145833329</v>
      </c>
      <c r="P2215" t="str">
        <f>LEFT(N2215,SEARCH("/",N2215)-1)</f>
        <v>music</v>
      </c>
      <c r="Q2215" t="str">
        <f>RIGHT(N2215,LEN(N2215)-SEARCH("/",N2215))</f>
        <v>electronic music</v>
      </c>
      <c r="R2215">
        <f>YEAR(O2215)</f>
        <v>2015</v>
      </c>
    </row>
    <row r="2216" spans="1:18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>(((J2216/60)/60)/24)+DATE(1970,1,1)</f>
        <v>41646.792222222226</v>
      </c>
      <c r="P2216" t="str">
        <f>LEFT(N2216,SEARCH("/",N2216)-1)</f>
        <v>music</v>
      </c>
      <c r="Q2216" t="str">
        <f>RIGHT(N2216,LEN(N2216)-SEARCH("/",N2216))</f>
        <v>electronic music</v>
      </c>
      <c r="R2216">
        <f>YEAR(O2216)</f>
        <v>2014</v>
      </c>
    </row>
    <row r="2217" spans="1:18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>(((J2217/60)/60)/24)+DATE(1970,1,1)</f>
        <v>40958.717268518521</v>
      </c>
      <c r="P2217" t="str">
        <f>LEFT(N2217,SEARCH("/",N2217)-1)</f>
        <v>music</v>
      </c>
      <c r="Q2217" t="str">
        <f>RIGHT(N2217,LEN(N2217)-SEARCH("/",N2217))</f>
        <v>electronic music</v>
      </c>
      <c r="R2217">
        <f>YEAR(O2217)</f>
        <v>2012</v>
      </c>
    </row>
    <row r="2218" spans="1:18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>(((J2218/60)/60)/24)+DATE(1970,1,1)</f>
        <v>42194.751678240747</v>
      </c>
      <c r="P2218" t="str">
        <f>LEFT(N2218,SEARCH("/",N2218)-1)</f>
        <v>music</v>
      </c>
      <c r="Q2218" t="str">
        <f>RIGHT(N2218,LEN(N2218)-SEARCH("/",N2218))</f>
        <v>electronic music</v>
      </c>
      <c r="R2218">
        <f>YEAR(O2218)</f>
        <v>2015</v>
      </c>
    </row>
    <row r="2219" spans="1:18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>(((J2219/60)/60)/24)+DATE(1970,1,1)</f>
        <v>42299.776770833334</v>
      </c>
      <c r="P2219" t="str">
        <f>LEFT(N2219,SEARCH("/",N2219)-1)</f>
        <v>music</v>
      </c>
      <c r="Q2219" t="str">
        <f>RIGHT(N2219,LEN(N2219)-SEARCH("/",N2219))</f>
        <v>electronic music</v>
      </c>
      <c r="R2219">
        <f>YEAR(O2219)</f>
        <v>2015</v>
      </c>
    </row>
    <row r="2220" spans="1:18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>(((J2220/60)/60)/24)+DATE(1970,1,1)</f>
        <v>41127.812303240738</v>
      </c>
      <c r="P2220" t="str">
        <f>LEFT(N2220,SEARCH("/",N2220)-1)</f>
        <v>music</v>
      </c>
      <c r="Q2220" t="str">
        <f>RIGHT(N2220,LEN(N2220)-SEARCH("/",N2220))</f>
        <v>electronic music</v>
      </c>
      <c r="R2220">
        <f>YEAR(O2220)</f>
        <v>2012</v>
      </c>
    </row>
    <row r="2221" spans="1:18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>(((J2221/60)/60)/24)+DATE(1970,1,1)</f>
        <v>42205.718888888892</v>
      </c>
      <c r="P2221" t="str">
        <f>LEFT(N2221,SEARCH("/",N2221)-1)</f>
        <v>music</v>
      </c>
      <c r="Q2221" t="str">
        <f>RIGHT(N2221,LEN(N2221)-SEARCH("/",N2221))</f>
        <v>electronic music</v>
      </c>
      <c r="R2221">
        <f>YEAR(O2221)</f>
        <v>2015</v>
      </c>
    </row>
    <row r="2222" spans="1:18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>(((J2222/60)/60)/24)+DATE(1970,1,1)</f>
        <v>41452.060601851852</v>
      </c>
      <c r="P2222" t="str">
        <f>LEFT(N2222,SEARCH("/",N2222)-1)</f>
        <v>music</v>
      </c>
      <c r="Q2222" t="str">
        <f>RIGHT(N2222,LEN(N2222)-SEARCH("/",N2222))</f>
        <v>electronic music</v>
      </c>
      <c r="R2222">
        <f>YEAR(O2222)</f>
        <v>2013</v>
      </c>
    </row>
    <row r="2223" spans="1:18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>(((J2223/60)/60)/24)+DATE(1970,1,1)</f>
        <v>42452.666770833333</v>
      </c>
      <c r="P2223" t="str">
        <f>LEFT(N2223,SEARCH("/",N2223)-1)</f>
        <v>games</v>
      </c>
      <c r="Q2223" t="str">
        <f>RIGHT(N2223,LEN(N2223)-SEARCH("/",N2223))</f>
        <v>tabletop games</v>
      </c>
      <c r="R2223">
        <f>YEAR(O2223)</f>
        <v>2016</v>
      </c>
    </row>
    <row r="2224" spans="1:18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>(((J2224/60)/60)/24)+DATE(1970,1,1)</f>
        <v>40906.787581018521</v>
      </c>
      <c r="P2224" t="str">
        <f>LEFT(N2224,SEARCH("/",N2224)-1)</f>
        <v>games</v>
      </c>
      <c r="Q2224" t="str">
        <f>RIGHT(N2224,LEN(N2224)-SEARCH("/",N2224))</f>
        <v>tabletop games</v>
      </c>
      <c r="R2224">
        <f>YEAR(O2224)</f>
        <v>2011</v>
      </c>
    </row>
    <row r="2225" spans="1:18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>(((J2225/60)/60)/24)+DATE(1970,1,1)</f>
        <v>42152.640833333338</v>
      </c>
      <c r="P2225" t="str">
        <f>LEFT(N2225,SEARCH("/",N2225)-1)</f>
        <v>games</v>
      </c>
      <c r="Q2225" t="str">
        <f>RIGHT(N2225,LEN(N2225)-SEARCH("/",N2225))</f>
        <v>tabletop games</v>
      </c>
      <c r="R2225">
        <f>YEAR(O2225)</f>
        <v>2015</v>
      </c>
    </row>
    <row r="2226" spans="1:18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>(((J2226/60)/60)/24)+DATE(1970,1,1)</f>
        <v>42644.667534722219</v>
      </c>
      <c r="P2226" t="str">
        <f>LEFT(N2226,SEARCH("/",N2226)-1)</f>
        <v>games</v>
      </c>
      <c r="Q2226" t="str">
        <f>RIGHT(N2226,LEN(N2226)-SEARCH("/",N2226))</f>
        <v>tabletop games</v>
      </c>
      <c r="R2226">
        <f>YEAR(O2226)</f>
        <v>2016</v>
      </c>
    </row>
    <row r="2227" spans="1:18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>(((J2227/60)/60)/24)+DATE(1970,1,1)</f>
        <v>41873.79184027778</v>
      </c>
      <c r="P2227" t="str">
        <f>LEFT(N2227,SEARCH("/",N2227)-1)</f>
        <v>games</v>
      </c>
      <c r="Q2227" t="str">
        <f>RIGHT(N2227,LEN(N2227)-SEARCH("/",N2227))</f>
        <v>tabletop games</v>
      </c>
      <c r="R2227">
        <f>YEAR(O2227)</f>
        <v>2014</v>
      </c>
    </row>
    <row r="2228" spans="1:18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>(((J2228/60)/60)/24)+DATE(1970,1,1)</f>
        <v>42381.79886574074</v>
      </c>
      <c r="P2228" t="str">
        <f>LEFT(N2228,SEARCH("/",N2228)-1)</f>
        <v>games</v>
      </c>
      <c r="Q2228" t="str">
        <f>RIGHT(N2228,LEN(N2228)-SEARCH("/",N2228))</f>
        <v>tabletop games</v>
      </c>
      <c r="R2228">
        <f>YEAR(O2228)</f>
        <v>2016</v>
      </c>
    </row>
    <row r="2229" spans="1:18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>(((J2229/60)/60)/24)+DATE(1970,1,1)</f>
        <v>41561.807349537034</v>
      </c>
      <c r="P2229" t="str">
        <f>LEFT(N2229,SEARCH("/",N2229)-1)</f>
        <v>games</v>
      </c>
      <c r="Q2229" t="str">
        <f>RIGHT(N2229,LEN(N2229)-SEARCH("/",N2229))</f>
        <v>tabletop games</v>
      </c>
      <c r="R2229">
        <f>YEAR(O2229)</f>
        <v>2013</v>
      </c>
    </row>
    <row r="2230" spans="1:18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>(((J2230/60)/60)/24)+DATE(1970,1,1)</f>
        <v>42202.278194444443</v>
      </c>
      <c r="P2230" t="str">
        <f>LEFT(N2230,SEARCH("/",N2230)-1)</f>
        <v>games</v>
      </c>
      <c r="Q2230" t="str">
        <f>RIGHT(N2230,LEN(N2230)-SEARCH("/",N2230))</f>
        <v>tabletop games</v>
      </c>
      <c r="R2230">
        <f>YEAR(O2230)</f>
        <v>2015</v>
      </c>
    </row>
    <row r="2231" spans="1:18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>(((J2231/60)/60)/24)+DATE(1970,1,1)</f>
        <v>41484.664247685185</v>
      </c>
      <c r="P2231" t="str">
        <f>LEFT(N2231,SEARCH("/",N2231)-1)</f>
        <v>games</v>
      </c>
      <c r="Q2231" t="str">
        <f>RIGHT(N2231,LEN(N2231)-SEARCH("/",N2231))</f>
        <v>tabletop games</v>
      </c>
      <c r="R2231">
        <f>YEAR(O2231)</f>
        <v>2013</v>
      </c>
    </row>
    <row r="2232" spans="1:18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>(((J2232/60)/60)/24)+DATE(1970,1,1)</f>
        <v>41724.881099537037</v>
      </c>
      <c r="P2232" t="str">
        <f>LEFT(N2232,SEARCH("/",N2232)-1)</f>
        <v>games</v>
      </c>
      <c r="Q2232" t="str">
        <f>RIGHT(N2232,LEN(N2232)-SEARCH("/",N2232))</f>
        <v>tabletop games</v>
      </c>
      <c r="R2232">
        <f>YEAR(O2232)</f>
        <v>2014</v>
      </c>
    </row>
    <row r="2233" spans="1:18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>(((J2233/60)/60)/24)+DATE(1970,1,1)</f>
        <v>41423.910891203705</v>
      </c>
      <c r="P2233" t="str">
        <f>LEFT(N2233,SEARCH("/",N2233)-1)</f>
        <v>games</v>
      </c>
      <c r="Q2233" t="str">
        <f>RIGHT(N2233,LEN(N2233)-SEARCH("/",N2233))</f>
        <v>tabletop games</v>
      </c>
      <c r="R2233">
        <f>YEAR(O2233)</f>
        <v>2013</v>
      </c>
    </row>
    <row r="2234" spans="1:18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>(((J2234/60)/60)/24)+DATE(1970,1,1)</f>
        <v>41806.794074074074</v>
      </c>
      <c r="P2234" t="str">
        <f>LEFT(N2234,SEARCH("/",N2234)-1)</f>
        <v>games</v>
      </c>
      <c r="Q2234" t="str">
        <f>RIGHT(N2234,LEN(N2234)-SEARCH("/",N2234))</f>
        <v>tabletop games</v>
      </c>
      <c r="R2234">
        <f>YEAR(O2234)</f>
        <v>2014</v>
      </c>
    </row>
    <row r="2235" spans="1:18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>(((J2235/60)/60)/24)+DATE(1970,1,1)</f>
        <v>42331.378923611104</v>
      </c>
      <c r="P2235" t="str">
        <f>LEFT(N2235,SEARCH("/",N2235)-1)</f>
        <v>games</v>
      </c>
      <c r="Q2235" t="str">
        <f>RIGHT(N2235,LEN(N2235)-SEARCH("/",N2235))</f>
        <v>tabletop games</v>
      </c>
      <c r="R2235">
        <f>YEAR(O2235)</f>
        <v>2015</v>
      </c>
    </row>
    <row r="2236" spans="1:18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>(((J2236/60)/60)/24)+DATE(1970,1,1)</f>
        <v>42710.824618055558</v>
      </c>
      <c r="P2236" t="str">
        <f>LEFT(N2236,SEARCH("/",N2236)-1)</f>
        <v>games</v>
      </c>
      <c r="Q2236" t="str">
        <f>RIGHT(N2236,LEN(N2236)-SEARCH("/",N2236))</f>
        <v>tabletop games</v>
      </c>
      <c r="R2236">
        <f>YEAR(O2236)</f>
        <v>2016</v>
      </c>
    </row>
    <row r="2237" spans="1:18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>(((J2237/60)/60)/24)+DATE(1970,1,1)</f>
        <v>42062.022118055553</v>
      </c>
      <c r="P2237" t="str">
        <f>LEFT(N2237,SEARCH("/",N2237)-1)</f>
        <v>games</v>
      </c>
      <c r="Q2237" t="str">
        <f>RIGHT(N2237,LEN(N2237)-SEARCH("/",N2237))</f>
        <v>tabletop games</v>
      </c>
      <c r="R2237">
        <f>YEAR(O2237)</f>
        <v>2015</v>
      </c>
    </row>
    <row r="2238" spans="1:18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>(((J2238/60)/60)/24)+DATE(1970,1,1)</f>
        <v>42371.617164351846</v>
      </c>
      <c r="P2238" t="str">
        <f>LEFT(N2238,SEARCH("/",N2238)-1)</f>
        <v>games</v>
      </c>
      <c r="Q2238" t="str">
        <f>RIGHT(N2238,LEN(N2238)-SEARCH("/",N2238))</f>
        <v>tabletop games</v>
      </c>
      <c r="R2238">
        <f>YEAR(O2238)</f>
        <v>2016</v>
      </c>
    </row>
    <row r="2239" spans="1:18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>(((J2239/60)/60)/24)+DATE(1970,1,1)</f>
        <v>41915.003275462965</v>
      </c>
      <c r="P2239" t="str">
        <f>LEFT(N2239,SEARCH("/",N2239)-1)</f>
        <v>games</v>
      </c>
      <c r="Q2239" t="str">
        <f>RIGHT(N2239,LEN(N2239)-SEARCH("/",N2239))</f>
        <v>tabletop games</v>
      </c>
      <c r="R2239">
        <f>YEAR(O2239)</f>
        <v>2014</v>
      </c>
    </row>
    <row r="2240" spans="1:18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>(((J2240/60)/60)/24)+DATE(1970,1,1)</f>
        <v>42774.621712962966</v>
      </c>
      <c r="P2240" t="str">
        <f>LEFT(N2240,SEARCH("/",N2240)-1)</f>
        <v>games</v>
      </c>
      <c r="Q2240" t="str">
        <f>RIGHT(N2240,LEN(N2240)-SEARCH("/",N2240))</f>
        <v>tabletop games</v>
      </c>
      <c r="R2240">
        <f>YEAR(O2240)</f>
        <v>2017</v>
      </c>
    </row>
    <row r="2241" spans="1:18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>(((J2241/60)/60)/24)+DATE(1970,1,1)</f>
        <v>41572.958495370374</v>
      </c>
      <c r="P2241" t="str">
        <f>LEFT(N2241,SEARCH("/",N2241)-1)</f>
        <v>games</v>
      </c>
      <c r="Q2241" t="str">
        <f>RIGHT(N2241,LEN(N2241)-SEARCH("/",N2241))</f>
        <v>tabletop games</v>
      </c>
      <c r="R2241">
        <f>YEAR(O2241)</f>
        <v>2013</v>
      </c>
    </row>
    <row r="2242" spans="1:18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>(((J2242/60)/60)/24)+DATE(1970,1,1)</f>
        <v>42452.825740740736</v>
      </c>
      <c r="P2242" t="str">
        <f>LEFT(N2242,SEARCH("/",N2242)-1)</f>
        <v>games</v>
      </c>
      <c r="Q2242" t="str">
        <f>RIGHT(N2242,LEN(N2242)-SEARCH("/",N2242))</f>
        <v>tabletop games</v>
      </c>
      <c r="R2242">
        <f>YEAR(O2242)</f>
        <v>2016</v>
      </c>
    </row>
    <row r="2243" spans="1:18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>(((J2243/60)/60)/24)+DATE(1970,1,1)</f>
        <v>42766.827546296292</v>
      </c>
      <c r="P2243" t="str">
        <f>LEFT(N2243,SEARCH("/",N2243)-1)</f>
        <v>games</v>
      </c>
      <c r="Q2243" t="str">
        <f>RIGHT(N2243,LEN(N2243)-SEARCH("/",N2243))</f>
        <v>tabletop games</v>
      </c>
      <c r="R2243">
        <f>YEAR(O2243)</f>
        <v>2017</v>
      </c>
    </row>
    <row r="2244" spans="1:18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>(((J2244/60)/60)/24)+DATE(1970,1,1)</f>
        <v>41569.575613425928</v>
      </c>
      <c r="P2244" t="str">
        <f>LEFT(N2244,SEARCH("/",N2244)-1)</f>
        <v>games</v>
      </c>
      <c r="Q2244" t="str">
        <f>RIGHT(N2244,LEN(N2244)-SEARCH("/",N2244))</f>
        <v>tabletop games</v>
      </c>
      <c r="R2244">
        <f>YEAR(O2244)</f>
        <v>2013</v>
      </c>
    </row>
    <row r="2245" spans="1:18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>(((J2245/60)/60)/24)+DATE(1970,1,1)</f>
        <v>42800.751041666663</v>
      </c>
      <c r="P2245" t="str">
        <f>LEFT(N2245,SEARCH("/",N2245)-1)</f>
        <v>games</v>
      </c>
      <c r="Q2245" t="str">
        <f>RIGHT(N2245,LEN(N2245)-SEARCH("/",N2245))</f>
        <v>tabletop games</v>
      </c>
      <c r="R2245">
        <f>YEAR(O2245)</f>
        <v>2017</v>
      </c>
    </row>
    <row r="2246" spans="1:18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>(((J2246/60)/60)/24)+DATE(1970,1,1)</f>
        <v>42647.818819444445</v>
      </c>
      <c r="P2246" t="str">
        <f>LEFT(N2246,SEARCH("/",N2246)-1)</f>
        <v>games</v>
      </c>
      <c r="Q2246" t="str">
        <f>RIGHT(N2246,LEN(N2246)-SEARCH("/",N2246))</f>
        <v>tabletop games</v>
      </c>
      <c r="R2246">
        <f>YEAR(O2246)</f>
        <v>2016</v>
      </c>
    </row>
    <row r="2247" spans="1:18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>(((J2247/60)/60)/24)+DATE(1970,1,1)</f>
        <v>41660.708530092597</v>
      </c>
      <c r="P2247" t="str">
        <f>LEFT(N2247,SEARCH("/",N2247)-1)</f>
        <v>games</v>
      </c>
      <c r="Q2247" t="str">
        <f>RIGHT(N2247,LEN(N2247)-SEARCH("/",N2247))</f>
        <v>tabletop games</v>
      </c>
      <c r="R2247">
        <f>YEAR(O2247)</f>
        <v>2014</v>
      </c>
    </row>
    <row r="2248" spans="1:18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>(((J2248/60)/60)/24)+DATE(1970,1,1)</f>
        <v>42221.79178240741</v>
      </c>
      <c r="P2248" t="str">
        <f>LEFT(N2248,SEARCH("/",N2248)-1)</f>
        <v>games</v>
      </c>
      <c r="Q2248" t="str">
        <f>RIGHT(N2248,LEN(N2248)-SEARCH("/",N2248))</f>
        <v>tabletop games</v>
      </c>
      <c r="R2248">
        <f>YEAR(O2248)</f>
        <v>2015</v>
      </c>
    </row>
    <row r="2249" spans="1:18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>(((J2249/60)/60)/24)+DATE(1970,1,1)</f>
        <v>42200.666261574079</v>
      </c>
      <c r="P2249" t="str">
        <f>LEFT(N2249,SEARCH("/",N2249)-1)</f>
        <v>games</v>
      </c>
      <c r="Q2249" t="str">
        <f>RIGHT(N2249,LEN(N2249)-SEARCH("/",N2249))</f>
        <v>tabletop games</v>
      </c>
      <c r="R2249">
        <f>YEAR(O2249)</f>
        <v>2015</v>
      </c>
    </row>
    <row r="2250" spans="1:18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>(((J2250/60)/60)/24)+DATE(1970,1,1)</f>
        <v>42688.875902777778</v>
      </c>
      <c r="P2250" t="str">
        <f>LEFT(N2250,SEARCH("/",N2250)-1)</f>
        <v>games</v>
      </c>
      <c r="Q2250" t="str">
        <f>RIGHT(N2250,LEN(N2250)-SEARCH("/",N2250))</f>
        <v>tabletop games</v>
      </c>
      <c r="R2250">
        <f>YEAR(O2250)</f>
        <v>2016</v>
      </c>
    </row>
    <row r="2251" spans="1:18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>(((J2251/60)/60)/24)+DATE(1970,1,1)</f>
        <v>41336.703298611108</v>
      </c>
      <c r="P2251" t="str">
        <f>LEFT(N2251,SEARCH("/",N2251)-1)</f>
        <v>games</v>
      </c>
      <c r="Q2251" t="str">
        <f>RIGHT(N2251,LEN(N2251)-SEARCH("/",N2251))</f>
        <v>tabletop games</v>
      </c>
      <c r="R2251">
        <f>YEAR(O2251)</f>
        <v>2013</v>
      </c>
    </row>
    <row r="2252" spans="1:18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>(((J2252/60)/60)/24)+DATE(1970,1,1)</f>
        <v>42677.005474537036</v>
      </c>
      <c r="P2252" t="str">
        <f>LEFT(N2252,SEARCH("/",N2252)-1)</f>
        <v>games</v>
      </c>
      <c r="Q2252" t="str">
        <f>RIGHT(N2252,LEN(N2252)-SEARCH("/",N2252))</f>
        <v>tabletop games</v>
      </c>
      <c r="R2252">
        <f>YEAR(O2252)</f>
        <v>2016</v>
      </c>
    </row>
    <row r="2253" spans="1:18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>(((J2253/60)/60)/24)+DATE(1970,1,1)</f>
        <v>41846.34579861111</v>
      </c>
      <c r="P2253" t="str">
        <f>LEFT(N2253,SEARCH("/",N2253)-1)</f>
        <v>games</v>
      </c>
      <c r="Q2253" t="str">
        <f>RIGHT(N2253,LEN(N2253)-SEARCH("/",N2253))</f>
        <v>tabletop games</v>
      </c>
      <c r="R2253">
        <f>YEAR(O2253)</f>
        <v>2014</v>
      </c>
    </row>
    <row r="2254" spans="1:18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>(((J2254/60)/60)/24)+DATE(1970,1,1)</f>
        <v>42573.327986111108</v>
      </c>
      <c r="P2254" t="str">
        <f>LEFT(N2254,SEARCH("/",N2254)-1)</f>
        <v>games</v>
      </c>
      <c r="Q2254" t="str">
        <f>RIGHT(N2254,LEN(N2254)-SEARCH("/",N2254))</f>
        <v>tabletop games</v>
      </c>
      <c r="R2254">
        <f>YEAR(O2254)</f>
        <v>2016</v>
      </c>
    </row>
    <row r="2255" spans="1:18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>(((J2255/60)/60)/24)+DATE(1970,1,1)</f>
        <v>42296.631331018521</v>
      </c>
      <c r="P2255" t="str">
        <f>LEFT(N2255,SEARCH("/",N2255)-1)</f>
        <v>games</v>
      </c>
      <c r="Q2255" t="str">
        <f>RIGHT(N2255,LEN(N2255)-SEARCH("/",N2255))</f>
        <v>tabletop games</v>
      </c>
      <c r="R2255">
        <f>YEAR(O2255)</f>
        <v>2015</v>
      </c>
    </row>
    <row r="2256" spans="1:18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>(((J2256/60)/60)/24)+DATE(1970,1,1)</f>
        <v>42752.647777777776</v>
      </c>
      <c r="P2256" t="str">
        <f>LEFT(N2256,SEARCH("/",N2256)-1)</f>
        <v>games</v>
      </c>
      <c r="Q2256" t="str">
        <f>RIGHT(N2256,LEN(N2256)-SEARCH("/",N2256))</f>
        <v>tabletop games</v>
      </c>
      <c r="R2256">
        <f>YEAR(O2256)</f>
        <v>2017</v>
      </c>
    </row>
    <row r="2257" spans="1:18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>(((J2257/60)/60)/24)+DATE(1970,1,1)</f>
        <v>42467.951979166668</v>
      </c>
      <c r="P2257" t="str">
        <f>LEFT(N2257,SEARCH("/",N2257)-1)</f>
        <v>games</v>
      </c>
      <c r="Q2257" t="str">
        <f>RIGHT(N2257,LEN(N2257)-SEARCH("/",N2257))</f>
        <v>tabletop games</v>
      </c>
      <c r="R2257">
        <f>YEAR(O2257)</f>
        <v>2016</v>
      </c>
    </row>
    <row r="2258" spans="1:18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>(((J2258/60)/60)/24)+DATE(1970,1,1)</f>
        <v>42682.451921296291</v>
      </c>
      <c r="P2258" t="str">
        <f>LEFT(N2258,SEARCH("/",N2258)-1)</f>
        <v>games</v>
      </c>
      <c r="Q2258" t="str">
        <f>RIGHT(N2258,LEN(N2258)-SEARCH("/",N2258))</f>
        <v>tabletop games</v>
      </c>
      <c r="R2258">
        <f>YEAR(O2258)</f>
        <v>2016</v>
      </c>
    </row>
    <row r="2259" spans="1:18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>(((J2259/60)/60)/24)+DATE(1970,1,1)</f>
        <v>42505.936678240745</v>
      </c>
      <c r="P2259" t="str">
        <f>LEFT(N2259,SEARCH("/",N2259)-1)</f>
        <v>games</v>
      </c>
      <c r="Q2259" t="str">
        <f>RIGHT(N2259,LEN(N2259)-SEARCH("/",N2259))</f>
        <v>tabletop games</v>
      </c>
      <c r="R2259">
        <f>YEAR(O2259)</f>
        <v>2016</v>
      </c>
    </row>
    <row r="2260" spans="1:18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>(((J2260/60)/60)/24)+DATE(1970,1,1)</f>
        <v>42136.75100694444</v>
      </c>
      <c r="P2260" t="str">
        <f>LEFT(N2260,SEARCH("/",N2260)-1)</f>
        <v>games</v>
      </c>
      <c r="Q2260" t="str">
        <f>RIGHT(N2260,LEN(N2260)-SEARCH("/",N2260))</f>
        <v>tabletop games</v>
      </c>
      <c r="R2260">
        <f>YEAR(O2260)</f>
        <v>2015</v>
      </c>
    </row>
    <row r="2261" spans="1:18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>(((J2261/60)/60)/24)+DATE(1970,1,1)</f>
        <v>42702.804814814815</v>
      </c>
      <c r="P2261" t="str">
        <f>LEFT(N2261,SEARCH("/",N2261)-1)</f>
        <v>games</v>
      </c>
      <c r="Q2261" t="str">
        <f>RIGHT(N2261,LEN(N2261)-SEARCH("/",N2261))</f>
        <v>tabletop games</v>
      </c>
      <c r="R2261">
        <f>YEAR(O2261)</f>
        <v>2016</v>
      </c>
    </row>
    <row r="2262" spans="1:18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>(((J2262/60)/60)/24)+DATE(1970,1,1)</f>
        <v>41695.016782407409</v>
      </c>
      <c r="P2262" t="str">
        <f>LEFT(N2262,SEARCH("/",N2262)-1)</f>
        <v>games</v>
      </c>
      <c r="Q2262" t="str">
        <f>RIGHT(N2262,LEN(N2262)-SEARCH("/",N2262))</f>
        <v>tabletop games</v>
      </c>
      <c r="R2262">
        <f>YEAR(O2262)</f>
        <v>2014</v>
      </c>
    </row>
    <row r="2263" spans="1:18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>(((J2263/60)/60)/24)+DATE(1970,1,1)</f>
        <v>42759.724768518514</v>
      </c>
      <c r="P2263" t="str">
        <f>LEFT(N2263,SEARCH("/",N2263)-1)</f>
        <v>games</v>
      </c>
      <c r="Q2263" t="str">
        <f>RIGHT(N2263,LEN(N2263)-SEARCH("/",N2263))</f>
        <v>tabletop games</v>
      </c>
      <c r="R2263">
        <f>YEAR(O2263)</f>
        <v>2017</v>
      </c>
    </row>
    <row r="2264" spans="1:18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>(((J2264/60)/60)/24)+DATE(1970,1,1)</f>
        <v>41926.585162037038</v>
      </c>
      <c r="P2264" t="str">
        <f>LEFT(N2264,SEARCH("/",N2264)-1)</f>
        <v>games</v>
      </c>
      <c r="Q2264" t="str">
        <f>RIGHT(N2264,LEN(N2264)-SEARCH("/",N2264))</f>
        <v>tabletop games</v>
      </c>
      <c r="R2264">
        <f>YEAR(O2264)</f>
        <v>2014</v>
      </c>
    </row>
    <row r="2265" spans="1:18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>(((J2265/60)/60)/24)+DATE(1970,1,1)</f>
        <v>42014.832326388889</v>
      </c>
      <c r="P2265" t="str">
        <f>LEFT(N2265,SEARCH("/",N2265)-1)</f>
        <v>games</v>
      </c>
      <c r="Q2265" t="str">
        <f>RIGHT(N2265,LEN(N2265)-SEARCH("/",N2265))</f>
        <v>tabletop games</v>
      </c>
      <c r="R2265">
        <f>YEAR(O2265)</f>
        <v>2015</v>
      </c>
    </row>
    <row r="2266" spans="1:18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>(((J2266/60)/60)/24)+DATE(1970,1,1)</f>
        <v>42496.582337962958</v>
      </c>
      <c r="P2266" t="str">
        <f>LEFT(N2266,SEARCH("/",N2266)-1)</f>
        <v>games</v>
      </c>
      <c r="Q2266" t="str">
        <f>RIGHT(N2266,LEN(N2266)-SEARCH("/",N2266))</f>
        <v>tabletop games</v>
      </c>
      <c r="R2266">
        <f>YEAR(O2266)</f>
        <v>2016</v>
      </c>
    </row>
    <row r="2267" spans="1:18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>(((J2267/60)/60)/24)+DATE(1970,1,1)</f>
        <v>42689.853090277778</v>
      </c>
      <c r="P2267" t="str">
        <f>LEFT(N2267,SEARCH("/",N2267)-1)</f>
        <v>games</v>
      </c>
      <c r="Q2267" t="str">
        <f>RIGHT(N2267,LEN(N2267)-SEARCH("/",N2267))</f>
        <v>tabletop games</v>
      </c>
      <c r="R2267">
        <f>YEAR(O2267)</f>
        <v>2016</v>
      </c>
    </row>
    <row r="2268" spans="1:18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>(((J2268/60)/60)/24)+DATE(1970,1,1)</f>
        <v>42469.874907407408</v>
      </c>
      <c r="P2268" t="str">
        <f>LEFT(N2268,SEARCH("/",N2268)-1)</f>
        <v>games</v>
      </c>
      <c r="Q2268" t="str">
        <f>RIGHT(N2268,LEN(N2268)-SEARCH("/",N2268))</f>
        <v>tabletop games</v>
      </c>
      <c r="R2268">
        <f>YEAR(O2268)</f>
        <v>2016</v>
      </c>
    </row>
    <row r="2269" spans="1:18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>(((J2269/60)/60)/24)+DATE(1970,1,1)</f>
        <v>41968.829826388886</v>
      </c>
      <c r="P2269" t="str">
        <f>LEFT(N2269,SEARCH("/",N2269)-1)</f>
        <v>games</v>
      </c>
      <c r="Q2269" t="str">
        <f>RIGHT(N2269,LEN(N2269)-SEARCH("/",N2269))</f>
        <v>tabletop games</v>
      </c>
      <c r="R2269">
        <f>YEAR(O2269)</f>
        <v>2014</v>
      </c>
    </row>
    <row r="2270" spans="1:18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>(((J2270/60)/60)/24)+DATE(1970,1,1)</f>
        <v>42776.082349537035</v>
      </c>
      <c r="P2270" t="str">
        <f>LEFT(N2270,SEARCH("/",N2270)-1)</f>
        <v>games</v>
      </c>
      <c r="Q2270" t="str">
        <f>RIGHT(N2270,LEN(N2270)-SEARCH("/",N2270))</f>
        <v>tabletop games</v>
      </c>
      <c r="R2270">
        <f>YEAR(O2270)</f>
        <v>2017</v>
      </c>
    </row>
    <row r="2271" spans="1:18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>(((J2271/60)/60)/24)+DATE(1970,1,1)</f>
        <v>42776.704432870371</v>
      </c>
      <c r="P2271" t="str">
        <f>LEFT(N2271,SEARCH("/",N2271)-1)</f>
        <v>games</v>
      </c>
      <c r="Q2271" t="str">
        <f>RIGHT(N2271,LEN(N2271)-SEARCH("/",N2271))</f>
        <v>tabletop games</v>
      </c>
      <c r="R2271">
        <f>YEAR(O2271)</f>
        <v>2017</v>
      </c>
    </row>
    <row r="2272" spans="1:18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>(((J2272/60)/60)/24)+DATE(1970,1,1)</f>
        <v>42725.869363425925</v>
      </c>
      <c r="P2272" t="str">
        <f>LEFT(N2272,SEARCH("/",N2272)-1)</f>
        <v>games</v>
      </c>
      <c r="Q2272" t="str">
        <f>RIGHT(N2272,LEN(N2272)-SEARCH("/",N2272))</f>
        <v>tabletop games</v>
      </c>
      <c r="R2272">
        <f>YEAR(O2272)</f>
        <v>2016</v>
      </c>
    </row>
    <row r="2273" spans="1:18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>(((J2273/60)/60)/24)+DATE(1970,1,1)</f>
        <v>42684.000046296293</v>
      </c>
      <c r="P2273" t="str">
        <f>LEFT(N2273,SEARCH("/",N2273)-1)</f>
        <v>games</v>
      </c>
      <c r="Q2273" t="str">
        <f>RIGHT(N2273,LEN(N2273)-SEARCH("/",N2273))</f>
        <v>tabletop games</v>
      </c>
      <c r="R2273">
        <f>YEAR(O2273)</f>
        <v>2016</v>
      </c>
    </row>
    <row r="2274" spans="1:18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>(((J2274/60)/60)/24)+DATE(1970,1,1)</f>
        <v>42315.699490740735</v>
      </c>
      <c r="P2274" t="str">
        <f>LEFT(N2274,SEARCH("/",N2274)-1)</f>
        <v>games</v>
      </c>
      <c r="Q2274" t="str">
        <f>RIGHT(N2274,LEN(N2274)-SEARCH("/",N2274))</f>
        <v>tabletop games</v>
      </c>
      <c r="R2274">
        <f>YEAR(O2274)</f>
        <v>2015</v>
      </c>
    </row>
    <row r="2275" spans="1:18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>(((J2275/60)/60)/24)+DATE(1970,1,1)</f>
        <v>42781.549097222218</v>
      </c>
      <c r="P2275" t="str">
        <f>LEFT(N2275,SEARCH("/",N2275)-1)</f>
        <v>games</v>
      </c>
      <c r="Q2275" t="str">
        <f>RIGHT(N2275,LEN(N2275)-SEARCH("/",N2275))</f>
        <v>tabletop games</v>
      </c>
      <c r="R2275">
        <f>YEAR(O2275)</f>
        <v>2017</v>
      </c>
    </row>
    <row r="2276" spans="1:18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>(((J2276/60)/60)/24)+DATE(1970,1,1)</f>
        <v>41663.500659722224</v>
      </c>
      <c r="P2276" t="str">
        <f>LEFT(N2276,SEARCH("/",N2276)-1)</f>
        <v>games</v>
      </c>
      <c r="Q2276" t="str">
        <f>RIGHT(N2276,LEN(N2276)-SEARCH("/",N2276))</f>
        <v>tabletop games</v>
      </c>
      <c r="R2276">
        <f>YEAR(O2276)</f>
        <v>2014</v>
      </c>
    </row>
    <row r="2277" spans="1:18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>(((J2277/60)/60)/24)+DATE(1970,1,1)</f>
        <v>41965.616655092599</v>
      </c>
      <c r="P2277" t="str">
        <f>LEFT(N2277,SEARCH("/",N2277)-1)</f>
        <v>games</v>
      </c>
      <c r="Q2277" t="str">
        <f>RIGHT(N2277,LEN(N2277)-SEARCH("/",N2277))</f>
        <v>tabletop games</v>
      </c>
      <c r="R2277">
        <f>YEAR(O2277)</f>
        <v>2014</v>
      </c>
    </row>
    <row r="2278" spans="1:18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>(((J2278/60)/60)/24)+DATE(1970,1,1)</f>
        <v>41614.651493055557</v>
      </c>
      <c r="P2278" t="str">
        <f>LEFT(N2278,SEARCH("/",N2278)-1)</f>
        <v>games</v>
      </c>
      <c r="Q2278" t="str">
        <f>RIGHT(N2278,LEN(N2278)-SEARCH("/",N2278))</f>
        <v>tabletop games</v>
      </c>
      <c r="R2278">
        <f>YEAR(O2278)</f>
        <v>2013</v>
      </c>
    </row>
    <row r="2279" spans="1:18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>(((J2279/60)/60)/24)+DATE(1970,1,1)</f>
        <v>40936.678506944445</v>
      </c>
      <c r="P2279" t="str">
        <f>LEFT(N2279,SEARCH("/",N2279)-1)</f>
        <v>games</v>
      </c>
      <c r="Q2279" t="str">
        <f>RIGHT(N2279,LEN(N2279)-SEARCH("/",N2279))</f>
        <v>tabletop games</v>
      </c>
      <c r="R2279">
        <f>YEAR(O2279)</f>
        <v>2012</v>
      </c>
    </row>
    <row r="2280" spans="1:18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>(((J2280/60)/60)/24)+DATE(1970,1,1)</f>
        <v>42338.709108796291</v>
      </c>
      <c r="P2280" t="str">
        <f>LEFT(N2280,SEARCH("/",N2280)-1)</f>
        <v>games</v>
      </c>
      <c r="Q2280" t="str">
        <f>RIGHT(N2280,LEN(N2280)-SEARCH("/",N2280))</f>
        <v>tabletop games</v>
      </c>
      <c r="R2280">
        <f>YEAR(O2280)</f>
        <v>2015</v>
      </c>
    </row>
    <row r="2281" spans="1:18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>(((J2281/60)/60)/24)+DATE(1970,1,1)</f>
        <v>42020.806701388887</v>
      </c>
      <c r="P2281" t="str">
        <f>LEFT(N2281,SEARCH("/",N2281)-1)</f>
        <v>games</v>
      </c>
      <c r="Q2281" t="str">
        <f>RIGHT(N2281,LEN(N2281)-SEARCH("/",N2281))</f>
        <v>tabletop games</v>
      </c>
      <c r="R2281">
        <f>YEAR(O2281)</f>
        <v>2015</v>
      </c>
    </row>
    <row r="2282" spans="1:18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>(((J2282/60)/60)/24)+DATE(1970,1,1)</f>
        <v>42234.624895833331</v>
      </c>
      <c r="P2282" t="str">
        <f>LEFT(N2282,SEARCH("/",N2282)-1)</f>
        <v>games</v>
      </c>
      <c r="Q2282" t="str">
        <f>RIGHT(N2282,LEN(N2282)-SEARCH("/",N2282))</f>
        <v>tabletop games</v>
      </c>
      <c r="R2282">
        <f>YEAR(O2282)</f>
        <v>2015</v>
      </c>
    </row>
    <row r="2283" spans="1:18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>(((J2283/60)/60)/24)+DATE(1970,1,1)</f>
        <v>40687.285844907405</v>
      </c>
      <c r="P2283" t="str">
        <f>LEFT(N2283,SEARCH("/",N2283)-1)</f>
        <v>music</v>
      </c>
      <c r="Q2283" t="str">
        <f>RIGHT(N2283,LEN(N2283)-SEARCH("/",N2283))</f>
        <v>rock</v>
      </c>
      <c r="R2283">
        <f>YEAR(O2283)</f>
        <v>2011</v>
      </c>
    </row>
    <row r="2284" spans="1:18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>(((J2284/60)/60)/24)+DATE(1970,1,1)</f>
        <v>42323.17460648148</v>
      </c>
      <c r="P2284" t="str">
        <f>LEFT(N2284,SEARCH("/",N2284)-1)</f>
        <v>music</v>
      </c>
      <c r="Q2284" t="str">
        <f>RIGHT(N2284,LEN(N2284)-SEARCH("/",N2284))</f>
        <v>rock</v>
      </c>
      <c r="R2284">
        <f>YEAR(O2284)</f>
        <v>2015</v>
      </c>
    </row>
    <row r="2285" spans="1:18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>(((J2285/60)/60)/24)+DATE(1970,1,1)</f>
        <v>40978.125046296293</v>
      </c>
      <c r="P2285" t="str">
        <f>LEFT(N2285,SEARCH("/",N2285)-1)</f>
        <v>music</v>
      </c>
      <c r="Q2285" t="str">
        <f>RIGHT(N2285,LEN(N2285)-SEARCH("/",N2285))</f>
        <v>rock</v>
      </c>
      <c r="R2285">
        <f>YEAR(O2285)</f>
        <v>2012</v>
      </c>
    </row>
    <row r="2286" spans="1:18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>(((J2286/60)/60)/24)+DATE(1970,1,1)</f>
        <v>40585.796817129631</v>
      </c>
      <c r="P2286" t="str">
        <f>LEFT(N2286,SEARCH("/",N2286)-1)</f>
        <v>music</v>
      </c>
      <c r="Q2286" t="str">
        <f>RIGHT(N2286,LEN(N2286)-SEARCH("/",N2286))</f>
        <v>rock</v>
      </c>
      <c r="R2286">
        <f>YEAR(O2286)</f>
        <v>2011</v>
      </c>
    </row>
    <row r="2287" spans="1:18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>(((J2287/60)/60)/24)+DATE(1970,1,1)</f>
        <v>41059.185682870368</v>
      </c>
      <c r="P2287" t="str">
        <f>LEFT(N2287,SEARCH("/",N2287)-1)</f>
        <v>music</v>
      </c>
      <c r="Q2287" t="str">
        <f>RIGHT(N2287,LEN(N2287)-SEARCH("/",N2287))</f>
        <v>rock</v>
      </c>
      <c r="R2287">
        <f>YEAR(O2287)</f>
        <v>2012</v>
      </c>
    </row>
    <row r="2288" spans="1:18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>(((J2288/60)/60)/24)+DATE(1970,1,1)</f>
        <v>41494.963587962964</v>
      </c>
      <c r="P2288" t="str">
        <f>LEFT(N2288,SEARCH("/",N2288)-1)</f>
        <v>music</v>
      </c>
      <c r="Q2288" t="str">
        <f>RIGHT(N2288,LEN(N2288)-SEARCH("/",N2288))</f>
        <v>rock</v>
      </c>
      <c r="R2288">
        <f>YEAR(O2288)</f>
        <v>2013</v>
      </c>
    </row>
    <row r="2289" spans="1:18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>(((J2289/60)/60)/24)+DATE(1970,1,1)</f>
        <v>41792.667361111111</v>
      </c>
      <c r="P2289" t="str">
        <f>LEFT(N2289,SEARCH("/",N2289)-1)</f>
        <v>music</v>
      </c>
      <c r="Q2289" t="str">
        <f>RIGHT(N2289,LEN(N2289)-SEARCH("/",N2289))</f>
        <v>rock</v>
      </c>
      <c r="R2289">
        <f>YEAR(O2289)</f>
        <v>2014</v>
      </c>
    </row>
    <row r="2290" spans="1:18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>(((J2290/60)/60)/24)+DATE(1970,1,1)</f>
        <v>41067.827418981484</v>
      </c>
      <c r="P2290" t="str">
        <f>LEFT(N2290,SEARCH("/",N2290)-1)</f>
        <v>music</v>
      </c>
      <c r="Q2290" t="str">
        <f>RIGHT(N2290,LEN(N2290)-SEARCH("/",N2290))</f>
        <v>rock</v>
      </c>
      <c r="R2290">
        <f>YEAR(O2290)</f>
        <v>2012</v>
      </c>
    </row>
    <row r="2291" spans="1:18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>(((J2291/60)/60)/24)+DATE(1970,1,1)</f>
        <v>41571.998379629629</v>
      </c>
      <c r="P2291" t="str">
        <f>LEFT(N2291,SEARCH("/",N2291)-1)</f>
        <v>music</v>
      </c>
      <c r="Q2291" t="str">
        <f>RIGHT(N2291,LEN(N2291)-SEARCH("/",N2291))</f>
        <v>rock</v>
      </c>
      <c r="R2291">
        <f>YEAR(O2291)</f>
        <v>2013</v>
      </c>
    </row>
    <row r="2292" spans="1:18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>(((J2292/60)/60)/24)+DATE(1970,1,1)</f>
        <v>40070.253819444442</v>
      </c>
      <c r="P2292" t="str">
        <f>LEFT(N2292,SEARCH("/",N2292)-1)</f>
        <v>music</v>
      </c>
      <c r="Q2292" t="str">
        <f>RIGHT(N2292,LEN(N2292)-SEARCH("/",N2292))</f>
        <v>rock</v>
      </c>
      <c r="R2292">
        <f>YEAR(O2292)</f>
        <v>2009</v>
      </c>
    </row>
    <row r="2293" spans="1:18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>(((J2293/60)/60)/24)+DATE(1970,1,1)</f>
        <v>40987.977060185185</v>
      </c>
      <c r="P2293" t="str">
        <f>LEFT(N2293,SEARCH("/",N2293)-1)</f>
        <v>music</v>
      </c>
      <c r="Q2293" t="str">
        <f>RIGHT(N2293,LEN(N2293)-SEARCH("/",N2293))</f>
        <v>rock</v>
      </c>
      <c r="R2293">
        <f>YEAR(O2293)</f>
        <v>2012</v>
      </c>
    </row>
    <row r="2294" spans="1:18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>(((J2294/60)/60)/24)+DATE(1970,1,1)</f>
        <v>40987.697638888887</v>
      </c>
      <c r="P2294" t="str">
        <f>LEFT(N2294,SEARCH("/",N2294)-1)</f>
        <v>music</v>
      </c>
      <c r="Q2294" t="str">
        <f>RIGHT(N2294,LEN(N2294)-SEARCH("/",N2294))</f>
        <v>rock</v>
      </c>
      <c r="R2294">
        <f>YEAR(O2294)</f>
        <v>2012</v>
      </c>
    </row>
    <row r="2295" spans="1:18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>(((J2295/60)/60)/24)+DATE(1970,1,1)</f>
        <v>41151.708321759259</v>
      </c>
      <c r="P2295" t="str">
        <f>LEFT(N2295,SEARCH("/",N2295)-1)</f>
        <v>music</v>
      </c>
      <c r="Q2295" t="str">
        <f>RIGHT(N2295,LEN(N2295)-SEARCH("/",N2295))</f>
        <v>rock</v>
      </c>
      <c r="R2295">
        <f>YEAR(O2295)</f>
        <v>2012</v>
      </c>
    </row>
    <row r="2296" spans="1:18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>(((J2296/60)/60)/24)+DATE(1970,1,1)</f>
        <v>41264.72314814815</v>
      </c>
      <c r="P2296" t="str">
        <f>LEFT(N2296,SEARCH("/",N2296)-1)</f>
        <v>music</v>
      </c>
      <c r="Q2296" t="str">
        <f>RIGHT(N2296,LEN(N2296)-SEARCH("/",N2296))</f>
        <v>rock</v>
      </c>
      <c r="R2296">
        <f>YEAR(O2296)</f>
        <v>2012</v>
      </c>
    </row>
    <row r="2297" spans="1:18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>(((J2297/60)/60)/24)+DATE(1970,1,1)</f>
        <v>41270.954351851848</v>
      </c>
      <c r="P2297" t="str">
        <f>LEFT(N2297,SEARCH("/",N2297)-1)</f>
        <v>music</v>
      </c>
      <c r="Q2297" t="str">
        <f>RIGHT(N2297,LEN(N2297)-SEARCH("/",N2297))</f>
        <v>rock</v>
      </c>
      <c r="R2297">
        <f>YEAR(O2297)</f>
        <v>2012</v>
      </c>
    </row>
    <row r="2298" spans="1:18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>(((J2298/60)/60)/24)+DATE(1970,1,1)</f>
        <v>40927.731782407405</v>
      </c>
      <c r="P2298" t="str">
        <f>LEFT(N2298,SEARCH("/",N2298)-1)</f>
        <v>music</v>
      </c>
      <c r="Q2298" t="str">
        <f>RIGHT(N2298,LEN(N2298)-SEARCH("/",N2298))</f>
        <v>rock</v>
      </c>
      <c r="R2298">
        <f>YEAR(O2298)</f>
        <v>2012</v>
      </c>
    </row>
    <row r="2299" spans="1:18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>(((J2299/60)/60)/24)+DATE(1970,1,1)</f>
        <v>40948.042233796295</v>
      </c>
      <c r="P2299" t="str">
        <f>LEFT(N2299,SEARCH("/",N2299)-1)</f>
        <v>music</v>
      </c>
      <c r="Q2299" t="str">
        <f>RIGHT(N2299,LEN(N2299)-SEARCH("/",N2299))</f>
        <v>rock</v>
      </c>
      <c r="R2299">
        <f>YEAR(O2299)</f>
        <v>2012</v>
      </c>
    </row>
    <row r="2300" spans="1:18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>(((J2300/60)/60)/24)+DATE(1970,1,1)</f>
        <v>41694.84065972222</v>
      </c>
      <c r="P2300" t="str">
        <f>LEFT(N2300,SEARCH("/",N2300)-1)</f>
        <v>music</v>
      </c>
      <c r="Q2300" t="str">
        <f>RIGHT(N2300,LEN(N2300)-SEARCH("/",N2300))</f>
        <v>rock</v>
      </c>
      <c r="R2300">
        <f>YEAR(O2300)</f>
        <v>2014</v>
      </c>
    </row>
    <row r="2301" spans="1:18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>(((J2301/60)/60)/24)+DATE(1970,1,1)</f>
        <v>40565.032511574071</v>
      </c>
      <c r="P2301" t="str">
        <f>LEFT(N2301,SEARCH("/",N2301)-1)</f>
        <v>music</v>
      </c>
      <c r="Q2301" t="str">
        <f>RIGHT(N2301,LEN(N2301)-SEARCH("/",N2301))</f>
        <v>rock</v>
      </c>
      <c r="R2301">
        <f>YEAR(O2301)</f>
        <v>2011</v>
      </c>
    </row>
    <row r="2302" spans="1:18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>(((J2302/60)/60)/24)+DATE(1970,1,1)</f>
        <v>41074.727037037039</v>
      </c>
      <c r="P2302" t="str">
        <f>LEFT(N2302,SEARCH("/",N2302)-1)</f>
        <v>music</v>
      </c>
      <c r="Q2302" t="str">
        <f>RIGHT(N2302,LEN(N2302)-SEARCH("/",N2302))</f>
        <v>rock</v>
      </c>
      <c r="R2302">
        <f>YEAR(O2302)</f>
        <v>2012</v>
      </c>
    </row>
    <row r="2303" spans="1:18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>(((J2303/60)/60)/24)+DATE(1970,1,1)</f>
        <v>41416.146944444445</v>
      </c>
      <c r="P2303" t="str">
        <f>LEFT(N2303,SEARCH("/",N2303)-1)</f>
        <v>music</v>
      </c>
      <c r="Q2303" t="str">
        <f>RIGHT(N2303,LEN(N2303)-SEARCH("/",N2303))</f>
        <v>indie rock</v>
      </c>
      <c r="R2303">
        <f>YEAR(O2303)</f>
        <v>2013</v>
      </c>
    </row>
    <row r="2304" spans="1:18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>(((J2304/60)/60)/24)+DATE(1970,1,1)</f>
        <v>41605.868449074071</v>
      </c>
      <c r="P2304" t="str">
        <f>LEFT(N2304,SEARCH("/",N2304)-1)</f>
        <v>music</v>
      </c>
      <c r="Q2304" t="str">
        <f>RIGHT(N2304,LEN(N2304)-SEARCH("/",N2304))</f>
        <v>indie rock</v>
      </c>
      <c r="R2304">
        <f>YEAR(O2304)</f>
        <v>2013</v>
      </c>
    </row>
    <row r="2305" spans="1:18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>(((J2305/60)/60)/24)+DATE(1970,1,1)</f>
        <v>40850.111064814817</v>
      </c>
      <c r="P2305" t="str">
        <f>LEFT(N2305,SEARCH("/",N2305)-1)</f>
        <v>music</v>
      </c>
      <c r="Q2305" t="str">
        <f>RIGHT(N2305,LEN(N2305)-SEARCH("/",N2305))</f>
        <v>indie rock</v>
      </c>
      <c r="R2305">
        <f>YEAR(O2305)</f>
        <v>2011</v>
      </c>
    </row>
    <row r="2306" spans="1:18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>(((J2306/60)/60)/24)+DATE(1970,1,1)</f>
        <v>40502.815868055557</v>
      </c>
      <c r="P2306" t="str">
        <f>LEFT(N2306,SEARCH("/",N2306)-1)</f>
        <v>music</v>
      </c>
      <c r="Q2306" t="str">
        <f>RIGHT(N2306,LEN(N2306)-SEARCH("/",N2306))</f>
        <v>indie rock</v>
      </c>
      <c r="R2306">
        <f>YEAR(O2306)</f>
        <v>2010</v>
      </c>
    </row>
    <row r="2307" spans="1:18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>(((J2307/60)/60)/24)+DATE(1970,1,1)</f>
        <v>41834.695277777777</v>
      </c>
      <c r="P2307" t="str">
        <f>LEFT(N2307,SEARCH("/",N2307)-1)</f>
        <v>music</v>
      </c>
      <c r="Q2307" t="str">
        <f>RIGHT(N2307,LEN(N2307)-SEARCH("/",N2307))</f>
        <v>indie rock</v>
      </c>
      <c r="R2307">
        <f>YEAR(O2307)</f>
        <v>2014</v>
      </c>
    </row>
    <row r="2308" spans="1:18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>(((J2308/60)/60)/24)+DATE(1970,1,1)</f>
        <v>40948.16815972222</v>
      </c>
      <c r="P2308" t="str">
        <f>LEFT(N2308,SEARCH("/",N2308)-1)</f>
        <v>music</v>
      </c>
      <c r="Q2308" t="str">
        <f>RIGHT(N2308,LEN(N2308)-SEARCH("/",N2308))</f>
        <v>indie rock</v>
      </c>
      <c r="R2308">
        <f>YEAR(O2308)</f>
        <v>2012</v>
      </c>
    </row>
    <row r="2309" spans="1:18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>(((J2309/60)/60)/24)+DATE(1970,1,1)</f>
        <v>41004.802465277775</v>
      </c>
      <c r="P2309" t="str">
        <f>LEFT(N2309,SEARCH("/",N2309)-1)</f>
        <v>music</v>
      </c>
      <c r="Q2309" t="str">
        <f>RIGHT(N2309,LEN(N2309)-SEARCH("/",N2309))</f>
        <v>indie rock</v>
      </c>
      <c r="R2309">
        <f>YEAR(O2309)</f>
        <v>2012</v>
      </c>
    </row>
    <row r="2310" spans="1:18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>(((J2310/60)/60)/24)+DATE(1970,1,1)</f>
        <v>41851.962916666671</v>
      </c>
      <c r="P2310" t="str">
        <f>LEFT(N2310,SEARCH("/",N2310)-1)</f>
        <v>music</v>
      </c>
      <c r="Q2310" t="str">
        <f>RIGHT(N2310,LEN(N2310)-SEARCH("/",N2310))</f>
        <v>indie rock</v>
      </c>
      <c r="R2310">
        <f>YEAR(O2310)</f>
        <v>2014</v>
      </c>
    </row>
    <row r="2311" spans="1:18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>(((J2311/60)/60)/24)+DATE(1970,1,1)</f>
        <v>41307.987696759257</v>
      </c>
      <c r="P2311" t="str">
        <f>LEFT(N2311,SEARCH("/",N2311)-1)</f>
        <v>music</v>
      </c>
      <c r="Q2311" t="str">
        <f>RIGHT(N2311,LEN(N2311)-SEARCH("/",N2311))</f>
        <v>indie rock</v>
      </c>
      <c r="R2311">
        <f>YEAR(O2311)</f>
        <v>2013</v>
      </c>
    </row>
    <row r="2312" spans="1:18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>(((J2312/60)/60)/24)+DATE(1970,1,1)</f>
        <v>41324.79415509259</v>
      </c>
      <c r="P2312" t="str">
        <f>LEFT(N2312,SEARCH("/",N2312)-1)</f>
        <v>music</v>
      </c>
      <c r="Q2312" t="str">
        <f>RIGHT(N2312,LEN(N2312)-SEARCH("/",N2312))</f>
        <v>indie rock</v>
      </c>
      <c r="R2312">
        <f>YEAR(O2312)</f>
        <v>2013</v>
      </c>
    </row>
    <row r="2313" spans="1:18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>(((J2313/60)/60)/24)+DATE(1970,1,1)</f>
        <v>41736.004502314812</v>
      </c>
      <c r="P2313" t="str">
        <f>LEFT(N2313,SEARCH("/",N2313)-1)</f>
        <v>music</v>
      </c>
      <c r="Q2313" t="str">
        <f>RIGHT(N2313,LEN(N2313)-SEARCH("/",N2313))</f>
        <v>indie rock</v>
      </c>
      <c r="R2313">
        <f>YEAR(O2313)</f>
        <v>2014</v>
      </c>
    </row>
    <row r="2314" spans="1:18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>(((J2314/60)/60)/24)+DATE(1970,1,1)</f>
        <v>41716.632847222223</v>
      </c>
      <c r="P2314" t="str">
        <f>LEFT(N2314,SEARCH("/",N2314)-1)</f>
        <v>music</v>
      </c>
      <c r="Q2314" t="str">
        <f>RIGHT(N2314,LEN(N2314)-SEARCH("/",N2314))</f>
        <v>indie rock</v>
      </c>
      <c r="R2314">
        <f>YEAR(O2314)</f>
        <v>2014</v>
      </c>
    </row>
    <row r="2315" spans="1:18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>(((J2315/60)/60)/24)+DATE(1970,1,1)</f>
        <v>41002.958634259259</v>
      </c>
      <c r="P2315" t="str">
        <f>LEFT(N2315,SEARCH("/",N2315)-1)</f>
        <v>music</v>
      </c>
      <c r="Q2315" t="str">
        <f>RIGHT(N2315,LEN(N2315)-SEARCH("/",N2315))</f>
        <v>indie rock</v>
      </c>
      <c r="R2315">
        <f>YEAR(O2315)</f>
        <v>2012</v>
      </c>
    </row>
    <row r="2316" spans="1:18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>(((J2316/60)/60)/24)+DATE(1970,1,1)</f>
        <v>41037.551585648151</v>
      </c>
      <c r="P2316" t="str">
        <f>LEFT(N2316,SEARCH("/",N2316)-1)</f>
        <v>music</v>
      </c>
      <c r="Q2316" t="str">
        <f>RIGHT(N2316,LEN(N2316)-SEARCH("/",N2316))</f>
        <v>indie rock</v>
      </c>
      <c r="R2316">
        <f>YEAR(O2316)</f>
        <v>2012</v>
      </c>
    </row>
    <row r="2317" spans="1:18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>(((J2317/60)/60)/24)+DATE(1970,1,1)</f>
        <v>41004.72619212963</v>
      </c>
      <c r="P2317" t="str">
        <f>LEFT(N2317,SEARCH("/",N2317)-1)</f>
        <v>music</v>
      </c>
      <c r="Q2317" t="str">
        <f>RIGHT(N2317,LEN(N2317)-SEARCH("/",N2317))</f>
        <v>indie rock</v>
      </c>
      <c r="R2317">
        <f>YEAR(O2317)</f>
        <v>2012</v>
      </c>
    </row>
    <row r="2318" spans="1:18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>(((J2318/60)/60)/24)+DATE(1970,1,1)</f>
        <v>40079.725115740745</v>
      </c>
      <c r="P2318" t="str">
        <f>LEFT(N2318,SEARCH("/",N2318)-1)</f>
        <v>music</v>
      </c>
      <c r="Q2318" t="str">
        <f>RIGHT(N2318,LEN(N2318)-SEARCH("/",N2318))</f>
        <v>indie rock</v>
      </c>
      <c r="R2318">
        <f>YEAR(O2318)</f>
        <v>2009</v>
      </c>
    </row>
    <row r="2319" spans="1:18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>(((J2319/60)/60)/24)+DATE(1970,1,1)</f>
        <v>40192.542233796295</v>
      </c>
      <c r="P2319" t="str">
        <f>LEFT(N2319,SEARCH("/",N2319)-1)</f>
        <v>music</v>
      </c>
      <c r="Q2319" t="str">
        <f>RIGHT(N2319,LEN(N2319)-SEARCH("/",N2319))</f>
        <v>indie rock</v>
      </c>
      <c r="R2319">
        <f>YEAR(O2319)</f>
        <v>2010</v>
      </c>
    </row>
    <row r="2320" spans="1:18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>(((J2320/60)/60)/24)+DATE(1970,1,1)</f>
        <v>40050.643680555557</v>
      </c>
      <c r="P2320" t="str">
        <f>LEFT(N2320,SEARCH("/",N2320)-1)</f>
        <v>music</v>
      </c>
      <c r="Q2320" t="str">
        <f>RIGHT(N2320,LEN(N2320)-SEARCH("/",N2320))</f>
        <v>indie rock</v>
      </c>
      <c r="R2320">
        <f>YEAR(O2320)</f>
        <v>2009</v>
      </c>
    </row>
    <row r="2321" spans="1:18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>(((J2321/60)/60)/24)+DATE(1970,1,1)</f>
        <v>41593.082002314812</v>
      </c>
      <c r="P2321" t="str">
        <f>LEFT(N2321,SEARCH("/",N2321)-1)</f>
        <v>music</v>
      </c>
      <c r="Q2321" t="str">
        <f>RIGHT(N2321,LEN(N2321)-SEARCH("/",N2321))</f>
        <v>indie rock</v>
      </c>
      <c r="R2321">
        <f>YEAR(O2321)</f>
        <v>2013</v>
      </c>
    </row>
    <row r="2322" spans="1:18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>(((J2322/60)/60)/24)+DATE(1970,1,1)</f>
        <v>41696.817129629628</v>
      </c>
      <c r="P2322" t="str">
        <f>LEFT(N2322,SEARCH("/",N2322)-1)</f>
        <v>music</v>
      </c>
      <c r="Q2322" t="str">
        <f>RIGHT(N2322,LEN(N2322)-SEARCH("/",N2322))</f>
        <v>indie rock</v>
      </c>
      <c r="R2322">
        <f>YEAR(O2322)</f>
        <v>2014</v>
      </c>
    </row>
    <row r="2323" spans="1:18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>(((J2323/60)/60)/24)+DATE(1970,1,1)</f>
        <v>42799.260428240741</v>
      </c>
      <c r="P2323" t="str">
        <f>LEFT(N2323,SEARCH("/",N2323)-1)</f>
        <v>food</v>
      </c>
      <c r="Q2323" t="str">
        <f>RIGHT(N2323,LEN(N2323)-SEARCH("/",N2323))</f>
        <v>small batch</v>
      </c>
      <c r="R2323">
        <f>YEAR(O2323)</f>
        <v>2017</v>
      </c>
    </row>
    <row r="2324" spans="1:18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>(((J2324/60)/60)/24)+DATE(1970,1,1)</f>
        <v>42804.895474537043</v>
      </c>
      <c r="P2324" t="str">
        <f>LEFT(N2324,SEARCH("/",N2324)-1)</f>
        <v>food</v>
      </c>
      <c r="Q2324" t="str">
        <f>RIGHT(N2324,LEN(N2324)-SEARCH("/",N2324))</f>
        <v>small batch</v>
      </c>
      <c r="R2324">
        <f>YEAR(O2324)</f>
        <v>2017</v>
      </c>
    </row>
    <row r="2325" spans="1:18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>(((J2325/60)/60)/24)+DATE(1970,1,1)</f>
        <v>42807.755173611105</v>
      </c>
      <c r="P2325" t="str">
        <f>LEFT(N2325,SEARCH("/",N2325)-1)</f>
        <v>food</v>
      </c>
      <c r="Q2325" t="str">
        <f>RIGHT(N2325,LEN(N2325)-SEARCH("/",N2325))</f>
        <v>small batch</v>
      </c>
      <c r="R2325">
        <f>YEAR(O2325)</f>
        <v>2017</v>
      </c>
    </row>
    <row r="2326" spans="1:18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>(((J2326/60)/60)/24)+DATE(1970,1,1)</f>
        <v>42790.885243055556</v>
      </c>
      <c r="P2326" t="str">
        <f>LEFT(N2326,SEARCH("/",N2326)-1)</f>
        <v>food</v>
      </c>
      <c r="Q2326" t="str">
        <f>RIGHT(N2326,LEN(N2326)-SEARCH("/",N2326))</f>
        <v>small batch</v>
      </c>
      <c r="R2326">
        <f>YEAR(O2326)</f>
        <v>2017</v>
      </c>
    </row>
    <row r="2327" spans="1:18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>(((J2327/60)/60)/24)+DATE(1970,1,1)</f>
        <v>42794.022349537037</v>
      </c>
      <c r="P2327" t="str">
        <f>LEFT(N2327,SEARCH("/",N2327)-1)</f>
        <v>food</v>
      </c>
      <c r="Q2327" t="str">
        <f>RIGHT(N2327,LEN(N2327)-SEARCH("/",N2327))</f>
        <v>small batch</v>
      </c>
      <c r="R2327">
        <f>YEAR(O2327)</f>
        <v>2017</v>
      </c>
    </row>
    <row r="2328" spans="1:18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>(((J2328/60)/60)/24)+DATE(1970,1,1)</f>
        <v>42804.034120370372</v>
      </c>
      <c r="P2328" t="str">
        <f>LEFT(N2328,SEARCH("/",N2328)-1)</f>
        <v>food</v>
      </c>
      <c r="Q2328" t="str">
        <f>RIGHT(N2328,LEN(N2328)-SEARCH("/",N2328))</f>
        <v>small batch</v>
      </c>
      <c r="R2328">
        <f>YEAR(O2328)</f>
        <v>2017</v>
      </c>
    </row>
    <row r="2329" spans="1:18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>(((J2329/60)/60)/24)+DATE(1970,1,1)</f>
        <v>41842.917129629634</v>
      </c>
      <c r="P2329" t="str">
        <f>LEFT(N2329,SEARCH("/",N2329)-1)</f>
        <v>food</v>
      </c>
      <c r="Q2329" t="str">
        <f>RIGHT(N2329,LEN(N2329)-SEARCH("/",N2329))</f>
        <v>small batch</v>
      </c>
      <c r="R2329">
        <f>YEAR(O2329)</f>
        <v>2014</v>
      </c>
    </row>
    <row r="2330" spans="1:18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>(((J2330/60)/60)/24)+DATE(1970,1,1)</f>
        <v>42139.781678240746</v>
      </c>
      <c r="P2330" t="str">
        <f>LEFT(N2330,SEARCH("/",N2330)-1)</f>
        <v>food</v>
      </c>
      <c r="Q2330" t="str">
        <f>RIGHT(N2330,LEN(N2330)-SEARCH("/",N2330))</f>
        <v>small batch</v>
      </c>
      <c r="R2330">
        <f>YEAR(O2330)</f>
        <v>2015</v>
      </c>
    </row>
    <row r="2331" spans="1:18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>(((J2331/60)/60)/24)+DATE(1970,1,1)</f>
        <v>41807.624374999999</v>
      </c>
      <c r="P2331" t="str">
        <f>LEFT(N2331,SEARCH("/",N2331)-1)</f>
        <v>food</v>
      </c>
      <c r="Q2331" t="str">
        <f>RIGHT(N2331,LEN(N2331)-SEARCH("/",N2331))</f>
        <v>small batch</v>
      </c>
      <c r="R2331">
        <f>YEAR(O2331)</f>
        <v>2014</v>
      </c>
    </row>
    <row r="2332" spans="1:18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>(((J2332/60)/60)/24)+DATE(1970,1,1)</f>
        <v>42332.89980324074</v>
      </c>
      <c r="P2332" t="str">
        <f>LEFT(N2332,SEARCH("/",N2332)-1)</f>
        <v>food</v>
      </c>
      <c r="Q2332" t="str">
        <f>RIGHT(N2332,LEN(N2332)-SEARCH("/",N2332))</f>
        <v>small batch</v>
      </c>
      <c r="R2332">
        <f>YEAR(O2332)</f>
        <v>2015</v>
      </c>
    </row>
    <row r="2333" spans="1:18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>(((J2333/60)/60)/24)+DATE(1970,1,1)</f>
        <v>41839.005671296298</v>
      </c>
      <c r="P2333" t="str">
        <f>LEFT(N2333,SEARCH("/",N2333)-1)</f>
        <v>food</v>
      </c>
      <c r="Q2333" t="str">
        <f>RIGHT(N2333,LEN(N2333)-SEARCH("/",N2333))</f>
        <v>small batch</v>
      </c>
      <c r="R2333">
        <f>YEAR(O2333)</f>
        <v>2014</v>
      </c>
    </row>
    <row r="2334" spans="1:18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>(((J2334/60)/60)/24)+DATE(1970,1,1)</f>
        <v>42011.628136574072</v>
      </c>
      <c r="P2334" t="str">
        <f>LEFT(N2334,SEARCH("/",N2334)-1)</f>
        <v>food</v>
      </c>
      <c r="Q2334" t="str">
        <f>RIGHT(N2334,LEN(N2334)-SEARCH("/",N2334))</f>
        <v>small batch</v>
      </c>
      <c r="R2334">
        <f>YEAR(O2334)</f>
        <v>2015</v>
      </c>
    </row>
    <row r="2335" spans="1:18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>(((J2335/60)/60)/24)+DATE(1970,1,1)</f>
        <v>41767.650347222225</v>
      </c>
      <c r="P2335" t="str">
        <f>LEFT(N2335,SEARCH("/",N2335)-1)</f>
        <v>food</v>
      </c>
      <c r="Q2335" t="str">
        <f>RIGHT(N2335,LEN(N2335)-SEARCH("/",N2335))</f>
        <v>small batch</v>
      </c>
      <c r="R2335">
        <f>YEAR(O2335)</f>
        <v>2014</v>
      </c>
    </row>
    <row r="2336" spans="1:18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>(((J2336/60)/60)/24)+DATE(1970,1,1)</f>
        <v>41918.670115740737</v>
      </c>
      <c r="P2336" t="str">
        <f>LEFT(N2336,SEARCH("/",N2336)-1)</f>
        <v>food</v>
      </c>
      <c r="Q2336" t="str">
        <f>RIGHT(N2336,LEN(N2336)-SEARCH("/",N2336))</f>
        <v>small batch</v>
      </c>
      <c r="R2336">
        <f>YEAR(O2336)</f>
        <v>2014</v>
      </c>
    </row>
    <row r="2337" spans="1:18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>(((J2337/60)/60)/24)+DATE(1970,1,1)</f>
        <v>41771.572256944448</v>
      </c>
      <c r="P2337" t="str">
        <f>LEFT(N2337,SEARCH("/",N2337)-1)</f>
        <v>food</v>
      </c>
      <c r="Q2337" t="str">
        <f>RIGHT(N2337,LEN(N2337)-SEARCH("/",N2337))</f>
        <v>small batch</v>
      </c>
      <c r="R2337">
        <f>YEAR(O2337)</f>
        <v>2014</v>
      </c>
    </row>
    <row r="2338" spans="1:18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>(((J2338/60)/60)/24)+DATE(1970,1,1)</f>
        <v>41666.924710648149</v>
      </c>
      <c r="P2338" t="str">
        <f>LEFT(N2338,SEARCH("/",N2338)-1)</f>
        <v>food</v>
      </c>
      <c r="Q2338" t="str">
        <f>RIGHT(N2338,LEN(N2338)-SEARCH("/",N2338))</f>
        <v>small batch</v>
      </c>
      <c r="R2338">
        <f>YEAR(O2338)</f>
        <v>2014</v>
      </c>
    </row>
    <row r="2339" spans="1:18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>(((J2339/60)/60)/24)+DATE(1970,1,1)</f>
        <v>41786.640543981484</v>
      </c>
      <c r="P2339" t="str">
        <f>LEFT(N2339,SEARCH("/",N2339)-1)</f>
        <v>food</v>
      </c>
      <c r="Q2339" t="str">
        <f>RIGHT(N2339,LEN(N2339)-SEARCH("/",N2339))</f>
        <v>small batch</v>
      </c>
      <c r="R2339">
        <f>YEAR(O2339)</f>
        <v>2014</v>
      </c>
    </row>
    <row r="2340" spans="1:18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>(((J2340/60)/60)/24)+DATE(1970,1,1)</f>
        <v>41789.896805555552</v>
      </c>
      <c r="P2340" t="str">
        <f>LEFT(N2340,SEARCH("/",N2340)-1)</f>
        <v>food</v>
      </c>
      <c r="Q2340" t="str">
        <f>RIGHT(N2340,LEN(N2340)-SEARCH("/",N2340))</f>
        <v>small batch</v>
      </c>
      <c r="R2340">
        <f>YEAR(O2340)</f>
        <v>2014</v>
      </c>
    </row>
    <row r="2341" spans="1:18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>(((J2341/60)/60)/24)+DATE(1970,1,1)</f>
        <v>42692.79987268518</v>
      </c>
      <c r="P2341" t="str">
        <f>LEFT(N2341,SEARCH("/",N2341)-1)</f>
        <v>food</v>
      </c>
      <c r="Q2341" t="str">
        <f>RIGHT(N2341,LEN(N2341)-SEARCH("/",N2341))</f>
        <v>small batch</v>
      </c>
      <c r="R2341">
        <f>YEAR(O2341)</f>
        <v>2016</v>
      </c>
    </row>
    <row r="2342" spans="1:18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>(((J2342/60)/60)/24)+DATE(1970,1,1)</f>
        <v>42643.642800925925</v>
      </c>
      <c r="P2342" t="str">
        <f>LEFT(N2342,SEARCH("/",N2342)-1)</f>
        <v>food</v>
      </c>
      <c r="Q2342" t="str">
        <f>RIGHT(N2342,LEN(N2342)-SEARCH("/",N2342))</f>
        <v>small batch</v>
      </c>
      <c r="R2342">
        <f>YEAR(O2342)</f>
        <v>2016</v>
      </c>
    </row>
    <row r="2343" spans="1:18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>(((J2343/60)/60)/24)+DATE(1970,1,1)</f>
        <v>42167.813703703709</v>
      </c>
      <c r="P2343" t="str">
        <f>LEFT(N2343,SEARCH("/",N2343)-1)</f>
        <v>technology</v>
      </c>
      <c r="Q2343" t="str">
        <f>RIGHT(N2343,LEN(N2343)-SEARCH("/",N2343))</f>
        <v>web</v>
      </c>
      <c r="R2343">
        <f>YEAR(O2343)</f>
        <v>2015</v>
      </c>
    </row>
    <row r="2344" spans="1:18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>(((J2344/60)/60)/24)+DATE(1970,1,1)</f>
        <v>41897.702199074076</v>
      </c>
      <c r="P2344" t="str">
        <f>LEFT(N2344,SEARCH("/",N2344)-1)</f>
        <v>technology</v>
      </c>
      <c r="Q2344" t="str">
        <f>RIGHT(N2344,LEN(N2344)-SEARCH("/",N2344))</f>
        <v>web</v>
      </c>
      <c r="R2344">
        <f>YEAR(O2344)</f>
        <v>2014</v>
      </c>
    </row>
    <row r="2345" spans="1:18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>(((J2345/60)/60)/24)+DATE(1970,1,1)</f>
        <v>42327.825289351851</v>
      </c>
      <c r="P2345" t="str">
        <f>LEFT(N2345,SEARCH("/",N2345)-1)</f>
        <v>technology</v>
      </c>
      <c r="Q2345" t="str">
        <f>RIGHT(N2345,LEN(N2345)-SEARCH("/",N2345))</f>
        <v>web</v>
      </c>
      <c r="R2345">
        <f>YEAR(O2345)</f>
        <v>2015</v>
      </c>
    </row>
    <row r="2346" spans="1:18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>(((J2346/60)/60)/24)+DATE(1970,1,1)</f>
        <v>42515.727650462963</v>
      </c>
      <c r="P2346" t="str">
        <f>LEFT(N2346,SEARCH("/",N2346)-1)</f>
        <v>technology</v>
      </c>
      <c r="Q2346" t="str">
        <f>RIGHT(N2346,LEN(N2346)-SEARCH("/",N2346))</f>
        <v>web</v>
      </c>
      <c r="R2346">
        <f>YEAR(O2346)</f>
        <v>2016</v>
      </c>
    </row>
    <row r="2347" spans="1:18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>(((J2347/60)/60)/24)+DATE(1970,1,1)</f>
        <v>42060.001805555556</v>
      </c>
      <c r="P2347" t="str">
        <f>LEFT(N2347,SEARCH("/",N2347)-1)</f>
        <v>technology</v>
      </c>
      <c r="Q2347" t="str">
        <f>RIGHT(N2347,LEN(N2347)-SEARCH("/",N2347))</f>
        <v>web</v>
      </c>
      <c r="R2347">
        <f>YEAR(O2347)</f>
        <v>2015</v>
      </c>
    </row>
    <row r="2348" spans="1:18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>(((J2348/60)/60)/24)+DATE(1970,1,1)</f>
        <v>42615.79896990741</v>
      </c>
      <c r="P2348" t="str">
        <f>LEFT(N2348,SEARCH("/",N2348)-1)</f>
        <v>technology</v>
      </c>
      <c r="Q2348" t="str">
        <f>RIGHT(N2348,LEN(N2348)-SEARCH("/",N2348))</f>
        <v>web</v>
      </c>
      <c r="R2348">
        <f>YEAR(O2348)</f>
        <v>2016</v>
      </c>
    </row>
    <row r="2349" spans="1:18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>(((J2349/60)/60)/24)+DATE(1970,1,1)</f>
        <v>42577.607361111113</v>
      </c>
      <c r="P2349" t="str">
        <f>LEFT(N2349,SEARCH("/",N2349)-1)</f>
        <v>technology</v>
      </c>
      <c r="Q2349" t="str">
        <f>RIGHT(N2349,LEN(N2349)-SEARCH("/",N2349))</f>
        <v>web</v>
      </c>
      <c r="R2349">
        <f>YEAR(O2349)</f>
        <v>2016</v>
      </c>
    </row>
    <row r="2350" spans="1:18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>(((J2350/60)/60)/24)+DATE(1970,1,1)</f>
        <v>42360.932152777779</v>
      </c>
      <c r="P2350" t="str">
        <f>LEFT(N2350,SEARCH("/",N2350)-1)</f>
        <v>technology</v>
      </c>
      <c r="Q2350" t="str">
        <f>RIGHT(N2350,LEN(N2350)-SEARCH("/",N2350))</f>
        <v>web</v>
      </c>
      <c r="R2350">
        <f>YEAR(O2350)</f>
        <v>2015</v>
      </c>
    </row>
    <row r="2351" spans="1:18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>(((J2351/60)/60)/24)+DATE(1970,1,1)</f>
        <v>42198.775787037041</v>
      </c>
      <c r="P2351" t="str">
        <f>LEFT(N2351,SEARCH("/",N2351)-1)</f>
        <v>technology</v>
      </c>
      <c r="Q2351" t="str">
        <f>RIGHT(N2351,LEN(N2351)-SEARCH("/",N2351))</f>
        <v>web</v>
      </c>
      <c r="R2351">
        <f>YEAR(O2351)</f>
        <v>2015</v>
      </c>
    </row>
    <row r="2352" spans="1:18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>(((J2352/60)/60)/24)+DATE(1970,1,1)</f>
        <v>42708.842245370368</v>
      </c>
      <c r="P2352" t="str">
        <f>LEFT(N2352,SEARCH("/",N2352)-1)</f>
        <v>technology</v>
      </c>
      <c r="Q2352" t="str">
        <f>RIGHT(N2352,LEN(N2352)-SEARCH("/",N2352))</f>
        <v>web</v>
      </c>
      <c r="R2352">
        <f>YEAR(O2352)</f>
        <v>2016</v>
      </c>
    </row>
    <row r="2353" spans="1:18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>(((J2353/60)/60)/24)+DATE(1970,1,1)</f>
        <v>42094.101145833338</v>
      </c>
      <c r="P2353" t="str">
        <f>LEFT(N2353,SEARCH("/",N2353)-1)</f>
        <v>technology</v>
      </c>
      <c r="Q2353" t="str">
        <f>RIGHT(N2353,LEN(N2353)-SEARCH("/",N2353))</f>
        <v>web</v>
      </c>
      <c r="R2353">
        <f>YEAR(O2353)</f>
        <v>2015</v>
      </c>
    </row>
    <row r="2354" spans="1:18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>(((J2354/60)/60)/24)+DATE(1970,1,1)</f>
        <v>42101.633703703701</v>
      </c>
      <c r="P2354" t="str">
        <f>LEFT(N2354,SEARCH("/",N2354)-1)</f>
        <v>technology</v>
      </c>
      <c r="Q2354" t="str">
        <f>RIGHT(N2354,LEN(N2354)-SEARCH("/",N2354))</f>
        <v>web</v>
      </c>
      <c r="R2354">
        <f>YEAR(O2354)</f>
        <v>2015</v>
      </c>
    </row>
    <row r="2355" spans="1:18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>(((J2355/60)/60)/24)+DATE(1970,1,1)</f>
        <v>42103.676180555558</v>
      </c>
      <c r="P2355" t="str">
        <f>LEFT(N2355,SEARCH("/",N2355)-1)</f>
        <v>technology</v>
      </c>
      <c r="Q2355" t="str">
        <f>RIGHT(N2355,LEN(N2355)-SEARCH("/",N2355))</f>
        <v>web</v>
      </c>
      <c r="R2355">
        <f>YEAR(O2355)</f>
        <v>2015</v>
      </c>
    </row>
    <row r="2356" spans="1:18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>(((J2356/60)/60)/24)+DATE(1970,1,1)</f>
        <v>41954.722916666666</v>
      </c>
      <c r="P2356" t="str">
        <f>LEFT(N2356,SEARCH("/",N2356)-1)</f>
        <v>technology</v>
      </c>
      <c r="Q2356" t="str">
        <f>RIGHT(N2356,LEN(N2356)-SEARCH("/",N2356))</f>
        <v>web</v>
      </c>
      <c r="R2356">
        <f>YEAR(O2356)</f>
        <v>2014</v>
      </c>
    </row>
    <row r="2357" spans="1:18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>(((J2357/60)/60)/24)+DATE(1970,1,1)</f>
        <v>42096.918240740735</v>
      </c>
      <c r="P2357" t="str">
        <f>LEFT(N2357,SEARCH("/",N2357)-1)</f>
        <v>technology</v>
      </c>
      <c r="Q2357" t="str">
        <f>RIGHT(N2357,LEN(N2357)-SEARCH("/",N2357))</f>
        <v>web</v>
      </c>
      <c r="R2357">
        <f>YEAR(O2357)</f>
        <v>2015</v>
      </c>
    </row>
    <row r="2358" spans="1:18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>(((J2358/60)/60)/24)+DATE(1970,1,1)</f>
        <v>42130.78361111111</v>
      </c>
      <c r="P2358" t="str">
        <f>LEFT(N2358,SEARCH("/",N2358)-1)</f>
        <v>technology</v>
      </c>
      <c r="Q2358" t="str">
        <f>RIGHT(N2358,LEN(N2358)-SEARCH("/",N2358))</f>
        <v>web</v>
      </c>
      <c r="R2358">
        <f>YEAR(O2358)</f>
        <v>2015</v>
      </c>
    </row>
    <row r="2359" spans="1:18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>(((J2359/60)/60)/24)+DATE(1970,1,1)</f>
        <v>42264.620115740734</v>
      </c>
      <c r="P2359" t="str">
        <f>LEFT(N2359,SEARCH("/",N2359)-1)</f>
        <v>technology</v>
      </c>
      <c r="Q2359" t="str">
        <f>RIGHT(N2359,LEN(N2359)-SEARCH("/",N2359))</f>
        <v>web</v>
      </c>
      <c r="R2359">
        <f>YEAR(O2359)</f>
        <v>2015</v>
      </c>
    </row>
    <row r="2360" spans="1:18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>(((J2360/60)/60)/24)+DATE(1970,1,1)</f>
        <v>41978.930972222224</v>
      </c>
      <c r="P2360" t="str">
        <f>LEFT(N2360,SEARCH("/",N2360)-1)</f>
        <v>technology</v>
      </c>
      <c r="Q2360" t="str">
        <f>RIGHT(N2360,LEN(N2360)-SEARCH("/",N2360))</f>
        <v>web</v>
      </c>
      <c r="R2360">
        <f>YEAR(O2360)</f>
        <v>2014</v>
      </c>
    </row>
    <row r="2361" spans="1:18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>(((J2361/60)/60)/24)+DATE(1970,1,1)</f>
        <v>42159.649583333332</v>
      </c>
      <c r="P2361" t="str">
        <f>LEFT(N2361,SEARCH("/",N2361)-1)</f>
        <v>technology</v>
      </c>
      <c r="Q2361" t="str">
        <f>RIGHT(N2361,LEN(N2361)-SEARCH("/",N2361))</f>
        <v>web</v>
      </c>
      <c r="R2361">
        <f>YEAR(O2361)</f>
        <v>2015</v>
      </c>
    </row>
    <row r="2362" spans="1:18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>(((J2362/60)/60)/24)+DATE(1970,1,1)</f>
        <v>42377.70694444445</v>
      </c>
      <c r="P2362" t="str">
        <f>LEFT(N2362,SEARCH("/",N2362)-1)</f>
        <v>technology</v>
      </c>
      <c r="Q2362" t="str">
        <f>RIGHT(N2362,LEN(N2362)-SEARCH("/",N2362))</f>
        <v>web</v>
      </c>
      <c r="R2362">
        <f>YEAR(O2362)</f>
        <v>2016</v>
      </c>
    </row>
    <row r="2363" spans="1:18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>(((J2363/60)/60)/24)+DATE(1970,1,1)</f>
        <v>42466.858888888892</v>
      </c>
      <c r="P2363" t="str">
        <f>LEFT(N2363,SEARCH("/",N2363)-1)</f>
        <v>technology</v>
      </c>
      <c r="Q2363" t="str">
        <f>RIGHT(N2363,LEN(N2363)-SEARCH("/",N2363))</f>
        <v>web</v>
      </c>
      <c r="R2363">
        <f>YEAR(O2363)</f>
        <v>2016</v>
      </c>
    </row>
    <row r="2364" spans="1:18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>(((J2364/60)/60)/24)+DATE(1970,1,1)</f>
        <v>41954.688310185185</v>
      </c>
      <c r="P2364" t="str">
        <f>LEFT(N2364,SEARCH("/",N2364)-1)</f>
        <v>technology</v>
      </c>
      <c r="Q2364" t="str">
        <f>RIGHT(N2364,LEN(N2364)-SEARCH("/",N2364))</f>
        <v>web</v>
      </c>
      <c r="R2364">
        <f>YEAR(O2364)</f>
        <v>2014</v>
      </c>
    </row>
    <row r="2365" spans="1:18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>(((J2365/60)/60)/24)+DATE(1970,1,1)</f>
        <v>42322.011574074073</v>
      </c>
      <c r="P2365" t="str">
        <f>LEFT(N2365,SEARCH("/",N2365)-1)</f>
        <v>technology</v>
      </c>
      <c r="Q2365" t="str">
        <f>RIGHT(N2365,LEN(N2365)-SEARCH("/",N2365))</f>
        <v>web</v>
      </c>
      <c r="R2365">
        <f>YEAR(O2365)</f>
        <v>2015</v>
      </c>
    </row>
    <row r="2366" spans="1:18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>(((J2366/60)/60)/24)+DATE(1970,1,1)</f>
        <v>42248.934675925921</v>
      </c>
      <c r="P2366" t="str">
        <f>LEFT(N2366,SEARCH("/",N2366)-1)</f>
        <v>technology</v>
      </c>
      <c r="Q2366" t="str">
        <f>RIGHT(N2366,LEN(N2366)-SEARCH("/",N2366))</f>
        <v>web</v>
      </c>
      <c r="R2366">
        <f>YEAR(O2366)</f>
        <v>2015</v>
      </c>
    </row>
    <row r="2367" spans="1:18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>(((J2367/60)/60)/24)+DATE(1970,1,1)</f>
        <v>42346.736400462964</v>
      </c>
      <c r="P2367" t="str">
        <f>LEFT(N2367,SEARCH("/",N2367)-1)</f>
        <v>technology</v>
      </c>
      <c r="Q2367" t="str">
        <f>RIGHT(N2367,LEN(N2367)-SEARCH("/",N2367))</f>
        <v>web</v>
      </c>
      <c r="R2367">
        <f>YEAR(O2367)</f>
        <v>2015</v>
      </c>
    </row>
    <row r="2368" spans="1:18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>(((J2368/60)/60)/24)+DATE(1970,1,1)</f>
        <v>42268.531631944439</v>
      </c>
      <c r="P2368" t="str">
        <f>LEFT(N2368,SEARCH("/",N2368)-1)</f>
        <v>technology</v>
      </c>
      <c r="Q2368" t="str">
        <f>RIGHT(N2368,LEN(N2368)-SEARCH("/",N2368))</f>
        <v>web</v>
      </c>
      <c r="R2368">
        <f>YEAR(O2368)</f>
        <v>2015</v>
      </c>
    </row>
    <row r="2369" spans="1:18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>(((J2369/60)/60)/24)+DATE(1970,1,1)</f>
        <v>42425.970092592594</v>
      </c>
      <c r="P2369" t="str">
        <f>LEFT(N2369,SEARCH("/",N2369)-1)</f>
        <v>technology</v>
      </c>
      <c r="Q2369" t="str">
        <f>RIGHT(N2369,LEN(N2369)-SEARCH("/",N2369))</f>
        <v>web</v>
      </c>
      <c r="R2369">
        <f>YEAR(O2369)</f>
        <v>2016</v>
      </c>
    </row>
    <row r="2370" spans="1:18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>(((J2370/60)/60)/24)+DATE(1970,1,1)</f>
        <v>42063.721817129626</v>
      </c>
      <c r="P2370" t="str">
        <f>LEFT(N2370,SEARCH("/",N2370)-1)</f>
        <v>technology</v>
      </c>
      <c r="Q2370" t="str">
        <f>RIGHT(N2370,LEN(N2370)-SEARCH("/",N2370))</f>
        <v>web</v>
      </c>
      <c r="R2370">
        <f>YEAR(O2370)</f>
        <v>2015</v>
      </c>
    </row>
    <row r="2371" spans="1:18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>(((J2371/60)/60)/24)+DATE(1970,1,1)</f>
        <v>42380.812627314815</v>
      </c>
      <c r="P2371" t="str">
        <f>LEFT(N2371,SEARCH("/",N2371)-1)</f>
        <v>technology</v>
      </c>
      <c r="Q2371" t="str">
        <f>RIGHT(N2371,LEN(N2371)-SEARCH("/",N2371))</f>
        <v>web</v>
      </c>
      <c r="R2371">
        <f>YEAR(O2371)</f>
        <v>2016</v>
      </c>
    </row>
    <row r="2372" spans="1:18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>(((J2372/60)/60)/24)+DATE(1970,1,1)</f>
        <v>41961.18913194444</v>
      </c>
      <c r="P2372" t="str">
        <f>LEFT(N2372,SEARCH("/",N2372)-1)</f>
        <v>technology</v>
      </c>
      <c r="Q2372" t="str">
        <f>RIGHT(N2372,LEN(N2372)-SEARCH("/",N2372))</f>
        <v>web</v>
      </c>
      <c r="R2372">
        <f>YEAR(O2372)</f>
        <v>2014</v>
      </c>
    </row>
    <row r="2373" spans="1:18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>(((J2373/60)/60)/24)+DATE(1970,1,1)</f>
        <v>42150.777731481481</v>
      </c>
      <c r="P2373" t="str">
        <f>LEFT(N2373,SEARCH("/",N2373)-1)</f>
        <v>technology</v>
      </c>
      <c r="Q2373" t="str">
        <f>RIGHT(N2373,LEN(N2373)-SEARCH("/",N2373))</f>
        <v>web</v>
      </c>
      <c r="R2373">
        <f>YEAR(O2373)</f>
        <v>2015</v>
      </c>
    </row>
    <row r="2374" spans="1:18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>(((J2374/60)/60)/24)+DATE(1970,1,1)</f>
        <v>42088.069108796291</v>
      </c>
      <c r="P2374" t="str">
        <f>LEFT(N2374,SEARCH("/",N2374)-1)</f>
        <v>technology</v>
      </c>
      <c r="Q2374" t="str">
        <f>RIGHT(N2374,LEN(N2374)-SEARCH("/",N2374))</f>
        <v>web</v>
      </c>
      <c r="R2374">
        <f>YEAR(O2374)</f>
        <v>2015</v>
      </c>
    </row>
    <row r="2375" spans="1:18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>(((J2375/60)/60)/24)+DATE(1970,1,1)</f>
        <v>42215.662314814821</v>
      </c>
      <c r="P2375" t="str">
        <f>LEFT(N2375,SEARCH("/",N2375)-1)</f>
        <v>technology</v>
      </c>
      <c r="Q2375" t="str">
        <f>RIGHT(N2375,LEN(N2375)-SEARCH("/",N2375))</f>
        <v>web</v>
      </c>
      <c r="R2375">
        <f>YEAR(O2375)</f>
        <v>2015</v>
      </c>
    </row>
    <row r="2376" spans="1:18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>(((J2376/60)/60)/24)+DATE(1970,1,1)</f>
        <v>42017.843287037031</v>
      </c>
      <c r="P2376" t="str">
        <f>LEFT(N2376,SEARCH("/",N2376)-1)</f>
        <v>technology</v>
      </c>
      <c r="Q2376" t="str">
        <f>RIGHT(N2376,LEN(N2376)-SEARCH("/",N2376))</f>
        <v>web</v>
      </c>
      <c r="R2376">
        <f>YEAR(O2376)</f>
        <v>2015</v>
      </c>
    </row>
    <row r="2377" spans="1:18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>(((J2377/60)/60)/24)+DATE(1970,1,1)</f>
        <v>42592.836076388892</v>
      </c>
      <c r="P2377" t="str">
        <f>LEFT(N2377,SEARCH("/",N2377)-1)</f>
        <v>technology</v>
      </c>
      <c r="Q2377" t="str">
        <f>RIGHT(N2377,LEN(N2377)-SEARCH("/",N2377))</f>
        <v>web</v>
      </c>
      <c r="R2377">
        <f>YEAR(O2377)</f>
        <v>2016</v>
      </c>
    </row>
    <row r="2378" spans="1:18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>(((J2378/60)/60)/24)+DATE(1970,1,1)</f>
        <v>42318.925532407404</v>
      </c>
      <c r="P2378" t="str">
        <f>LEFT(N2378,SEARCH("/",N2378)-1)</f>
        <v>technology</v>
      </c>
      <c r="Q2378" t="str">
        <f>RIGHT(N2378,LEN(N2378)-SEARCH("/",N2378))</f>
        <v>web</v>
      </c>
      <c r="R2378">
        <f>YEAR(O2378)</f>
        <v>2015</v>
      </c>
    </row>
    <row r="2379" spans="1:18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>(((J2379/60)/60)/24)+DATE(1970,1,1)</f>
        <v>42669.870173611111</v>
      </c>
      <c r="P2379" t="str">
        <f>LEFT(N2379,SEARCH("/",N2379)-1)</f>
        <v>technology</v>
      </c>
      <c r="Q2379" t="str">
        <f>RIGHT(N2379,LEN(N2379)-SEARCH("/",N2379))</f>
        <v>web</v>
      </c>
      <c r="R2379">
        <f>YEAR(O2379)</f>
        <v>2016</v>
      </c>
    </row>
    <row r="2380" spans="1:18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>(((J2380/60)/60)/24)+DATE(1970,1,1)</f>
        <v>42213.013078703705</v>
      </c>
      <c r="P2380" t="str">
        <f>LEFT(N2380,SEARCH("/",N2380)-1)</f>
        <v>technology</v>
      </c>
      <c r="Q2380" t="str">
        <f>RIGHT(N2380,LEN(N2380)-SEARCH("/",N2380))</f>
        <v>web</v>
      </c>
      <c r="R2380">
        <f>YEAR(O2380)</f>
        <v>2015</v>
      </c>
    </row>
    <row r="2381" spans="1:18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>(((J2381/60)/60)/24)+DATE(1970,1,1)</f>
        <v>42237.016388888893</v>
      </c>
      <c r="P2381" t="str">
        <f>LEFT(N2381,SEARCH("/",N2381)-1)</f>
        <v>technology</v>
      </c>
      <c r="Q2381" t="str">
        <f>RIGHT(N2381,LEN(N2381)-SEARCH("/",N2381))</f>
        <v>web</v>
      </c>
      <c r="R2381">
        <f>YEAR(O2381)</f>
        <v>2015</v>
      </c>
    </row>
    <row r="2382" spans="1:18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>(((J2382/60)/60)/24)+DATE(1970,1,1)</f>
        <v>42248.793310185181</v>
      </c>
      <c r="P2382" t="str">
        <f>LEFT(N2382,SEARCH("/",N2382)-1)</f>
        <v>technology</v>
      </c>
      <c r="Q2382" t="str">
        <f>RIGHT(N2382,LEN(N2382)-SEARCH("/",N2382))</f>
        <v>web</v>
      </c>
      <c r="R2382">
        <f>YEAR(O2382)</f>
        <v>2015</v>
      </c>
    </row>
    <row r="2383" spans="1:18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>(((J2383/60)/60)/24)+DATE(1970,1,1)</f>
        <v>42074.935740740737</v>
      </c>
      <c r="P2383" t="str">
        <f>LEFT(N2383,SEARCH("/",N2383)-1)</f>
        <v>technology</v>
      </c>
      <c r="Q2383" t="str">
        <f>RIGHT(N2383,LEN(N2383)-SEARCH("/",N2383))</f>
        <v>web</v>
      </c>
      <c r="R2383">
        <f>YEAR(O2383)</f>
        <v>2015</v>
      </c>
    </row>
    <row r="2384" spans="1:18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>(((J2384/60)/60)/24)+DATE(1970,1,1)</f>
        <v>42195.187534722223</v>
      </c>
      <c r="P2384" t="str">
        <f>LEFT(N2384,SEARCH("/",N2384)-1)</f>
        <v>technology</v>
      </c>
      <c r="Q2384" t="str">
        <f>RIGHT(N2384,LEN(N2384)-SEARCH("/",N2384))</f>
        <v>web</v>
      </c>
      <c r="R2384">
        <f>YEAR(O2384)</f>
        <v>2015</v>
      </c>
    </row>
    <row r="2385" spans="1:18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>(((J2385/60)/60)/24)+DATE(1970,1,1)</f>
        <v>42027.056793981479</v>
      </c>
      <c r="P2385" t="str">
        <f>LEFT(N2385,SEARCH("/",N2385)-1)</f>
        <v>technology</v>
      </c>
      <c r="Q2385" t="str">
        <f>RIGHT(N2385,LEN(N2385)-SEARCH("/",N2385))</f>
        <v>web</v>
      </c>
      <c r="R2385">
        <f>YEAR(O2385)</f>
        <v>2015</v>
      </c>
    </row>
    <row r="2386" spans="1:18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>(((J2386/60)/60)/24)+DATE(1970,1,1)</f>
        <v>41927.067627314813</v>
      </c>
      <c r="P2386" t="str">
        <f>LEFT(N2386,SEARCH("/",N2386)-1)</f>
        <v>technology</v>
      </c>
      <c r="Q2386" t="str">
        <f>RIGHT(N2386,LEN(N2386)-SEARCH("/",N2386))</f>
        <v>web</v>
      </c>
      <c r="R2386">
        <f>YEAR(O2386)</f>
        <v>2014</v>
      </c>
    </row>
    <row r="2387" spans="1:18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>(((J2387/60)/60)/24)+DATE(1970,1,1)</f>
        <v>42191.70175925926</v>
      </c>
      <c r="P2387" t="str">
        <f>LEFT(N2387,SEARCH("/",N2387)-1)</f>
        <v>technology</v>
      </c>
      <c r="Q2387" t="str">
        <f>RIGHT(N2387,LEN(N2387)-SEARCH("/",N2387))</f>
        <v>web</v>
      </c>
      <c r="R2387">
        <f>YEAR(O2387)</f>
        <v>2015</v>
      </c>
    </row>
    <row r="2388" spans="1:18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>(((J2388/60)/60)/24)+DATE(1970,1,1)</f>
        <v>41954.838240740741</v>
      </c>
      <c r="P2388" t="str">
        <f>LEFT(N2388,SEARCH("/",N2388)-1)</f>
        <v>technology</v>
      </c>
      <c r="Q2388" t="str">
        <f>RIGHT(N2388,LEN(N2388)-SEARCH("/",N2388))</f>
        <v>web</v>
      </c>
      <c r="R2388">
        <f>YEAR(O2388)</f>
        <v>2014</v>
      </c>
    </row>
    <row r="2389" spans="1:18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>(((J2389/60)/60)/24)+DATE(1970,1,1)</f>
        <v>42528.626620370371</v>
      </c>
      <c r="P2389" t="str">
        <f>LEFT(N2389,SEARCH("/",N2389)-1)</f>
        <v>technology</v>
      </c>
      <c r="Q2389" t="str">
        <f>RIGHT(N2389,LEN(N2389)-SEARCH("/",N2389))</f>
        <v>web</v>
      </c>
      <c r="R2389">
        <f>YEAR(O2389)</f>
        <v>2016</v>
      </c>
    </row>
    <row r="2390" spans="1:18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>(((J2390/60)/60)/24)+DATE(1970,1,1)</f>
        <v>41989.853692129633</v>
      </c>
      <c r="P2390" t="str">
        <f>LEFT(N2390,SEARCH("/",N2390)-1)</f>
        <v>technology</v>
      </c>
      <c r="Q2390" t="str">
        <f>RIGHT(N2390,LEN(N2390)-SEARCH("/",N2390))</f>
        <v>web</v>
      </c>
      <c r="R2390">
        <f>YEAR(O2390)</f>
        <v>2014</v>
      </c>
    </row>
    <row r="2391" spans="1:18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>(((J2391/60)/60)/24)+DATE(1970,1,1)</f>
        <v>42179.653379629628</v>
      </c>
      <c r="P2391" t="str">
        <f>LEFT(N2391,SEARCH("/",N2391)-1)</f>
        <v>technology</v>
      </c>
      <c r="Q2391" t="str">
        <f>RIGHT(N2391,LEN(N2391)-SEARCH("/",N2391))</f>
        <v>web</v>
      </c>
      <c r="R2391">
        <f>YEAR(O2391)</f>
        <v>2015</v>
      </c>
    </row>
    <row r="2392" spans="1:18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>(((J2392/60)/60)/24)+DATE(1970,1,1)</f>
        <v>41968.262314814812</v>
      </c>
      <c r="P2392" t="str">
        <f>LEFT(N2392,SEARCH("/",N2392)-1)</f>
        <v>technology</v>
      </c>
      <c r="Q2392" t="str">
        <f>RIGHT(N2392,LEN(N2392)-SEARCH("/",N2392))</f>
        <v>web</v>
      </c>
      <c r="R2392">
        <f>YEAR(O2392)</f>
        <v>2014</v>
      </c>
    </row>
    <row r="2393" spans="1:18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>(((J2393/60)/60)/24)+DATE(1970,1,1)</f>
        <v>42064.794490740736</v>
      </c>
      <c r="P2393" t="str">
        <f>LEFT(N2393,SEARCH("/",N2393)-1)</f>
        <v>technology</v>
      </c>
      <c r="Q2393" t="str">
        <f>RIGHT(N2393,LEN(N2393)-SEARCH("/",N2393))</f>
        <v>web</v>
      </c>
      <c r="R2393">
        <f>YEAR(O2393)</f>
        <v>2015</v>
      </c>
    </row>
    <row r="2394" spans="1:18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>(((J2394/60)/60)/24)+DATE(1970,1,1)</f>
        <v>42276.120636574073</v>
      </c>
      <c r="P2394" t="str">
        <f>LEFT(N2394,SEARCH("/",N2394)-1)</f>
        <v>technology</v>
      </c>
      <c r="Q2394" t="str">
        <f>RIGHT(N2394,LEN(N2394)-SEARCH("/",N2394))</f>
        <v>web</v>
      </c>
      <c r="R2394">
        <f>YEAR(O2394)</f>
        <v>2015</v>
      </c>
    </row>
    <row r="2395" spans="1:18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>(((J2395/60)/60)/24)+DATE(1970,1,1)</f>
        <v>42194.648344907408</v>
      </c>
      <c r="P2395" t="str">
        <f>LEFT(N2395,SEARCH("/",N2395)-1)</f>
        <v>technology</v>
      </c>
      <c r="Q2395" t="str">
        <f>RIGHT(N2395,LEN(N2395)-SEARCH("/",N2395))</f>
        <v>web</v>
      </c>
      <c r="R2395">
        <f>YEAR(O2395)</f>
        <v>2015</v>
      </c>
    </row>
    <row r="2396" spans="1:18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>(((J2396/60)/60)/24)+DATE(1970,1,1)</f>
        <v>42031.362187499995</v>
      </c>
      <c r="P2396" t="str">
        <f>LEFT(N2396,SEARCH("/",N2396)-1)</f>
        <v>technology</v>
      </c>
      <c r="Q2396" t="str">
        <f>RIGHT(N2396,LEN(N2396)-SEARCH("/",N2396))</f>
        <v>web</v>
      </c>
      <c r="R2396">
        <f>YEAR(O2396)</f>
        <v>2015</v>
      </c>
    </row>
    <row r="2397" spans="1:18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>(((J2397/60)/60)/24)+DATE(1970,1,1)</f>
        <v>42717.121377314819</v>
      </c>
      <c r="P2397" t="str">
        <f>LEFT(N2397,SEARCH("/",N2397)-1)</f>
        <v>technology</v>
      </c>
      <c r="Q2397" t="str">
        <f>RIGHT(N2397,LEN(N2397)-SEARCH("/",N2397))</f>
        <v>web</v>
      </c>
      <c r="R2397">
        <f>YEAR(O2397)</f>
        <v>2016</v>
      </c>
    </row>
    <row r="2398" spans="1:18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>(((J2398/60)/60)/24)+DATE(1970,1,1)</f>
        <v>42262.849050925928</v>
      </c>
      <c r="P2398" t="str">
        <f>LEFT(N2398,SEARCH("/",N2398)-1)</f>
        <v>technology</v>
      </c>
      <c r="Q2398" t="str">
        <f>RIGHT(N2398,LEN(N2398)-SEARCH("/",N2398))</f>
        <v>web</v>
      </c>
      <c r="R2398">
        <f>YEAR(O2398)</f>
        <v>2015</v>
      </c>
    </row>
    <row r="2399" spans="1:18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>(((J2399/60)/60)/24)+DATE(1970,1,1)</f>
        <v>41976.88490740741</v>
      </c>
      <c r="P2399" t="str">
        <f>LEFT(N2399,SEARCH("/",N2399)-1)</f>
        <v>technology</v>
      </c>
      <c r="Q2399" t="str">
        <f>RIGHT(N2399,LEN(N2399)-SEARCH("/",N2399))</f>
        <v>web</v>
      </c>
      <c r="R2399">
        <f>YEAR(O2399)</f>
        <v>2014</v>
      </c>
    </row>
    <row r="2400" spans="1:18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>(((J2400/60)/60)/24)+DATE(1970,1,1)</f>
        <v>42157.916481481487</v>
      </c>
      <c r="P2400" t="str">
        <f>LEFT(N2400,SEARCH("/",N2400)-1)</f>
        <v>technology</v>
      </c>
      <c r="Q2400" t="str">
        <f>RIGHT(N2400,LEN(N2400)-SEARCH("/",N2400))</f>
        <v>web</v>
      </c>
      <c r="R2400">
        <f>YEAR(O2400)</f>
        <v>2015</v>
      </c>
    </row>
    <row r="2401" spans="1:18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>(((J2401/60)/60)/24)+DATE(1970,1,1)</f>
        <v>41956.853078703702</v>
      </c>
      <c r="P2401" t="str">
        <f>LEFT(N2401,SEARCH("/",N2401)-1)</f>
        <v>technology</v>
      </c>
      <c r="Q2401" t="str">
        <f>RIGHT(N2401,LEN(N2401)-SEARCH("/",N2401))</f>
        <v>web</v>
      </c>
      <c r="R2401">
        <f>YEAR(O2401)</f>
        <v>2014</v>
      </c>
    </row>
    <row r="2402" spans="1:18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>(((J2402/60)/60)/24)+DATE(1970,1,1)</f>
        <v>42444.268101851849</v>
      </c>
      <c r="P2402" t="str">
        <f>LEFT(N2402,SEARCH("/",N2402)-1)</f>
        <v>technology</v>
      </c>
      <c r="Q2402" t="str">
        <f>RIGHT(N2402,LEN(N2402)-SEARCH("/",N2402))</f>
        <v>web</v>
      </c>
      <c r="R2402">
        <f>YEAR(O2402)</f>
        <v>2016</v>
      </c>
    </row>
    <row r="2403" spans="1:18" ht="43.5" x14ac:dyDescent="0.35">
      <c r="A2403">
        <v>470</v>
      </c>
      <c r="B2403" s="3" t="s">
        <v>471</v>
      </c>
      <c r="C2403" s="3" t="s">
        <v>4580</v>
      </c>
      <c r="D2403" s="6">
        <v>5000</v>
      </c>
      <c r="E2403" s="8">
        <v>51</v>
      </c>
      <c r="F2403" t="s">
        <v>8220</v>
      </c>
      <c r="G2403" t="s">
        <v>8223</v>
      </c>
      <c r="H2403" t="s">
        <v>8245</v>
      </c>
      <c r="I2403">
        <v>1389844800</v>
      </c>
      <c r="J2403">
        <v>1385524889</v>
      </c>
      <c r="K2403" t="b">
        <v>0</v>
      </c>
      <c r="L2403">
        <v>2</v>
      </c>
      <c r="M2403" t="b">
        <v>0</v>
      </c>
      <c r="N2403" t="s">
        <v>8268</v>
      </c>
      <c r="O2403" s="9">
        <f>(((J2403/60)/60)/24)+DATE(1970,1,1)</f>
        <v>41605.167696759258</v>
      </c>
      <c r="P2403" t="str">
        <f>LEFT(N2403,SEARCH("/",N2403)-1)</f>
        <v>film &amp; video</v>
      </c>
      <c r="Q2403" t="str">
        <f>RIGHT(N2403,LEN(N2403)-SEARCH("/",N2403))</f>
        <v>animation</v>
      </c>
      <c r="R2403">
        <f>YEAR(O2403)</f>
        <v>2013</v>
      </c>
    </row>
    <row r="2404" spans="1:18" ht="43.5" x14ac:dyDescent="0.35">
      <c r="A2404">
        <v>509</v>
      </c>
      <c r="B2404" s="3" t="s">
        <v>510</v>
      </c>
      <c r="C2404" s="3" t="s">
        <v>4619</v>
      </c>
      <c r="D2404" s="6">
        <v>5000</v>
      </c>
      <c r="E2404" s="8">
        <v>10</v>
      </c>
      <c r="F2404" t="s">
        <v>8220</v>
      </c>
      <c r="G2404" t="s">
        <v>8224</v>
      </c>
      <c r="H2404" t="s">
        <v>8246</v>
      </c>
      <c r="I2404">
        <v>1435504170</v>
      </c>
      <c r="J2404">
        <v>1432912170</v>
      </c>
      <c r="K2404" t="b">
        <v>0</v>
      </c>
      <c r="L2404">
        <v>1</v>
      </c>
      <c r="M2404" t="b">
        <v>0</v>
      </c>
      <c r="N2404" t="s">
        <v>8268</v>
      </c>
      <c r="O2404" s="9">
        <f>(((J2404/60)/60)/24)+DATE(1970,1,1)</f>
        <v>42153.631597222222</v>
      </c>
      <c r="P2404" t="str">
        <f>LEFT(N2404,SEARCH("/",N2404)-1)</f>
        <v>film &amp; video</v>
      </c>
      <c r="Q2404" t="str">
        <f>RIGHT(N2404,LEN(N2404)-SEARCH("/",N2404))</f>
        <v>animation</v>
      </c>
      <c r="R2404">
        <f>YEAR(O2404)</f>
        <v>2015</v>
      </c>
    </row>
    <row r="2405" spans="1:18" ht="43.5" x14ac:dyDescent="0.35">
      <c r="A2405">
        <v>511</v>
      </c>
      <c r="B2405" s="3" t="s">
        <v>512</v>
      </c>
      <c r="C2405" s="3" t="s">
        <v>4621</v>
      </c>
      <c r="D2405" s="6">
        <v>5000</v>
      </c>
      <c r="E2405" s="8">
        <v>150</v>
      </c>
      <c r="F2405" t="s">
        <v>8220</v>
      </c>
      <c r="G2405" t="s">
        <v>8223</v>
      </c>
      <c r="H2405" t="s">
        <v>8245</v>
      </c>
      <c r="I2405">
        <v>1365228982</v>
      </c>
      <c r="J2405">
        <v>1362640582</v>
      </c>
      <c r="K2405" t="b">
        <v>0</v>
      </c>
      <c r="L2405">
        <v>5</v>
      </c>
      <c r="M2405" t="b">
        <v>0</v>
      </c>
      <c r="N2405" t="s">
        <v>8268</v>
      </c>
      <c r="O2405" s="9">
        <f>(((J2405/60)/60)/24)+DATE(1970,1,1)</f>
        <v>41340.303032407406</v>
      </c>
      <c r="P2405" t="str">
        <f>LEFT(N2405,SEARCH("/",N2405)-1)</f>
        <v>film &amp; video</v>
      </c>
      <c r="Q2405" t="str">
        <f>RIGHT(N2405,LEN(N2405)-SEARCH("/",N2405))</f>
        <v>animation</v>
      </c>
      <c r="R2405">
        <f>YEAR(O2405)</f>
        <v>2013</v>
      </c>
    </row>
    <row r="2406" spans="1:18" ht="29" x14ac:dyDescent="0.35">
      <c r="A2406">
        <v>516</v>
      </c>
      <c r="B2406" s="3" t="s">
        <v>517</v>
      </c>
      <c r="C2406" s="3" t="s">
        <v>4626</v>
      </c>
      <c r="D2406" s="6">
        <v>5000</v>
      </c>
      <c r="E2406" s="8">
        <v>0</v>
      </c>
      <c r="F2406" t="s">
        <v>8220</v>
      </c>
      <c r="G2406" t="s">
        <v>8224</v>
      </c>
      <c r="H2406" t="s">
        <v>8246</v>
      </c>
      <c r="I2406">
        <v>1432752080</v>
      </c>
      <c r="J2406">
        <v>1427568080</v>
      </c>
      <c r="K2406" t="b">
        <v>0</v>
      </c>
      <c r="L2406">
        <v>0</v>
      </c>
      <c r="M2406" t="b">
        <v>0</v>
      </c>
      <c r="N2406" t="s">
        <v>8268</v>
      </c>
      <c r="O2406" s="9">
        <f>(((J2406/60)/60)/24)+DATE(1970,1,1)</f>
        <v>42091.778703703705</v>
      </c>
      <c r="P2406" t="str">
        <f>LEFT(N2406,SEARCH("/",N2406)-1)</f>
        <v>film &amp; video</v>
      </c>
      <c r="Q2406" t="str">
        <f>RIGHT(N2406,LEN(N2406)-SEARCH("/",N2406))</f>
        <v>animation</v>
      </c>
      <c r="R2406">
        <f>YEAR(O2406)</f>
        <v>2015</v>
      </c>
    </row>
    <row r="2407" spans="1:18" ht="43.5" x14ac:dyDescent="0.35">
      <c r="A2407">
        <v>550</v>
      </c>
      <c r="B2407" s="3" t="s">
        <v>551</v>
      </c>
      <c r="C2407" s="3" t="s">
        <v>4660</v>
      </c>
      <c r="D2407" s="6">
        <v>5000</v>
      </c>
      <c r="E2407" s="8">
        <v>35</v>
      </c>
      <c r="F2407" t="s">
        <v>8220</v>
      </c>
      <c r="G2407" t="s">
        <v>8228</v>
      </c>
      <c r="H2407" t="s">
        <v>8250</v>
      </c>
      <c r="I2407">
        <v>1485838800</v>
      </c>
      <c r="J2407">
        <v>1484756245</v>
      </c>
      <c r="K2407" t="b">
        <v>0</v>
      </c>
      <c r="L2407">
        <v>4</v>
      </c>
      <c r="M2407" t="b">
        <v>0</v>
      </c>
      <c r="N2407" t="s">
        <v>8270</v>
      </c>
      <c r="O2407" s="9">
        <f>(((J2407/60)/60)/24)+DATE(1970,1,1)</f>
        <v>42753.678761574076</v>
      </c>
      <c r="P2407" t="str">
        <f>LEFT(N2407,SEARCH("/",N2407)-1)</f>
        <v>technology</v>
      </c>
      <c r="Q2407" t="str">
        <f>RIGHT(N2407,LEN(N2407)-SEARCH("/",N2407))</f>
        <v>web</v>
      </c>
      <c r="R2407">
        <f>YEAR(O2407)</f>
        <v>2017</v>
      </c>
    </row>
    <row r="2408" spans="1:18" ht="43.5" x14ac:dyDescent="0.35">
      <c r="A2408">
        <v>566</v>
      </c>
      <c r="B2408" s="3" t="s">
        <v>567</v>
      </c>
      <c r="C2408" s="3" t="s">
        <v>4676</v>
      </c>
      <c r="D2408" s="6">
        <v>5000</v>
      </c>
      <c r="E2408" s="8">
        <v>1</v>
      </c>
      <c r="F2408" t="s">
        <v>8220</v>
      </c>
      <c r="G2408" t="s">
        <v>8223</v>
      </c>
      <c r="H2408" t="s">
        <v>8245</v>
      </c>
      <c r="I2408">
        <v>1468513533</v>
      </c>
      <c r="J2408">
        <v>1465921533</v>
      </c>
      <c r="K2408" t="b">
        <v>0</v>
      </c>
      <c r="L2408">
        <v>1</v>
      </c>
      <c r="M2408" t="b">
        <v>0</v>
      </c>
      <c r="N2408" t="s">
        <v>8270</v>
      </c>
      <c r="O2408" s="9">
        <f>(((J2408/60)/60)/24)+DATE(1970,1,1)</f>
        <v>42535.68440972222</v>
      </c>
      <c r="P2408" t="str">
        <f>LEFT(N2408,SEARCH("/",N2408)-1)</f>
        <v>technology</v>
      </c>
      <c r="Q2408" t="str">
        <f>RIGHT(N2408,LEN(N2408)-SEARCH("/",N2408))</f>
        <v>web</v>
      </c>
      <c r="R2408">
        <f>YEAR(O2408)</f>
        <v>2016</v>
      </c>
    </row>
    <row r="2409" spans="1:18" ht="43.5" x14ac:dyDescent="0.35">
      <c r="A2409">
        <v>577</v>
      </c>
      <c r="B2409" s="3" t="s">
        <v>578</v>
      </c>
      <c r="C2409" s="3" t="s">
        <v>4687</v>
      </c>
      <c r="D2409" s="6">
        <v>5000</v>
      </c>
      <c r="E2409" s="8">
        <v>10</v>
      </c>
      <c r="F2409" t="s">
        <v>8220</v>
      </c>
      <c r="G2409" t="s">
        <v>8223</v>
      </c>
      <c r="H2409" t="s">
        <v>8245</v>
      </c>
      <c r="I2409">
        <v>1463753302</v>
      </c>
      <c r="J2409">
        <v>1458569302</v>
      </c>
      <c r="K2409" t="b">
        <v>0</v>
      </c>
      <c r="L2409">
        <v>1</v>
      </c>
      <c r="M2409" t="b">
        <v>0</v>
      </c>
      <c r="N2409" t="s">
        <v>8270</v>
      </c>
      <c r="O2409" s="9">
        <f>(((J2409/60)/60)/24)+DATE(1970,1,1)</f>
        <v>42450.589143518519</v>
      </c>
      <c r="P2409" t="str">
        <f>LEFT(N2409,SEARCH("/",N2409)-1)</f>
        <v>technology</v>
      </c>
      <c r="Q2409" t="str">
        <f>RIGHT(N2409,LEN(N2409)-SEARCH("/",N2409))</f>
        <v>web</v>
      </c>
      <c r="R2409">
        <f>YEAR(O2409)</f>
        <v>2016</v>
      </c>
    </row>
    <row r="2410" spans="1:18" ht="58" x14ac:dyDescent="0.35">
      <c r="A2410">
        <v>590</v>
      </c>
      <c r="B2410" s="3" t="s">
        <v>591</v>
      </c>
      <c r="C2410" s="3" t="s">
        <v>4700</v>
      </c>
      <c r="D2410" s="6">
        <v>5000</v>
      </c>
      <c r="E2410" s="8">
        <v>223</v>
      </c>
      <c r="F2410" t="s">
        <v>8220</v>
      </c>
      <c r="G2410" t="s">
        <v>8224</v>
      </c>
      <c r="H2410" t="s">
        <v>8246</v>
      </c>
      <c r="I2410">
        <v>1454936460</v>
      </c>
      <c r="J2410">
        <v>1452259131</v>
      </c>
      <c r="K2410" t="b">
        <v>0</v>
      </c>
      <c r="L2410">
        <v>9</v>
      </c>
      <c r="M2410" t="b">
        <v>0</v>
      </c>
      <c r="N2410" t="s">
        <v>8270</v>
      </c>
      <c r="O2410" s="9">
        <f>(((J2410/60)/60)/24)+DATE(1970,1,1)</f>
        <v>42377.554756944446</v>
      </c>
      <c r="P2410" t="str">
        <f>LEFT(N2410,SEARCH("/",N2410)-1)</f>
        <v>technology</v>
      </c>
      <c r="Q2410" t="str">
        <f>RIGHT(N2410,LEN(N2410)-SEARCH("/",N2410))</f>
        <v>web</v>
      </c>
      <c r="R2410">
        <f>YEAR(O2410)</f>
        <v>2016</v>
      </c>
    </row>
    <row r="2411" spans="1:18" ht="43.5" x14ac:dyDescent="0.35">
      <c r="A2411">
        <v>697</v>
      </c>
      <c r="B2411" s="3" t="s">
        <v>698</v>
      </c>
      <c r="C2411" s="3" t="s">
        <v>4807</v>
      </c>
      <c r="D2411" s="6">
        <v>5000</v>
      </c>
      <c r="E2411" s="8">
        <v>2319</v>
      </c>
      <c r="F2411" t="s">
        <v>8220</v>
      </c>
      <c r="G2411" t="s">
        <v>8235</v>
      </c>
      <c r="H2411" t="s">
        <v>8248</v>
      </c>
      <c r="I2411">
        <v>1454502789</v>
      </c>
      <c r="J2411">
        <v>1453206789</v>
      </c>
      <c r="K2411" t="b">
        <v>0</v>
      </c>
      <c r="L2411">
        <v>114</v>
      </c>
      <c r="M2411" t="b">
        <v>0</v>
      </c>
      <c r="N2411" t="s">
        <v>8271</v>
      </c>
      <c r="O2411" s="9">
        <f>(((J2411/60)/60)/24)+DATE(1970,1,1)</f>
        <v>42388.523020833338</v>
      </c>
      <c r="P2411" t="str">
        <f>LEFT(N2411,SEARCH("/",N2411)-1)</f>
        <v>technology</v>
      </c>
      <c r="Q2411" t="str">
        <f>RIGHT(N2411,LEN(N2411)-SEARCH("/",N2411))</f>
        <v>wearables</v>
      </c>
      <c r="R2411">
        <f>YEAR(O2411)</f>
        <v>2016</v>
      </c>
    </row>
    <row r="2412" spans="1:18" ht="43.5" x14ac:dyDescent="0.35">
      <c r="A2412">
        <v>761</v>
      </c>
      <c r="B2412" s="3" t="s">
        <v>762</v>
      </c>
      <c r="C2412" s="3" t="s">
        <v>4871</v>
      </c>
      <c r="D2412" s="6">
        <v>5000</v>
      </c>
      <c r="E2412" s="8">
        <v>235</v>
      </c>
      <c r="F2412" t="s">
        <v>8220</v>
      </c>
      <c r="G2412" t="s">
        <v>8223</v>
      </c>
      <c r="H2412" t="s">
        <v>8245</v>
      </c>
      <c r="I2412">
        <v>1391364126</v>
      </c>
      <c r="J2412">
        <v>1388772126</v>
      </c>
      <c r="K2412" t="b">
        <v>0</v>
      </c>
      <c r="L2412">
        <v>6</v>
      </c>
      <c r="M2412" t="b">
        <v>0</v>
      </c>
      <c r="N2412" t="s">
        <v>8273</v>
      </c>
      <c r="O2412" s="9">
        <f>(((J2412/60)/60)/24)+DATE(1970,1,1)</f>
        <v>41642.751458333332</v>
      </c>
      <c r="P2412" t="str">
        <f>LEFT(N2412,SEARCH("/",N2412)-1)</f>
        <v>publishing</v>
      </c>
      <c r="Q2412" t="str">
        <f>RIGHT(N2412,LEN(N2412)-SEARCH("/",N2412))</f>
        <v>fiction</v>
      </c>
      <c r="R2412">
        <f>YEAR(O2412)</f>
        <v>2014</v>
      </c>
    </row>
    <row r="2413" spans="1:18" ht="43.5" x14ac:dyDescent="0.35">
      <c r="A2413">
        <v>764</v>
      </c>
      <c r="B2413" s="3" t="s">
        <v>765</v>
      </c>
      <c r="C2413" s="3" t="s">
        <v>4874</v>
      </c>
      <c r="D2413" s="6">
        <v>5000</v>
      </c>
      <c r="E2413" s="8">
        <v>0</v>
      </c>
      <c r="F2413" t="s">
        <v>8220</v>
      </c>
      <c r="G2413" t="s">
        <v>8223</v>
      </c>
      <c r="H2413" t="s">
        <v>8245</v>
      </c>
      <c r="I2413">
        <v>1441858161</v>
      </c>
      <c r="J2413">
        <v>1439266161</v>
      </c>
      <c r="K2413" t="b">
        <v>0</v>
      </c>
      <c r="L2413">
        <v>0</v>
      </c>
      <c r="M2413" t="b">
        <v>0</v>
      </c>
      <c r="N2413" t="s">
        <v>8273</v>
      </c>
      <c r="O2413" s="9">
        <f>(((J2413/60)/60)/24)+DATE(1970,1,1)</f>
        <v>42227.173159722224</v>
      </c>
      <c r="P2413" t="str">
        <f>LEFT(N2413,SEARCH("/",N2413)-1)</f>
        <v>publishing</v>
      </c>
      <c r="Q2413" t="str">
        <f>RIGHT(N2413,LEN(N2413)-SEARCH("/",N2413))</f>
        <v>fiction</v>
      </c>
      <c r="R2413">
        <f>YEAR(O2413)</f>
        <v>2015</v>
      </c>
    </row>
    <row r="2414" spans="1:18" ht="72.5" x14ac:dyDescent="0.35">
      <c r="A2414">
        <v>767</v>
      </c>
      <c r="B2414" s="3" t="s">
        <v>768</v>
      </c>
      <c r="C2414" s="3" t="s">
        <v>4877</v>
      </c>
      <c r="D2414" s="6">
        <v>5000</v>
      </c>
      <c r="E2414" s="8">
        <v>177</v>
      </c>
      <c r="F2414" t="s">
        <v>8220</v>
      </c>
      <c r="G2414" t="s">
        <v>8223</v>
      </c>
      <c r="H2414" t="s">
        <v>8245</v>
      </c>
      <c r="I2414">
        <v>1432178810</v>
      </c>
      <c r="J2414">
        <v>1429586810</v>
      </c>
      <c r="K2414" t="b">
        <v>0</v>
      </c>
      <c r="L2414">
        <v>3</v>
      </c>
      <c r="M2414" t="b">
        <v>0</v>
      </c>
      <c r="N2414" t="s">
        <v>8273</v>
      </c>
      <c r="O2414" s="9">
        <f>(((J2414/60)/60)/24)+DATE(1970,1,1)</f>
        <v>42115.143634259264</v>
      </c>
      <c r="P2414" t="str">
        <f>LEFT(N2414,SEARCH("/",N2414)-1)</f>
        <v>publishing</v>
      </c>
      <c r="Q2414" t="str">
        <f>RIGHT(N2414,LEN(N2414)-SEARCH("/",N2414))</f>
        <v>fiction</v>
      </c>
      <c r="R2414">
        <f>YEAR(O2414)</f>
        <v>2015</v>
      </c>
    </row>
    <row r="2415" spans="1:18" ht="58" x14ac:dyDescent="0.35">
      <c r="A2415">
        <v>867</v>
      </c>
      <c r="B2415" s="3" t="s">
        <v>868</v>
      </c>
      <c r="C2415" s="3" t="s">
        <v>4977</v>
      </c>
      <c r="D2415" s="6">
        <v>5000</v>
      </c>
      <c r="E2415" s="8">
        <v>1201</v>
      </c>
      <c r="F2415" t="s">
        <v>8220</v>
      </c>
      <c r="G2415" t="s">
        <v>8223</v>
      </c>
      <c r="H2415" t="s">
        <v>8245</v>
      </c>
      <c r="I2415">
        <v>1259643540</v>
      </c>
      <c r="J2415">
        <v>1254450706</v>
      </c>
      <c r="K2415" t="b">
        <v>0</v>
      </c>
      <c r="L2415">
        <v>11</v>
      </c>
      <c r="M2415" t="b">
        <v>0</v>
      </c>
      <c r="N2415" t="s">
        <v>8276</v>
      </c>
      <c r="O2415" s="9">
        <f>(((J2415/60)/60)/24)+DATE(1970,1,1)</f>
        <v>40088.105393518519</v>
      </c>
      <c r="P2415" t="str">
        <f>LEFT(N2415,SEARCH("/",N2415)-1)</f>
        <v>music</v>
      </c>
      <c r="Q2415" t="str">
        <f>RIGHT(N2415,LEN(N2415)-SEARCH("/",N2415))</f>
        <v>jazz</v>
      </c>
      <c r="R2415">
        <f>YEAR(O2415)</f>
        <v>2009</v>
      </c>
    </row>
    <row r="2416" spans="1:18" ht="58" x14ac:dyDescent="0.35">
      <c r="A2416">
        <v>875</v>
      </c>
      <c r="B2416" s="3" t="s">
        <v>876</v>
      </c>
      <c r="C2416" s="3" t="s">
        <v>4985</v>
      </c>
      <c r="D2416" s="6">
        <v>5000</v>
      </c>
      <c r="E2416" s="8">
        <v>0</v>
      </c>
      <c r="F2416" t="s">
        <v>8220</v>
      </c>
      <c r="G2416" t="s">
        <v>8223</v>
      </c>
      <c r="H2416" t="s">
        <v>8245</v>
      </c>
      <c r="I2416">
        <v>1442856131</v>
      </c>
      <c r="J2416">
        <v>1441128131</v>
      </c>
      <c r="K2416" t="b">
        <v>0</v>
      </c>
      <c r="L2416">
        <v>0</v>
      </c>
      <c r="M2416" t="b">
        <v>0</v>
      </c>
      <c r="N2416" t="s">
        <v>8276</v>
      </c>
      <c r="O2416" s="9">
        <f>(((J2416/60)/60)/24)+DATE(1970,1,1)</f>
        <v>42248.723738425921</v>
      </c>
      <c r="P2416" t="str">
        <f>LEFT(N2416,SEARCH("/",N2416)-1)</f>
        <v>music</v>
      </c>
      <c r="Q2416" t="str">
        <f>RIGHT(N2416,LEN(N2416)-SEARCH("/",N2416))</f>
        <v>jazz</v>
      </c>
      <c r="R2416">
        <f>YEAR(O2416)</f>
        <v>2015</v>
      </c>
    </row>
    <row r="2417" spans="1:18" ht="43.5" x14ac:dyDescent="0.35">
      <c r="A2417">
        <v>878</v>
      </c>
      <c r="B2417" s="3" t="s">
        <v>879</v>
      </c>
      <c r="C2417" s="3" t="s">
        <v>4988</v>
      </c>
      <c r="D2417" s="6">
        <v>5000</v>
      </c>
      <c r="E2417" s="8">
        <v>65</v>
      </c>
      <c r="F2417" t="s">
        <v>8220</v>
      </c>
      <c r="G2417" t="s">
        <v>8223</v>
      </c>
      <c r="H2417" t="s">
        <v>8245</v>
      </c>
      <c r="I2417">
        <v>1293082524</v>
      </c>
      <c r="J2417">
        <v>1290490524</v>
      </c>
      <c r="K2417" t="b">
        <v>0</v>
      </c>
      <c r="L2417">
        <v>2</v>
      </c>
      <c r="M2417" t="b">
        <v>0</v>
      </c>
      <c r="N2417" t="s">
        <v>8276</v>
      </c>
      <c r="O2417" s="9">
        <f>(((J2417/60)/60)/24)+DATE(1970,1,1)</f>
        <v>40505.232916666668</v>
      </c>
      <c r="P2417" t="str">
        <f>LEFT(N2417,SEARCH("/",N2417)-1)</f>
        <v>music</v>
      </c>
      <c r="Q2417" t="str">
        <f>RIGHT(N2417,LEN(N2417)-SEARCH("/",N2417))</f>
        <v>jazz</v>
      </c>
      <c r="R2417">
        <f>YEAR(O2417)</f>
        <v>2010</v>
      </c>
    </row>
    <row r="2418" spans="1:18" ht="58" x14ac:dyDescent="0.35">
      <c r="A2418">
        <v>883</v>
      </c>
      <c r="B2418" s="3" t="s">
        <v>884</v>
      </c>
      <c r="C2418" s="3" t="s">
        <v>4993</v>
      </c>
      <c r="D2418" s="6">
        <v>5000</v>
      </c>
      <c r="E2418" s="8">
        <v>2001</v>
      </c>
      <c r="F2418" t="s">
        <v>8220</v>
      </c>
      <c r="G2418" t="s">
        <v>8223</v>
      </c>
      <c r="H2418" t="s">
        <v>8245</v>
      </c>
      <c r="I2418">
        <v>1456957635</v>
      </c>
      <c r="J2418">
        <v>1451773635</v>
      </c>
      <c r="K2418" t="b">
        <v>0</v>
      </c>
      <c r="L2418">
        <v>24</v>
      </c>
      <c r="M2418" t="b">
        <v>0</v>
      </c>
      <c r="N2418" t="s">
        <v>8277</v>
      </c>
      <c r="O2418" s="9">
        <f>(((J2418/60)/60)/24)+DATE(1970,1,1)</f>
        <v>42371.935590277775</v>
      </c>
      <c r="P2418" t="str">
        <f>LEFT(N2418,SEARCH("/",N2418)-1)</f>
        <v>music</v>
      </c>
      <c r="Q2418" t="str">
        <f>RIGHT(N2418,LEN(N2418)-SEARCH("/",N2418))</f>
        <v>indie rock</v>
      </c>
      <c r="R2418">
        <f>YEAR(O2418)</f>
        <v>2016</v>
      </c>
    </row>
    <row r="2419" spans="1:18" ht="29" x14ac:dyDescent="0.35">
      <c r="A2419">
        <v>900</v>
      </c>
      <c r="B2419" s="3" t="s">
        <v>901</v>
      </c>
      <c r="C2419" s="3" t="s">
        <v>5010</v>
      </c>
      <c r="D2419" s="6">
        <v>5000</v>
      </c>
      <c r="E2419" s="8">
        <v>21</v>
      </c>
      <c r="F2419" t="s">
        <v>8220</v>
      </c>
      <c r="G2419" t="s">
        <v>8223</v>
      </c>
      <c r="H2419" t="s">
        <v>8245</v>
      </c>
      <c r="I2419">
        <v>1459365802</v>
      </c>
      <c r="J2419">
        <v>1456777402</v>
      </c>
      <c r="K2419" t="b">
        <v>0</v>
      </c>
      <c r="L2419">
        <v>2</v>
      </c>
      <c r="M2419" t="b">
        <v>0</v>
      </c>
      <c r="N2419" t="s">
        <v>8276</v>
      </c>
      <c r="O2419" s="9">
        <f>(((J2419/60)/60)/24)+DATE(1970,1,1)</f>
        <v>42429.84956018519</v>
      </c>
      <c r="P2419" t="str">
        <f>LEFT(N2419,SEARCH("/",N2419)-1)</f>
        <v>music</v>
      </c>
      <c r="Q2419" t="str">
        <f>RIGHT(N2419,LEN(N2419)-SEARCH("/",N2419))</f>
        <v>jazz</v>
      </c>
      <c r="R2419">
        <f>YEAR(O2419)</f>
        <v>2016</v>
      </c>
    </row>
    <row r="2420" spans="1:18" ht="43.5" x14ac:dyDescent="0.35">
      <c r="A2420">
        <v>903</v>
      </c>
      <c r="B2420" s="3" t="s">
        <v>904</v>
      </c>
      <c r="C2420" s="3" t="s">
        <v>5013</v>
      </c>
      <c r="D2420" s="6">
        <v>5000</v>
      </c>
      <c r="E2420" s="8">
        <v>160</v>
      </c>
      <c r="F2420" t="s">
        <v>8220</v>
      </c>
      <c r="G2420" t="s">
        <v>8223</v>
      </c>
      <c r="H2420" t="s">
        <v>8245</v>
      </c>
      <c r="I2420">
        <v>1348367100</v>
      </c>
      <c r="J2420">
        <v>1346180780</v>
      </c>
      <c r="K2420" t="b">
        <v>0</v>
      </c>
      <c r="L2420">
        <v>4</v>
      </c>
      <c r="M2420" t="b">
        <v>0</v>
      </c>
      <c r="N2420" t="s">
        <v>8276</v>
      </c>
      <c r="O2420" s="9">
        <f>(((J2420/60)/60)/24)+DATE(1970,1,1)</f>
        <v>41149.796064814815</v>
      </c>
      <c r="P2420" t="str">
        <f>LEFT(N2420,SEARCH("/",N2420)-1)</f>
        <v>music</v>
      </c>
      <c r="Q2420" t="str">
        <f>RIGHT(N2420,LEN(N2420)-SEARCH("/",N2420))</f>
        <v>jazz</v>
      </c>
      <c r="R2420">
        <f>YEAR(O2420)</f>
        <v>2012</v>
      </c>
    </row>
    <row r="2421" spans="1:18" ht="58" x14ac:dyDescent="0.35">
      <c r="A2421">
        <v>917</v>
      </c>
      <c r="B2421" s="3" t="s">
        <v>918</v>
      </c>
      <c r="C2421" s="3" t="s">
        <v>5027</v>
      </c>
      <c r="D2421" s="6">
        <v>5000</v>
      </c>
      <c r="E2421" s="8">
        <v>30</v>
      </c>
      <c r="F2421" t="s">
        <v>8220</v>
      </c>
      <c r="G2421" t="s">
        <v>8223</v>
      </c>
      <c r="H2421" t="s">
        <v>8245</v>
      </c>
      <c r="I2421">
        <v>1405305000</v>
      </c>
      <c r="J2421">
        <v>1402612730</v>
      </c>
      <c r="K2421" t="b">
        <v>0</v>
      </c>
      <c r="L2421">
        <v>1</v>
      </c>
      <c r="M2421" t="b">
        <v>0</v>
      </c>
      <c r="N2421" t="s">
        <v>8276</v>
      </c>
      <c r="O2421" s="9">
        <f>(((J2421/60)/60)/24)+DATE(1970,1,1)</f>
        <v>41802.94363425926</v>
      </c>
      <c r="P2421" t="str">
        <f>LEFT(N2421,SEARCH("/",N2421)-1)</f>
        <v>music</v>
      </c>
      <c r="Q2421" t="str">
        <f>RIGHT(N2421,LEN(N2421)-SEARCH("/",N2421))</f>
        <v>jazz</v>
      </c>
      <c r="R2421">
        <f>YEAR(O2421)</f>
        <v>2014</v>
      </c>
    </row>
    <row r="2422" spans="1:18" ht="43.5" x14ac:dyDescent="0.35">
      <c r="A2422">
        <v>934</v>
      </c>
      <c r="B2422" s="3" t="s">
        <v>935</v>
      </c>
      <c r="C2422" s="3" t="s">
        <v>5044</v>
      </c>
      <c r="D2422" s="6">
        <v>5000</v>
      </c>
      <c r="E2422" s="8">
        <v>1520</v>
      </c>
      <c r="F2422" t="s">
        <v>8220</v>
      </c>
      <c r="G2422" t="s">
        <v>8228</v>
      </c>
      <c r="H2422" t="s">
        <v>8250</v>
      </c>
      <c r="I2422">
        <v>1399183200</v>
      </c>
      <c r="J2422">
        <v>1396633284</v>
      </c>
      <c r="K2422" t="b">
        <v>0</v>
      </c>
      <c r="L2422">
        <v>30</v>
      </c>
      <c r="M2422" t="b">
        <v>0</v>
      </c>
      <c r="N2422" t="s">
        <v>8276</v>
      </c>
      <c r="O2422" s="9">
        <f>(((J2422/60)/60)/24)+DATE(1970,1,1)</f>
        <v>41733.737083333333</v>
      </c>
      <c r="P2422" t="str">
        <f>LEFT(N2422,SEARCH("/",N2422)-1)</f>
        <v>music</v>
      </c>
      <c r="Q2422" t="str">
        <f>RIGHT(N2422,LEN(N2422)-SEARCH("/",N2422))</f>
        <v>jazz</v>
      </c>
      <c r="R2422">
        <f>YEAR(O2422)</f>
        <v>2014</v>
      </c>
    </row>
    <row r="2423" spans="1:18" ht="43.5" x14ac:dyDescent="0.35">
      <c r="A2423">
        <v>950</v>
      </c>
      <c r="B2423" s="3" t="s">
        <v>951</v>
      </c>
      <c r="C2423" s="3" t="s">
        <v>5060</v>
      </c>
      <c r="D2423" s="6">
        <v>5000</v>
      </c>
      <c r="E2423" s="8">
        <v>1402</v>
      </c>
      <c r="F2423" t="s">
        <v>8220</v>
      </c>
      <c r="G2423" t="s">
        <v>8228</v>
      </c>
      <c r="H2423" t="s">
        <v>8250</v>
      </c>
      <c r="I2423">
        <v>1453053661</v>
      </c>
      <c r="J2423">
        <v>1450461661</v>
      </c>
      <c r="K2423" t="b">
        <v>0</v>
      </c>
      <c r="L2423">
        <v>24</v>
      </c>
      <c r="M2423" t="b">
        <v>0</v>
      </c>
      <c r="N2423" t="s">
        <v>8271</v>
      </c>
      <c r="O2423" s="9">
        <f>(((J2423/60)/60)/24)+DATE(1970,1,1)</f>
        <v>42356.750706018516</v>
      </c>
      <c r="P2423" t="str">
        <f>LEFT(N2423,SEARCH("/",N2423)-1)</f>
        <v>technology</v>
      </c>
      <c r="Q2423" t="str">
        <f>RIGHT(N2423,LEN(N2423)-SEARCH("/",N2423))</f>
        <v>wearables</v>
      </c>
      <c r="R2423">
        <f>YEAR(O2423)</f>
        <v>2015</v>
      </c>
    </row>
    <row r="2424" spans="1:18" ht="58" x14ac:dyDescent="0.35">
      <c r="A2424">
        <v>970</v>
      </c>
      <c r="B2424" s="3" t="s">
        <v>971</v>
      </c>
      <c r="C2424" s="3" t="s">
        <v>5080</v>
      </c>
      <c r="D2424" s="6">
        <v>5000</v>
      </c>
      <c r="E2424" s="8">
        <v>2296</v>
      </c>
      <c r="F2424" t="s">
        <v>8220</v>
      </c>
      <c r="G2424" t="s">
        <v>8228</v>
      </c>
      <c r="H2424" t="s">
        <v>8250</v>
      </c>
      <c r="I2424">
        <v>1485147540</v>
      </c>
      <c r="J2424">
        <v>1481951853</v>
      </c>
      <c r="K2424" t="b">
        <v>0</v>
      </c>
      <c r="L2424">
        <v>14</v>
      </c>
      <c r="M2424" t="b">
        <v>0</v>
      </c>
      <c r="N2424" t="s">
        <v>8271</v>
      </c>
      <c r="O2424" s="9">
        <f>(((J2424/60)/60)/24)+DATE(1970,1,1)</f>
        <v>42721.220520833333</v>
      </c>
      <c r="P2424" t="str">
        <f>LEFT(N2424,SEARCH("/",N2424)-1)</f>
        <v>technology</v>
      </c>
      <c r="Q2424" t="str">
        <f>RIGHT(N2424,LEN(N2424)-SEARCH("/",N2424))</f>
        <v>wearables</v>
      </c>
      <c r="R2424">
        <f>YEAR(O2424)</f>
        <v>2016</v>
      </c>
    </row>
    <row r="2425" spans="1:18" ht="58" x14ac:dyDescent="0.35">
      <c r="A2425">
        <v>988</v>
      </c>
      <c r="B2425" s="3" t="s">
        <v>989</v>
      </c>
      <c r="C2425" s="3" t="s">
        <v>5098</v>
      </c>
      <c r="D2425" s="6">
        <v>5000</v>
      </c>
      <c r="E2425" s="8">
        <v>0</v>
      </c>
      <c r="F2425" t="s">
        <v>8220</v>
      </c>
      <c r="G2425" t="s">
        <v>8236</v>
      </c>
      <c r="H2425" t="s">
        <v>8248</v>
      </c>
      <c r="I2425">
        <v>1475310825</v>
      </c>
      <c r="J2425">
        <v>1472718825</v>
      </c>
      <c r="K2425" t="b">
        <v>0</v>
      </c>
      <c r="L2425">
        <v>0</v>
      </c>
      <c r="M2425" t="b">
        <v>0</v>
      </c>
      <c r="N2425" t="s">
        <v>8271</v>
      </c>
      <c r="O2425" s="9">
        <f>(((J2425/60)/60)/24)+DATE(1970,1,1)</f>
        <v>42614.356770833328</v>
      </c>
      <c r="P2425" t="str">
        <f>LEFT(N2425,SEARCH("/",N2425)-1)</f>
        <v>technology</v>
      </c>
      <c r="Q2425" t="str">
        <f>RIGHT(N2425,LEN(N2425)-SEARCH("/",N2425))</f>
        <v>wearables</v>
      </c>
      <c r="R2425">
        <f>YEAR(O2425)</f>
        <v>2016</v>
      </c>
    </row>
    <row r="2426" spans="1:18" ht="72.5" x14ac:dyDescent="0.35">
      <c r="A2426">
        <v>991</v>
      </c>
      <c r="B2426" s="3" t="s">
        <v>992</v>
      </c>
      <c r="C2426" s="3" t="s">
        <v>5101</v>
      </c>
      <c r="D2426" s="6">
        <v>5000</v>
      </c>
      <c r="E2426" s="8">
        <v>212</v>
      </c>
      <c r="F2426" t="s">
        <v>8220</v>
      </c>
      <c r="G2426" t="s">
        <v>8224</v>
      </c>
      <c r="H2426" t="s">
        <v>8246</v>
      </c>
      <c r="I2426">
        <v>1468349460</v>
      </c>
      <c r="J2426">
        <v>1466186988</v>
      </c>
      <c r="K2426" t="b">
        <v>0</v>
      </c>
      <c r="L2426">
        <v>7</v>
      </c>
      <c r="M2426" t="b">
        <v>0</v>
      </c>
      <c r="N2426" t="s">
        <v>8271</v>
      </c>
      <c r="O2426" s="9">
        <f>(((J2426/60)/60)/24)+DATE(1970,1,1)</f>
        <v>42538.75680555556</v>
      </c>
      <c r="P2426" t="str">
        <f>LEFT(N2426,SEARCH("/",N2426)-1)</f>
        <v>technology</v>
      </c>
      <c r="Q2426" t="str">
        <f>RIGHT(N2426,LEN(N2426)-SEARCH("/",N2426))</f>
        <v>wearables</v>
      </c>
      <c r="R2426">
        <f>YEAR(O2426)</f>
        <v>2016</v>
      </c>
    </row>
    <row r="2427" spans="1:18" ht="29" x14ac:dyDescent="0.35">
      <c r="A2427">
        <v>997</v>
      </c>
      <c r="B2427" s="3" t="s">
        <v>998</v>
      </c>
      <c r="C2427" s="3" t="s">
        <v>5107</v>
      </c>
      <c r="D2427" s="6">
        <v>5000</v>
      </c>
      <c r="E2427" s="8">
        <v>65</v>
      </c>
      <c r="F2427" t="s">
        <v>8220</v>
      </c>
      <c r="G2427" t="s">
        <v>8223</v>
      </c>
      <c r="H2427" t="s">
        <v>8245</v>
      </c>
      <c r="I2427">
        <v>1417145297</v>
      </c>
      <c r="J2427">
        <v>1414549697</v>
      </c>
      <c r="K2427" t="b">
        <v>0</v>
      </c>
      <c r="L2427">
        <v>8</v>
      </c>
      <c r="M2427" t="b">
        <v>0</v>
      </c>
      <c r="N2427" t="s">
        <v>8271</v>
      </c>
      <c r="O2427" s="9">
        <f>(((J2427/60)/60)/24)+DATE(1970,1,1)</f>
        <v>41941.10297453704</v>
      </c>
      <c r="P2427" t="str">
        <f>LEFT(N2427,SEARCH("/",N2427)-1)</f>
        <v>technology</v>
      </c>
      <c r="Q2427" t="str">
        <f>RIGHT(N2427,LEN(N2427)-SEARCH("/",N2427))</f>
        <v>wearables</v>
      </c>
      <c r="R2427">
        <f>YEAR(O2427)</f>
        <v>2014</v>
      </c>
    </row>
    <row r="2428" spans="1:18" ht="58" x14ac:dyDescent="0.35">
      <c r="A2428">
        <v>1099</v>
      </c>
      <c r="B2428" s="3" t="s">
        <v>1100</v>
      </c>
      <c r="C2428" s="3" t="s">
        <v>5209</v>
      </c>
      <c r="D2428" s="6">
        <v>5000</v>
      </c>
      <c r="E2428" s="8">
        <v>25</v>
      </c>
      <c r="F2428" t="s">
        <v>8220</v>
      </c>
      <c r="G2428" t="s">
        <v>8224</v>
      </c>
      <c r="H2428" t="s">
        <v>8246</v>
      </c>
      <c r="I2428">
        <v>1431547468</v>
      </c>
      <c r="J2428">
        <v>1428955468</v>
      </c>
      <c r="K2428" t="b">
        <v>0</v>
      </c>
      <c r="L2428">
        <v>1</v>
      </c>
      <c r="M2428" t="b">
        <v>0</v>
      </c>
      <c r="N2428" t="s">
        <v>8280</v>
      </c>
      <c r="O2428" s="9">
        <f>(((J2428/60)/60)/24)+DATE(1970,1,1)</f>
        <v>42107.836435185185</v>
      </c>
      <c r="P2428" t="str">
        <f>LEFT(N2428,SEARCH("/",N2428)-1)</f>
        <v>games</v>
      </c>
      <c r="Q2428" t="str">
        <f>RIGHT(N2428,LEN(N2428)-SEARCH("/",N2428))</f>
        <v>video games</v>
      </c>
      <c r="R2428">
        <f>YEAR(O2428)</f>
        <v>2015</v>
      </c>
    </row>
    <row r="2429" spans="1:18" ht="43.5" x14ac:dyDescent="0.35">
      <c r="A2429">
        <v>1123</v>
      </c>
      <c r="B2429" s="3" t="s">
        <v>1124</v>
      </c>
      <c r="C2429" s="3" t="s">
        <v>5233</v>
      </c>
      <c r="D2429" s="6">
        <v>5000</v>
      </c>
      <c r="E2429" s="8">
        <v>11</v>
      </c>
      <c r="F2429" t="s">
        <v>8220</v>
      </c>
      <c r="G2429" t="s">
        <v>8223</v>
      </c>
      <c r="H2429" t="s">
        <v>8245</v>
      </c>
      <c r="I2429">
        <v>1397910848</v>
      </c>
      <c r="J2429">
        <v>1395318848</v>
      </c>
      <c r="K2429" t="b">
        <v>0</v>
      </c>
      <c r="L2429">
        <v>3</v>
      </c>
      <c r="M2429" t="b">
        <v>0</v>
      </c>
      <c r="N2429" t="s">
        <v>8280</v>
      </c>
      <c r="O2429" s="9">
        <f>(((J2429/60)/60)/24)+DATE(1970,1,1)</f>
        <v>41718.5237037037</v>
      </c>
      <c r="P2429" t="str">
        <f>LEFT(N2429,SEARCH("/",N2429)-1)</f>
        <v>games</v>
      </c>
      <c r="Q2429" t="str">
        <f>RIGHT(N2429,LEN(N2429)-SEARCH("/",N2429))</f>
        <v>video games</v>
      </c>
      <c r="R2429">
        <f>YEAR(O2429)</f>
        <v>2014</v>
      </c>
    </row>
    <row r="2430" spans="1:18" ht="43.5" x14ac:dyDescent="0.35">
      <c r="A2430">
        <v>1130</v>
      </c>
      <c r="B2430" s="3" t="s">
        <v>1131</v>
      </c>
      <c r="C2430" s="3" t="s">
        <v>5240</v>
      </c>
      <c r="D2430" s="6">
        <v>5000</v>
      </c>
      <c r="E2430" s="8">
        <v>11</v>
      </c>
      <c r="F2430" t="s">
        <v>8220</v>
      </c>
      <c r="G2430" t="s">
        <v>8223</v>
      </c>
      <c r="H2430" t="s">
        <v>8245</v>
      </c>
      <c r="I2430">
        <v>1416963300</v>
      </c>
      <c r="J2430">
        <v>1411775700</v>
      </c>
      <c r="K2430" t="b">
        <v>0</v>
      </c>
      <c r="L2430">
        <v>3</v>
      </c>
      <c r="M2430" t="b">
        <v>0</v>
      </c>
      <c r="N2430" t="s">
        <v>8281</v>
      </c>
      <c r="O2430" s="9">
        <f>(((J2430/60)/60)/24)+DATE(1970,1,1)</f>
        <v>41908.996527777781</v>
      </c>
      <c r="P2430" t="str">
        <f>LEFT(N2430,SEARCH("/",N2430)-1)</f>
        <v>games</v>
      </c>
      <c r="Q2430" t="str">
        <f>RIGHT(N2430,LEN(N2430)-SEARCH("/",N2430))</f>
        <v>mobile games</v>
      </c>
      <c r="R2430">
        <f>YEAR(O2430)</f>
        <v>2014</v>
      </c>
    </row>
    <row r="2431" spans="1:18" ht="43.5" x14ac:dyDescent="0.35">
      <c r="A2431">
        <v>1140</v>
      </c>
      <c r="B2431" s="3" t="s">
        <v>1141</v>
      </c>
      <c r="C2431" s="3" t="s">
        <v>5250</v>
      </c>
      <c r="D2431" s="6">
        <v>5000</v>
      </c>
      <c r="E2431" s="8">
        <v>0</v>
      </c>
      <c r="F2431" t="s">
        <v>8220</v>
      </c>
      <c r="G2431" t="s">
        <v>8224</v>
      </c>
      <c r="H2431" t="s">
        <v>8246</v>
      </c>
      <c r="I2431">
        <v>1438859121</v>
      </c>
      <c r="J2431">
        <v>1436267121</v>
      </c>
      <c r="K2431" t="b">
        <v>0</v>
      </c>
      <c r="L2431">
        <v>0</v>
      </c>
      <c r="M2431" t="b">
        <v>0</v>
      </c>
      <c r="N2431" t="s">
        <v>8281</v>
      </c>
      <c r="O2431" s="9">
        <f>(((J2431/60)/60)/24)+DATE(1970,1,1)</f>
        <v>42192.462048611109</v>
      </c>
      <c r="P2431" t="str">
        <f>LEFT(N2431,SEARCH("/",N2431)-1)</f>
        <v>games</v>
      </c>
      <c r="Q2431" t="str">
        <f>RIGHT(N2431,LEN(N2431)-SEARCH("/",N2431))</f>
        <v>mobile games</v>
      </c>
      <c r="R2431">
        <f>YEAR(O2431)</f>
        <v>2015</v>
      </c>
    </row>
    <row r="2432" spans="1:18" ht="43.5" x14ac:dyDescent="0.35">
      <c r="A2432">
        <v>1154</v>
      </c>
      <c r="B2432" s="3" t="s">
        <v>1155</v>
      </c>
      <c r="C2432" s="3" t="s">
        <v>5264</v>
      </c>
      <c r="D2432" s="6">
        <v>5000</v>
      </c>
      <c r="E2432" s="8">
        <v>325</v>
      </c>
      <c r="F2432" t="s">
        <v>8220</v>
      </c>
      <c r="G2432" t="s">
        <v>8223</v>
      </c>
      <c r="H2432" t="s">
        <v>8245</v>
      </c>
      <c r="I2432">
        <v>1441507006</v>
      </c>
      <c r="J2432">
        <v>1438915006</v>
      </c>
      <c r="K2432" t="b">
        <v>0</v>
      </c>
      <c r="L2432">
        <v>3</v>
      </c>
      <c r="M2432" t="b">
        <v>0</v>
      </c>
      <c r="N2432" t="s">
        <v>8282</v>
      </c>
      <c r="O2432" s="9">
        <f>(((J2432/60)/60)/24)+DATE(1970,1,1)</f>
        <v>42223.108865740738</v>
      </c>
      <c r="P2432" t="str">
        <f>LEFT(N2432,SEARCH("/",N2432)-1)</f>
        <v>food</v>
      </c>
      <c r="Q2432" t="str">
        <f>RIGHT(N2432,LEN(N2432)-SEARCH("/",N2432))</f>
        <v>food trucks</v>
      </c>
      <c r="R2432">
        <f>YEAR(O2432)</f>
        <v>2015</v>
      </c>
    </row>
    <row r="2433" spans="1:18" ht="58" x14ac:dyDescent="0.35">
      <c r="A2433">
        <v>1427</v>
      </c>
      <c r="B2433" s="3" t="s">
        <v>1428</v>
      </c>
      <c r="C2433" s="3" t="s">
        <v>5537</v>
      </c>
      <c r="D2433" s="6">
        <v>5000</v>
      </c>
      <c r="E2433" s="8">
        <v>419</v>
      </c>
      <c r="F2433" t="s">
        <v>8220</v>
      </c>
      <c r="G2433" t="s">
        <v>8235</v>
      </c>
      <c r="H2433" t="s">
        <v>8248</v>
      </c>
      <c r="I2433">
        <v>1474230385</v>
      </c>
      <c r="J2433">
        <v>1471638385</v>
      </c>
      <c r="K2433" t="b">
        <v>0</v>
      </c>
      <c r="L2433">
        <v>4</v>
      </c>
      <c r="M2433" t="b">
        <v>0</v>
      </c>
      <c r="N2433" t="s">
        <v>8285</v>
      </c>
      <c r="O2433" s="9">
        <f>(((J2433/60)/60)/24)+DATE(1970,1,1)</f>
        <v>42601.851678240739</v>
      </c>
      <c r="P2433" t="str">
        <f>LEFT(N2433,SEARCH("/",N2433)-1)</f>
        <v>publishing</v>
      </c>
      <c r="Q2433" t="str">
        <f>RIGHT(N2433,LEN(N2433)-SEARCH("/",N2433))</f>
        <v>translations</v>
      </c>
      <c r="R2433">
        <f>YEAR(O2433)</f>
        <v>2016</v>
      </c>
    </row>
    <row r="2434" spans="1:18" ht="43.5" x14ac:dyDescent="0.35">
      <c r="A2434">
        <v>1430</v>
      </c>
      <c r="B2434" s="3" t="s">
        <v>1431</v>
      </c>
      <c r="C2434" s="3" t="s">
        <v>5540</v>
      </c>
      <c r="D2434" s="6">
        <v>5000</v>
      </c>
      <c r="E2434" s="8">
        <v>403</v>
      </c>
      <c r="F2434" t="s">
        <v>8220</v>
      </c>
      <c r="G2434" t="s">
        <v>8223</v>
      </c>
      <c r="H2434" t="s">
        <v>8245</v>
      </c>
      <c r="I2434">
        <v>1419017488</v>
      </c>
      <c r="J2434">
        <v>1416339088</v>
      </c>
      <c r="K2434" t="b">
        <v>0</v>
      </c>
      <c r="L2434">
        <v>5</v>
      </c>
      <c r="M2434" t="b">
        <v>0</v>
      </c>
      <c r="N2434" t="s">
        <v>8285</v>
      </c>
      <c r="O2434" s="9">
        <f>(((J2434/60)/60)/24)+DATE(1970,1,1)</f>
        <v>41961.813518518517</v>
      </c>
      <c r="P2434" t="str">
        <f>LEFT(N2434,SEARCH("/",N2434)-1)</f>
        <v>publishing</v>
      </c>
      <c r="Q2434" t="str">
        <f>RIGHT(N2434,LEN(N2434)-SEARCH("/",N2434))</f>
        <v>translations</v>
      </c>
      <c r="R2434">
        <f>YEAR(O2434)</f>
        <v>2014</v>
      </c>
    </row>
    <row r="2435" spans="1:18" ht="43.5" x14ac:dyDescent="0.35">
      <c r="A2435">
        <v>1481</v>
      </c>
      <c r="B2435" s="3" t="s">
        <v>1482</v>
      </c>
      <c r="C2435" s="3" t="s">
        <v>5591</v>
      </c>
      <c r="D2435" s="6">
        <v>5000</v>
      </c>
      <c r="E2435" s="8">
        <v>105</v>
      </c>
      <c r="F2435" t="s">
        <v>8220</v>
      </c>
      <c r="G2435" t="s">
        <v>8228</v>
      </c>
      <c r="H2435" t="s">
        <v>8250</v>
      </c>
      <c r="I2435">
        <v>1383430145</v>
      </c>
      <c r="J2435">
        <v>1380838145</v>
      </c>
      <c r="K2435" t="b">
        <v>0</v>
      </c>
      <c r="L2435">
        <v>6</v>
      </c>
      <c r="M2435" t="b">
        <v>0</v>
      </c>
      <c r="N2435" t="s">
        <v>8273</v>
      </c>
      <c r="O2435" s="9">
        <f>(((J2435/60)/60)/24)+DATE(1970,1,1)</f>
        <v>41550.922974537039</v>
      </c>
      <c r="P2435" t="str">
        <f>LEFT(N2435,SEARCH("/",N2435)-1)</f>
        <v>publishing</v>
      </c>
      <c r="Q2435" t="str">
        <f>RIGHT(N2435,LEN(N2435)-SEARCH("/",N2435))</f>
        <v>fiction</v>
      </c>
      <c r="R2435">
        <f>YEAR(O2435)</f>
        <v>2013</v>
      </c>
    </row>
    <row r="2436" spans="1:18" ht="43.5" x14ac:dyDescent="0.35">
      <c r="A2436">
        <v>1482</v>
      </c>
      <c r="B2436" s="3" t="s">
        <v>1483</v>
      </c>
      <c r="C2436" s="3" t="s">
        <v>5592</v>
      </c>
      <c r="D2436" s="6">
        <v>5000</v>
      </c>
      <c r="E2436" s="8">
        <v>5</v>
      </c>
      <c r="F2436" t="s">
        <v>8220</v>
      </c>
      <c r="G2436" t="s">
        <v>8223</v>
      </c>
      <c r="H2436" t="s">
        <v>8245</v>
      </c>
      <c r="I2436">
        <v>1347004260</v>
      </c>
      <c r="J2436">
        <v>1345062936</v>
      </c>
      <c r="K2436" t="b">
        <v>0</v>
      </c>
      <c r="L2436">
        <v>1</v>
      </c>
      <c r="M2436" t="b">
        <v>0</v>
      </c>
      <c r="N2436" t="s">
        <v>8273</v>
      </c>
      <c r="O2436" s="9">
        <f>(((J2436/60)/60)/24)+DATE(1970,1,1)</f>
        <v>41136.85805555556</v>
      </c>
      <c r="P2436" t="str">
        <f>LEFT(N2436,SEARCH("/",N2436)-1)</f>
        <v>publishing</v>
      </c>
      <c r="Q2436" t="str">
        <f>RIGHT(N2436,LEN(N2436)-SEARCH("/",N2436))</f>
        <v>fiction</v>
      </c>
      <c r="R2436">
        <f>YEAR(O2436)</f>
        <v>2012</v>
      </c>
    </row>
    <row r="2437" spans="1:18" ht="43.5" x14ac:dyDescent="0.35">
      <c r="A2437">
        <v>1489</v>
      </c>
      <c r="B2437" s="3" t="s">
        <v>1490</v>
      </c>
      <c r="C2437" s="3" t="s">
        <v>5599</v>
      </c>
      <c r="D2437" s="6">
        <v>5000</v>
      </c>
      <c r="E2437" s="8">
        <v>0</v>
      </c>
      <c r="F2437" t="s">
        <v>8220</v>
      </c>
      <c r="G2437" t="s">
        <v>8223</v>
      </c>
      <c r="H2437" t="s">
        <v>8245</v>
      </c>
      <c r="I2437">
        <v>1352994052</v>
      </c>
      <c r="J2437">
        <v>1350398452</v>
      </c>
      <c r="K2437" t="b">
        <v>0</v>
      </c>
      <c r="L2437">
        <v>0</v>
      </c>
      <c r="M2437" t="b">
        <v>0</v>
      </c>
      <c r="N2437" t="s">
        <v>8273</v>
      </c>
      <c r="O2437" s="9">
        <f>(((J2437/60)/60)/24)+DATE(1970,1,1)</f>
        <v>41198.611712962964</v>
      </c>
      <c r="P2437" t="str">
        <f>LEFT(N2437,SEARCH("/",N2437)-1)</f>
        <v>publishing</v>
      </c>
      <c r="Q2437" t="str">
        <f>RIGHT(N2437,LEN(N2437)-SEARCH("/",N2437))</f>
        <v>fiction</v>
      </c>
      <c r="R2437">
        <f>YEAR(O2437)</f>
        <v>2012</v>
      </c>
    </row>
    <row r="2438" spans="1:18" ht="58" x14ac:dyDescent="0.35">
      <c r="A2438">
        <v>1494</v>
      </c>
      <c r="B2438" s="3" t="s">
        <v>1495</v>
      </c>
      <c r="C2438" s="3" t="s">
        <v>5604</v>
      </c>
      <c r="D2438" s="6">
        <v>5000</v>
      </c>
      <c r="E2438" s="8">
        <v>445</v>
      </c>
      <c r="F2438" t="s">
        <v>8220</v>
      </c>
      <c r="G2438" t="s">
        <v>8223</v>
      </c>
      <c r="H2438" t="s">
        <v>8245</v>
      </c>
      <c r="I2438">
        <v>1428075480</v>
      </c>
      <c r="J2438">
        <v>1425489613</v>
      </c>
      <c r="K2438" t="b">
        <v>0</v>
      </c>
      <c r="L2438">
        <v>11</v>
      </c>
      <c r="M2438" t="b">
        <v>0</v>
      </c>
      <c r="N2438" t="s">
        <v>8273</v>
      </c>
      <c r="O2438" s="9">
        <f>(((J2438/60)/60)/24)+DATE(1970,1,1)</f>
        <v>42067.722372685181</v>
      </c>
      <c r="P2438" t="str">
        <f>LEFT(N2438,SEARCH("/",N2438)-1)</f>
        <v>publishing</v>
      </c>
      <c r="Q2438" t="str">
        <f>RIGHT(N2438,LEN(N2438)-SEARCH("/",N2438))</f>
        <v>fiction</v>
      </c>
      <c r="R2438">
        <f>YEAR(O2438)</f>
        <v>2015</v>
      </c>
    </row>
    <row r="2439" spans="1:18" ht="58" x14ac:dyDescent="0.35">
      <c r="A2439">
        <v>1600</v>
      </c>
      <c r="B2439" s="3" t="s">
        <v>1601</v>
      </c>
      <c r="C2439" s="3" t="s">
        <v>5710</v>
      </c>
      <c r="D2439" s="6">
        <v>5000</v>
      </c>
      <c r="E2439" s="8">
        <v>367</v>
      </c>
      <c r="F2439" t="s">
        <v>8220</v>
      </c>
      <c r="G2439" t="s">
        <v>8223</v>
      </c>
      <c r="H2439" t="s">
        <v>8245</v>
      </c>
      <c r="I2439">
        <v>1405401060</v>
      </c>
      <c r="J2439">
        <v>1401585752</v>
      </c>
      <c r="K2439" t="b">
        <v>0</v>
      </c>
      <c r="L2439">
        <v>9</v>
      </c>
      <c r="M2439" t="b">
        <v>0</v>
      </c>
      <c r="N2439" t="s">
        <v>8289</v>
      </c>
      <c r="O2439" s="9">
        <f>(((J2439/60)/60)/24)+DATE(1970,1,1)</f>
        <v>41791.057314814818</v>
      </c>
      <c r="P2439" t="str">
        <f>LEFT(N2439,SEARCH("/",N2439)-1)</f>
        <v>photography</v>
      </c>
      <c r="Q2439" t="str">
        <f>RIGHT(N2439,LEN(N2439)-SEARCH("/",N2439))</f>
        <v>places</v>
      </c>
      <c r="R2439">
        <f>YEAR(O2439)</f>
        <v>2014</v>
      </c>
    </row>
    <row r="2440" spans="1:18" ht="43.5" x14ac:dyDescent="0.35">
      <c r="A2440">
        <v>1703</v>
      </c>
      <c r="B2440" s="3" t="s">
        <v>1704</v>
      </c>
      <c r="C2440" s="3" t="s">
        <v>5813</v>
      </c>
      <c r="D2440" s="6">
        <v>5000</v>
      </c>
      <c r="E2440" s="8">
        <v>51</v>
      </c>
      <c r="F2440" t="s">
        <v>8220</v>
      </c>
      <c r="G2440" t="s">
        <v>8223</v>
      </c>
      <c r="H2440" t="s">
        <v>8245</v>
      </c>
      <c r="I2440">
        <v>1441003537</v>
      </c>
      <c r="J2440">
        <v>1435819537</v>
      </c>
      <c r="K2440" t="b">
        <v>0</v>
      </c>
      <c r="L2440">
        <v>2</v>
      </c>
      <c r="M2440" t="b">
        <v>0</v>
      </c>
      <c r="N2440" t="s">
        <v>8291</v>
      </c>
      <c r="O2440" s="9">
        <f>(((J2440/60)/60)/24)+DATE(1970,1,1)</f>
        <v>42187.281678240746</v>
      </c>
      <c r="P2440" t="str">
        <f>LEFT(N2440,SEARCH("/",N2440)-1)</f>
        <v>music</v>
      </c>
      <c r="Q2440" t="str">
        <f>RIGHT(N2440,LEN(N2440)-SEARCH("/",N2440))</f>
        <v>faith</v>
      </c>
      <c r="R2440">
        <f>YEAR(O2440)</f>
        <v>2015</v>
      </c>
    </row>
    <row r="2441" spans="1:18" ht="43.5" x14ac:dyDescent="0.35">
      <c r="A2441">
        <v>1707</v>
      </c>
      <c r="B2441" s="3" t="s">
        <v>1708</v>
      </c>
      <c r="C2441" s="3" t="s">
        <v>5817</v>
      </c>
      <c r="D2441" s="6">
        <v>5000</v>
      </c>
      <c r="E2441" s="8">
        <v>487</v>
      </c>
      <c r="F2441" t="s">
        <v>8220</v>
      </c>
      <c r="G2441" t="s">
        <v>8223</v>
      </c>
      <c r="H2441" t="s">
        <v>8245</v>
      </c>
      <c r="I2441">
        <v>1459181895</v>
      </c>
      <c r="J2441">
        <v>1456593495</v>
      </c>
      <c r="K2441" t="b">
        <v>0</v>
      </c>
      <c r="L2441">
        <v>9</v>
      </c>
      <c r="M2441" t="b">
        <v>0</v>
      </c>
      <c r="N2441" t="s">
        <v>8291</v>
      </c>
      <c r="O2441" s="9">
        <f>(((J2441/60)/60)/24)+DATE(1970,1,1)</f>
        <v>42427.721006944441</v>
      </c>
      <c r="P2441" t="str">
        <f>LEFT(N2441,SEARCH("/",N2441)-1)</f>
        <v>music</v>
      </c>
      <c r="Q2441" t="str">
        <f>RIGHT(N2441,LEN(N2441)-SEARCH("/",N2441))</f>
        <v>faith</v>
      </c>
      <c r="R2441">
        <f>YEAR(O2441)</f>
        <v>2016</v>
      </c>
    </row>
    <row r="2442" spans="1:18" ht="29" x14ac:dyDescent="0.35">
      <c r="A2442">
        <v>1710</v>
      </c>
      <c r="B2442" s="3" t="s">
        <v>1711</v>
      </c>
      <c r="C2442" s="3" t="s">
        <v>5820</v>
      </c>
      <c r="D2442" s="6">
        <v>5000</v>
      </c>
      <c r="E2442" s="8">
        <v>34</v>
      </c>
      <c r="F2442" t="s">
        <v>8220</v>
      </c>
      <c r="G2442" t="s">
        <v>8235</v>
      </c>
      <c r="H2442" t="s">
        <v>8248</v>
      </c>
      <c r="I2442">
        <v>1453122000</v>
      </c>
      <c r="J2442">
        <v>1449151888</v>
      </c>
      <c r="K2442" t="b">
        <v>0</v>
      </c>
      <c r="L2442">
        <v>1</v>
      </c>
      <c r="M2442" t="b">
        <v>0</v>
      </c>
      <c r="N2442" t="s">
        <v>8291</v>
      </c>
      <c r="O2442" s="9">
        <f>(((J2442/60)/60)/24)+DATE(1970,1,1)</f>
        <v>42341.59129629629</v>
      </c>
      <c r="P2442" t="str">
        <f>LEFT(N2442,SEARCH("/",N2442)-1)</f>
        <v>music</v>
      </c>
      <c r="Q2442" t="str">
        <f>RIGHT(N2442,LEN(N2442)-SEARCH("/",N2442))</f>
        <v>faith</v>
      </c>
      <c r="R2442">
        <f>YEAR(O2442)</f>
        <v>2015</v>
      </c>
    </row>
    <row r="2443" spans="1:18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>(((J2443/60)/60)/24)+DATE(1970,1,1)</f>
        <v>42187.125625000001</v>
      </c>
      <c r="P2443" t="str">
        <f>LEFT(N2443,SEARCH("/",N2443)-1)</f>
        <v>food</v>
      </c>
      <c r="Q2443" t="str">
        <f>RIGHT(N2443,LEN(N2443)-SEARCH("/",N2443))</f>
        <v>small batch</v>
      </c>
      <c r="R2443">
        <f>YEAR(O2443)</f>
        <v>2015</v>
      </c>
    </row>
    <row r="2444" spans="1:18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>(((J2444/60)/60)/24)+DATE(1970,1,1)</f>
        <v>42052.666990740734</v>
      </c>
      <c r="P2444" t="str">
        <f>LEFT(N2444,SEARCH("/",N2444)-1)</f>
        <v>food</v>
      </c>
      <c r="Q2444" t="str">
        <f>RIGHT(N2444,LEN(N2444)-SEARCH("/",N2444))</f>
        <v>small batch</v>
      </c>
      <c r="R2444">
        <f>YEAR(O2444)</f>
        <v>2015</v>
      </c>
    </row>
    <row r="2445" spans="1:18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>(((J2445/60)/60)/24)+DATE(1970,1,1)</f>
        <v>41836.625254629631</v>
      </c>
      <c r="P2445" t="str">
        <f>LEFT(N2445,SEARCH("/",N2445)-1)</f>
        <v>food</v>
      </c>
      <c r="Q2445" t="str">
        <f>RIGHT(N2445,LEN(N2445)-SEARCH("/",N2445))</f>
        <v>small batch</v>
      </c>
      <c r="R2445">
        <f>YEAR(O2445)</f>
        <v>2014</v>
      </c>
    </row>
    <row r="2446" spans="1:18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>(((J2446/60)/60)/24)+DATE(1970,1,1)</f>
        <v>42485.754525462966</v>
      </c>
      <c r="P2446" t="str">
        <f>LEFT(N2446,SEARCH("/",N2446)-1)</f>
        <v>food</v>
      </c>
      <c r="Q2446" t="str">
        <f>RIGHT(N2446,LEN(N2446)-SEARCH("/",N2446))</f>
        <v>small batch</v>
      </c>
      <c r="R2446">
        <f>YEAR(O2446)</f>
        <v>2016</v>
      </c>
    </row>
    <row r="2447" spans="1:18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>(((J2447/60)/60)/24)+DATE(1970,1,1)</f>
        <v>42243.190057870372</v>
      </c>
      <c r="P2447" t="str">
        <f>LEFT(N2447,SEARCH("/",N2447)-1)</f>
        <v>food</v>
      </c>
      <c r="Q2447" t="str">
        <f>RIGHT(N2447,LEN(N2447)-SEARCH("/",N2447))</f>
        <v>small batch</v>
      </c>
      <c r="R2447">
        <f>YEAR(O2447)</f>
        <v>2015</v>
      </c>
    </row>
    <row r="2448" spans="1:18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>(((J2448/60)/60)/24)+DATE(1970,1,1)</f>
        <v>42670.602673611109</v>
      </c>
      <c r="P2448" t="str">
        <f>LEFT(N2448,SEARCH("/",N2448)-1)</f>
        <v>food</v>
      </c>
      <c r="Q2448" t="str">
        <f>RIGHT(N2448,LEN(N2448)-SEARCH("/",N2448))</f>
        <v>small batch</v>
      </c>
      <c r="R2448">
        <f>YEAR(O2448)</f>
        <v>2016</v>
      </c>
    </row>
    <row r="2449" spans="1:18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>(((J2449/60)/60)/24)+DATE(1970,1,1)</f>
        <v>42654.469826388886</v>
      </c>
      <c r="P2449" t="str">
        <f>LEFT(N2449,SEARCH("/",N2449)-1)</f>
        <v>food</v>
      </c>
      <c r="Q2449" t="str">
        <f>RIGHT(N2449,LEN(N2449)-SEARCH("/",N2449))</f>
        <v>small batch</v>
      </c>
      <c r="R2449">
        <f>YEAR(O2449)</f>
        <v>2016</v>
      </c>
    </row>
    <row r="2450" spans="1:18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>(((J2450/60)/60)/24)+DATE(1970,1,1)</f>
        <v>42607.316122685181</v>
      </c>
      <c r="P2450" t="str">
        <f>LEFT(N2450,SEARCH("/",N2450)-1)</f>
        <v>food</v>
      </c>
      <c r="Q2450" t="str">
        <f>RIGHT(N2450,LEN(N2450)-SEARCH("/",N2450))</f>
        <v>small batch</v>
      </c>
      <c r="R2450">
        <f>YEAR(O2450)</f>
        <v>2016</v>
      </c>
    </row>
    <row r="2451" spans="1:18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>(((J2451/60)/60)/24)+DATE(1970,1,1)</f>
        <v>41943.142534722225</v>
      </c>
      <c r="P2451" t="str">
        <f>LEFT(N2451,SEARCH("/",N2451)-1)</f>
        <v>food</v>
      </c>
      <c r="Q2451" t="str">
        <f>RIGHT(N2451,LEN(N2451)-SEARCH("/",N2451))</f>
        <v>small batch</v>
      </c>
      <c r="R2451">
        <f>YEAR(O2451)</f>
        <v>2014</v>
      </c>
    </row>
    <row r="2452" spans="1:18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>(((J2452/60)/60)/24)+DATE(1970,1,1)</f>
        <v>41902.07240740741</v>
      </c>
      <c r="P2452" t="str">
        <f>LEFT(N2452,SEARCH("/",N2452)-1)</f>
        <v>food</v>
      </c>
      <c r="Q2452" t="str">
        <f>RIGHT(N2452,LEN(N2452)-SEARCH("/",N2452))</f>
        <v>small batch</v>
      </c>
      <c r="R2452">
        <f>YEAR(O2452)</f>
        <v>2014</v>
      </c>
    </row>
    <row r="2453" spans="1:18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>(((J2453/60)/60)/24)+DATE(1970,1,1)</f>
        <v>42779.908449074079</v>
      </c>
      <c r="P2453" t="str">
        <f>LEFT(N2453,SEARCH("/",N2453)-1)</f>
        <v>food</v>
      </c>
      <c r="Q2453" t="str">
        <f>RIGHT(N2453,LEN(N2453)-SEARCH("/",N2453))</f>
        <v>small batch</v>
      </c>
      <c r="R2453">
        <f>YEAR(O2453)</f>
        <v>2017</v>
      </c>
    </row>
    <row r="2454" spans="1:18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>(((J2454/60)/60)/24)+DATE(1970,1,1)</f>
        <v>42338.84375</v>
      </c>
      <c r="P2454" t="str">
        <f>LEFT(N2454,SEARCH("/",N2454)-1)</f>
        <v>food</v>
      </c>
      <c r="Q2454" t="str">
        <f>RIGHT(N2454,LEN(N2454)-SEARCH("/",N2454))</f>
        <v>small batch</v>
      </c>
      <c r="R2454">
        <f>YEAR(O2454)</f>
        <v>2015</v>
      </c>
    </row>
    <row r="2455" spans="1:18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>(((J2455/60)/60)/24)+DATE(1970,1,1)</f>
        <v>42738.692233796297</v>
      </c>
      <c r="P2455" t="str">
        <f>LEFT(N2455,SEARCH("/",N2455)-1)</f>
        <v>food</v>
      </c>
      <c r="Q2455" t="str">
        <f>RIGHT(N2455,LEN(N2455)-SEARCH("/",N2455))</f>
        <v>small batch</v>
      </c>
      <c r="R2455">
        <f>YEAR(O2455)</f>
        <v>2017</v>
      </c>
    </row>
    <row r="2456" spans="1:18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>(((J2456/60)/60)/24)+DATE(1970,1,1)</f>
        <v>42770.201481481476</v>
      </c>
      <c r="P2456" t="str">
        <f>LEFT(N2456,SEARCH("/",N2456)-1)</f>
        <v>food</v>
      </c>
      <c r="Q2456" t="str">
        <f>RIGHT(N2456,LEN(N2456)-SEARCH("/",N2456))</f>
        <v>small batch</v>
      </c>
      <c r="R2456">
        <f>YEAR(O2456)</f>
        <v>2017</v>
      </c>
    </row>
    <row r="2457" spans="1:18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>(((J2457/60)/60)/24)+DATE(1970,1,1)</f>
        <v>42452.781828703708</v>
      </c>
      <c r="P2457" t="str">
        <f>LEFT(N2457,SEARCH("/",N2457)-1)</f>
        <v>food</v>
      </c>
      <c r="Q2457" t="str">
        <f>RIGHT(N2457,LEN(N2457)-SEARCH("/",N2457))</f>
        <v>small batch</v>
      </c>
      <c r="R2457">
        <f>YEAR(O2457)</f>
        <v>2016</v>
      </c>
    </row>
    <row r="2458" spans="1:18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>(((J2458/60)/60)/24)+DATE(1970,1,1)</f>
        <v>42761.961099537039</v>
      </c>
      <c r="P2458" t="str">
        <f>LEFT(N2458,SEARCH("/",N2458)-1)</f>
        <v>food</v>
      </c>
      <c r="Q2458" t="str">
        <f>RIGHT(N2458,LEN(N2458)-SEARCH("/",N2458))</f>
        <v>small batch</v>
      </c>
      <c r="R2458">
        <f>YEAR(O2458)</f>
        <v>2017</v>
      </c>
    </row>
    <row r="2459" spans="1:18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>(((J2459/60)/60)/24)+DATE(1970,1,1)</f>
        <v>42423.602500000001</v>
      </c>
      <c r="P2459" t="str">
        <f>LEFT(N2459,SEARCH("/",N2459)-1)</f>
        <v>food</v>
      </c>
      <c r="Q2459" t="str">
        <f>RIGHT(N2459,LEN(N2459)-SEARCH("/",N2459))</f>
        <v>small batch</v>
      </c>
      <c r="R2459">
        <f>YEAR(O2459)</f>
        <v>2016</v>
      </c>
    </row>
    <row r="2460" spans="1:18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>(((J2460/60)/60)/24)+DATE(1970,1,1)</f>
        <v>42495.871736111112</v>
      </c>
      <c r="P2460" t="str">
        <f>LEFT(N2460,SEARCH("/",N2460)-1)</f>
        <v>food</v>
      </c>
      <c r="Q2460" t="str">
        <f>RIGHT(N2460,LEN(N2460)-SEARCH("/",N2460))</f>
        <v>small batch</v>
      </c>
      <c r="R2460">
        <f>YEAR(O2460)</f>
        <v>2016</v>
      </c>
    </row>
    <row r="2461" spans="1:18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>(((J2461/60)/60)/24)+DATE(1970,1,1)</f>
        <v>42407.637557870374</v>
      </c>
      <c r="P2461" t="str">
        <f>LEFT(N2461,SEARCH("/",N2461)-1)</f>
        <v>food</v>
      </c>
      <c r="Q2461" t="str">
        <f>RIGHT(N2461,LEN(N2461)-SEARCH("/",N2461))</f>
        <v>small batch</v>
      </c>
      <c r="R2461">
        <f>YEAR(O2461)</f>
        <v>2016</v>
      </c>
    </row>
    <row r="2462" spans="1:18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>(((J2462/60)/60)/24)+DATE(1970,1,1)</f>
        <v>42704.187118055561</v>
      </c>
      <c r="P2462" t="str">
        <f>LEFT(N2462,SEARCH("/",N2462)-1)</f>
        <v>food</v>
      </c>
      <c r="Q2462" t="str">
        <f>RIGHT(N2462,LEN(N2462)-SEARCH("/",N2462))</f>
        <v>small batch</v>
      </c>
      <c r="R2462">
        <f>YEAR(O2462)</f>
        <v>2016</v>
      </c>
    </row>
    <row r="2463" spans="1:18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>(((J2463/60)/60)/24)+DATE(1970,1,1)</f>
        <v>40784.012696759259</v>
      </c>
      <c r="P2463" t="str">
        <f>LEFT(N2463,SEARCH("/",N2463)-1)</f>
        <v>music</v>
      </c>
      <c r="Q2463" t="str">
        <f>RIGHT(N2463,LEN(N2463)-SEARCH("/",N2463))</f>
        <v>indie rock</v>
      </c>
      <c r="R2463">
        <f>YEAR(O2463)</f>
        <v>2011</v>
      </c>
    </row>
    <row r="2464" spans="1:18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>(((J2464/60)/60)/24)+DATE(1970,1,1)</f>
        <v>41089.186296296299</v>
      </c>
      <c r="P2464" t="str">
        <f>LEFT(N2464,SEARCH("/",N2464)-1)</f>
        <v>music</v>
      </c>
      <c r="Q2464" t="str">
        <f>RIGHT(N2464,LEN(N2464)-SEARCH("/",N2464))</f>
        <v>indie rock</v>
      </c>
      <c r="R2464">
        <f>YEAR(O2464)</f>
        <v>2012</v>
      </c>
    </row>
    <row r="2465" spans="1:18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>(((J2465/60)/60)/24)+DATE(1970,1,1)</f>
        <v>41341.111400462964</v>
      </c>
      <c r="P2465" t="str">
        <f>LEFT(N2465,SEARCH("/",N2465)-1)</f>
        <v>music</v>
      </c>
      <c r="Q2465" t="str">
        <f>RIGHT(N2465,LEN(N2465)-SEARCH("/",N2465))</f>
        <v>indie rock</v>
      </c>
      <c r="R2465">
        <f>YEAR(O2465)</f>
        <v>2013</v>
      </c>
    </row>
    <row r="2466" spans="1:18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>(((J2466/60)/60)/24)+DATE(1970,1,1)</f>
        <v>42248.90042824074</v>
      </c>
      <c r="P2466" t="str">
        <f>LEFT(N2466,SEARCH("/",N2466)-1)</f>
        <v>music</v>
      </c>
      <c r="Q2466" t="str">
        <f>RIGHT(N2466,LEN(N2466)-SEARCH("/",N2466))</f>
        <v>indie rock</v>
      </c>
      <c r="R2466">
        <f>YEAR(O2466)</f>
        <v>2015</v>
      </c>
    </row>
    <row r="2467" spans="1:18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>(((J2467/60)/60)/24)+DATE(1970,1,1)</f>
        <v>41145.719305555554</v>
      </c>
      <c r="P2467" t="str">
        <f>LEFT(N2467,SEARCH("/",N2467)-1)</f>
        <v>music</v>
      </c>
      <c r="Q2467" t="str">
        <f>RIGHT(N2467,LEN(N2467)-SEARCH("/",N2467))</f>
        <v>indie rock</v>
      </c>
      <c r="R2467">
        <f>YEAR(O2467)</f>
        <v>2012</v>
      </c>
    </row>
    <row r="2468" spans="1:18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>(((J2468/60)/60)/24)+DATE(1970,1,1)</f>
        <v>41373.102465277778</v>
      </c>
      <c r="P2468" t="str">
        <f>LEFT(N2468,SEARCH("/",N2468)-1)</f>
        <v>music</v>
      </c>
      <c r="Q2468" t="str">
        <f>RIGHT(N2468,LEN(N2468)-SEARCH("/",N2468))</f>
        <v>indie rock</v>
      </c>
      <c r="R2468">
        <f>YEAR(O2468)</f>
        <v>2013</v>
      </c>
    </row>
    <row r="2469" spans="1:18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>(((J2469/60)/60)/24)+DATE(1970,1,1)</f>
        <v>41025.874201388891</v>
      </c>
      <c r="P2469" t="str">
        <f>LEFT(N2469,SEARCH("/",N2469)-1)</f>
        <v>music</v>
      </c>
      <c r="Q2469" t="str">
        <f>RIGHT(N2469,LEN(N2469)-SEARCH("/",N2469))</f>
        <v>indie rock</v>
      </c>
      <c r="R2469">
        <f>YEAR(O2469)</f>
        <v>2012</v>
      </c>
    </row>
    <row r="2470" spans="1:18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>(((J2470/60)/60)/24)+DATE(1970,1,1)</f>
        <v>41174.154178240737</v>
      </c>
      <c r="P2470" t="str">
        <f>LEFT(N2470,SEARCH("/",N2470)-1)</f>
        <v>music</v>
      </c>
      <c r="Q2470" t="str">
        <f>RIGHT(N2470,LEN(N2470)-SEARCH("/",N2470))</f>
        <v>indie rock</v>
      </c>
      <c r="R2470">
        <f>YEAR(O2470)</f>
        <v>2012</v>
      </c>
    </row>
    <row r="2471" spans="1:18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>(((J2471/60)/60)/24)+DATE(1970,1,1)</f>
        <v>40557.429733796293</v>
      </c>
      <c r="P2471" t="str">
        <f>LEFT(N2471,SEARCH("/",N2471)-1)</f>
        <v>music</v>
      </c>
      <c r="Q2471" t="str">
        <f>RIGHT(N2471,LEN(N2471)-SEARCH("/",N2471))</f>
        <v>indie rock</v>
      </c>
      <c r="R2471">
        <f>YEAR(O2471)</f>
        <v>2011</v>
      </c>
    </row>
    <row r="2472" spans="1:18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>(((J2472/60)/60)/24)+DATE(1970,1,1)</f>
        <v>41023.07471064815</v>
      </c>
      <c r="P2472" t="str">
        <f>LEFT(N2472,SEARCH("/",N2472)-1)</f>
        <v>music</v>
      </c>
      <c r="Q2472" t="str">
        <f>RIGHT(N2472,LEN(N2472)-SEARCH("/",N2472))</f>
        <v>indie rock</v>
      </c>
      <c r="R2472">
        <f>YEAR(O2472)</f>
        <v>2012</v>
      </c>
    </row>
    <row r="2473" spans="1:18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>(((J2473/60)/60)/24)+DATE(1970,1,1)</f>
        <v>40893.992962962962</v>
      </c>
      <c r="P2473" t="str">
        <f>LEFT(N2473,SEARCH("/",N2473)-1)</f>
        <v>music</v>
      </c>
      <c r="Q2473" t="str">
        <f>RIGHT(N2473,LEN(N2473)-SEARCH("/",N2473))</f>
        <v>indie rock</v>
      </c>
      <c r="R2473">
        <f>YEAR(O2473)</f>
        <v>2011</v>
      </c>
    </row>
    <row r="2474" spans="1:18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>(((J2474/60)/60)/24)+DATE(1970,1,1)</f>
        <v>40354.11550925926</v>
      </c>
      <c r="P2474" t="str">
        <f>LEFT(N2474,SEARCH("/",N2474)-1)</f>
        <v>music</v>
      </c>
      <c r="Q2474" t="str">
        <f>RIGHT(N2474,LEN(N2474)-SEARCH("/",N2474))</f>
        <v>indie rock</v>
      </c>
      <c r="R2474">
        <f>YEAR(O2474)</f>
        <v>2010</v>
      </c>
    </row>
    <row r="2475" spans="1:18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>(((J2475/60)/60)/24)+DATE(1970,1,1)</f>
        <v>41193.748483796298</v>
      </c>
      <c r="P2475" t="str">
        <f>LEFT(N2475,SEARCH("/",N2475)-1)</f>
        <v>music</v>
      </c>
      <c r="Q2475" t="str">
        <f>RIGHT(N2475,LEN(N2475)-SEARCH("/",N2475))</f>
        <v>indie rock</v>
      </c>
      <c r="R2475">
        <f>YEAR(O2475)</f>
        <v>2012</v>
      </c>
    </row>
    <row r="2476" spans="1:18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>(((J2476/60)/60)/24)+DATE(1970,1,1)</f>
        <v>40417.011296296296</v>
      </c>
      <c r="P2476" t="str">
        <f>LEFT(N2476,SEARCH("/",N2476)-1)</f>
        <v>music</v>
      </c>
      <c r="Q2476" t="str">
        <f>RIGHT(N2476,LEN(N2476)-SEARCH("/",N2476))</f>
        <v>indie rock</v>
      </c>
      <c r="R2476">
        <f>YEAR(O2476)</f>
        <v>2010</v>
      </c>
    </row>
    <row r="2477" spans="1:18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>(((J2477/60)/60)/24)+DATE(1970,1,1)</f>
        <v>40310.287673611114</v>
      </c>
      <c r="P2477" t="str">
        <f>LEFT(N2477,SEARCH("/",N2477)-1)</f>
        <v>music</v>
      </c>
      <c r="Q2477" t="str">
        <f>RIGHT(N2477,LEN(N2477)-SEARCH("/",N2477))</f>
        <v>indie rock</v>
      </c>
      <c r="R2477">
        <f>YEAR(O2477)</f>
        <v>2010</v>
      </c>
    </row>
    <row r="2478" spans="1:18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>(((J2478/60)/60)/24)+DATE(1970,1,1)</f>
        <v>41913.328356481477</v>
      </c>
      <c r="P2478" t="str">
        <f>LEFT(N2478,SEARCH("/",N2478)-1)</f>
        <v>music</v>
      </c>
      <c r="Q2478" t="str">
        <f>RIGHT(N2478,LEN(N2478)-SEARCH("/",N2478))</f>
        <v>indie rock</v>
      </c>
      <c r="R2478">
        <f>YEAR(O2478)</f>
        <v>2014</v>
      </c>
    </row>
    <row r="2479" spans="1:18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>(((J2479/60)/60)/24)+DATE(1970,1,1)</f>
        <v>41088.691493055558</v>
      </c>
      <c r="P2479" t="str">
        <f>LEFT(N2479,SEARCH("/",N2479)-1)</f>
        <v>music</v>
      </c>
      <c r="Q2479" t="str">
        <f>RIGHT(N2479,LEN(N2479)-SEARCH("/",N2479))</f>
        <v>indie rock</v>
      </c>
      <c r="R2479">
        <f>YEAR(O2479)</f>
        <v>2012</v>
      </c>
    </row>
    <row r="2480" spans="1:18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>(((J2480/60)/60)/24)+DATE(1970,1,1)</f>
        <v>41257.950381944444</v>
      </c>
      <c r="P2480" t="str">
        <f>LEFT(N2480,SEARCH("/",N2480)-1)</f>
        <v>music</v>
      </c>
      <c r="Q2480" t="str">
        <f>RIGHT(N2480,LEN(N2480)-SEARCH("/",N2480))</f>
        <v>indie rock</v>
      </c>
      <c r="R2480">
        <f>YEAR(O2480)</f>
        <v>2012</v>
      </c>
    </row>
    <row r="2481" spans="1:18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>(((J2481/60)/60)/24)+DATE(1970,1,1)</f>
        <v>41107.726782407408</v>
      </c>
      <c r="P2481" t="str">
        <f>LEFT(N2481,SEARCH("/",N2481)-1)</f>
        <v>music</v>
      </c>
      <c r="Q2481" t="str">
        <f>RIGHT(N2481,LEN(N2481)-SEARCH("/",N2481))</f>
        <v>indie rock</v>
      </c>
      <c r="R2481">
        <f>YEAR(O2481)</f>
        <v>2012</v>
      </c>
    </row>
    <row r="2482" spans="1:18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>(((J2482/60)/60)/24)+DATE(1970,1,1)</f>
        <v>42227.936157407406</v>
      </c>
      <c r="P2482" t="str">
        <f>LEFT(N2482,SEARCH("/",N2482)-1)</f>
        <v>music</v>
      </c>
      <c r="Q2482" t="str">
        <f>RIGHT(N2482,LEN(N2482)-SEARCH("/",N2482))</f>
        <v>indie rock</v>
      </c>
      <c r="R2482">
        <f>YEAR(O2482)</f>
        <v>2015</v>
      </c>
    </row>
    <row r="2483" spans="1:18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>(((J2483/60)/60)/24)+DATE(1970,1,1)</f>
        <v>40999.645925925928</v>
      </c>
      <c r="P2483" t="str">
        <f>LEFT(N2483,SEARCH("/",N2483)-1)</f>
        <v>music</v>
      </c>
      <c r="Q2483" t="str">
        <f>RIGHT(N2483,LEN(N2483)-SEARCH("/",N2483))</f>
        <v>indie rock</v>
      </c>
      <c r="R2483">
        <f>YEAR(O2483)</f>
        <v>2012</v>
      </c>
    </row>
    <row r="2484" spans="1:18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>(((J2484/60)/60)/24)+DATE(1970,1,1)</f>
        <v>40711.782210648147</v>
      </c>
      <c r="P2484" t="str">
        <f>LEFT(N2484,SEARCH("/",N2484)-1)</f>
        <v>music</v>
      </c>
      <c r="Q2484" t="str">
        <f>RIGHT(N2484,LEN(N2484)-SEARCH("/",N2484))</f>
        <v>indie rock</v>
      </c>
      <c r="R2484">
        <f>YEAR(O2484)</f>
        <v>2011</v>
      </c>
    </row>
    <row r="2485" spans="1:18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>(((J2485/60)/60)/24)+DATE(1970,1,1)</f>
        <v>40970.750034722223</v>
      </c>
      <c r="P2485" t="str">
        <f>LEFT(N2485,SEARCH("/",N2485)-1)</f>
        <v>music</v>
      </c>
      <c r="Q2485" t="str">
        <f>RIGHT(N2485,LEN(N2485)-SEARCH("/",N2485))</f>
        <v>indie rock</v>
      </c>
      <c r="R2485">
        <f>YEAR(O2485)</f>
        <v>2012</v>
      </c>
    </row>
    <row r="2486" spans="1:18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>(((J2486/60)/60)/24)+DATE(1970,1,1)</f>
        <v>40771.916701388887</v>
      </c>
      <c r="P2486" t="str">
        <f>LEFT(N2486,SEARCH("/",N2486)-1)</f>
        <v>music</v>
      </c>
      <c r="Q2486" t="str">
        <f>RIGHT(N2486,LEN(N2486)-SEARCH("/",N2486))</f>
        <v>indie rock</v>
      </c>
      <c r="R2486">
        <f>YEAR(O2486)</f>
        <v>2011</v>
      </c>
    </row>
    <row r="2487" spans="1:18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>(((J2487/60)/60)/24)+DATE(1970,1,1)</f>
        <v>40793.998599537037</v>
      </c>
      <c r="P2487" t="str">
        <f>LEFT(N2487,SEARCH("/",N2487)-1)</f>
        <v>music</v>
      </c>
      <c r="Q2487" t="str">
        <f>RIGHT(N2487,LEN(N2487)-SEARCH("/",N2487))</f>
        <v>indie rock</v>
      </c>
      <c r="R2487">
        <f>YEAR(O2487)</f>
        <v>2011</v>
      </c>
    </row>
    <row r="2488" spans="1:18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>(((J2488/60)/60)/24)+DATE(1970,1,1)</f>
        <v>40991.708055555559</v>
      </c>
      <c r="P2488" t="str">
        <f>LEFT(N2488,SEARCH("/",N2488)-1)</f>
        <v>music</v>
      </c>
      <c r="Q2488" t="str">
        <f>RIGHT(N2488,LEN(N2488)-SEARCH("/",N2488))</f>
        <v>indie rock</v>
      </c>
      <c r="R2488">
        <f>YEAR(O2488)</f>
        <v>2012</v>
      </c>
    </row>
    <row r="2489" spans="1:18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>(((J2489/60)/60)/24)+DATE(1970,1,1)</f>
        <v>41026.083298611113</v>
      </c>
      <c r="P2489" t="str">
        <f>LEFT(N2489,SEARCH("/",N2489)-1)</f>
        <v>music</v>
      </c>
      <c r="Q2489" t="str">
        <f>RIGHT(N2489,LEN(N2489)-SEARCH("/",N2489))</f>
        <v>indie rock</v>
      </c>
      <c r="R2489">
        <f>YEAR(O2489)</f>
        <v>2012</v>
      </c>
    </row>
    <row r="2490" spans="1:18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>(((J2490/60)/60)/24)+DATE(1970,1,1)</f>
        <v>40833.633194444446</v>
      </c>
      <c r="P2490" t="str">
        <f>LEFT(N2490,SEARCH("/",N2490)-1)</f>
        <v>music</v>
      </c>
      <c r="Q2490" t="str">
        <f>RIGHT(N2490,LEN(N2490)-SEARCH("/",N2490))</f>
        <v>indie rock</v>
      </c>
      <c r="R2490">
        <f>YEAR(O2490)</f>
        <v>2011</v>
      </c>
    </row>
    <row r="2491" spans="1:18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>(((J2491/60)/60)/24)+DATE(1970,1,1)</f>
        <v>41373.690266203703</v>
      </c>
      <c r="P2491" t="str">
        <f>LEFT(N2491,SEARCH("/",N2491)-1)</f>
        <v>music</v>
      </c>
      <c r="Q2491" t="str">
        <f>RIGHT(N2491,LEN(N2491)-SEARCH("/",N2491))</f>
        <v>indie rock</v>
      </c>
      <c r="R2491">
        <f>YEAR(O2491)</f>
        <v>2013</v>
      </c>
    </row>
    <row r="2492" spans="1:18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>(((J2492/60)/60)/24)+DATE(1970,1,1)</f>
        <v>41023.227731481478</v>
      </c>
      <c r="P2492" t="str">
        <f>LEFT(N2492,SEARCH("/",N2492)-1)</f>
        <v>music</v>
      </c>
      <c r="Q2492" t="str">
        <f>RIGHT(N2492,LEN(N2492)-SEARCH("/",N2492))</f>
        <v>indie rock</v>
      </c>
      <c r="R2492">
        <f>YEAR(O2492)</f>
        <v>2012</v>
      </c>
    </row>
    <row r="2493" spans="1:18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>(((J2493/60)/60)/24)+DATE(1970,1,1)</f>
        <v>40542.839282407411</v>
      </c>
      <c r="P2493" t="str">
        <f>LEFT(N2493,SEARCH("/",N2493)-1)</f>
        <v>music</v>
      </c>
      <c r="Q2493" t="str">
        <f>RIGHT(N2493,LEN(N2493)-SEARCH("/",N2493))</f>
        <v>indie rock</v>
      </c>
      <c r="R2493">
        <f>YEAR(O2493)</f>
        <v>2010</v>
      </c>
    </row>
    <row r="2494" spans="1:18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(((J2494/60)/60)/24)+DATE(1970,1,1)</f>
        <v>41024.985972222225</v>
      </c>
      <c r="P2494" t="str">
        <f>LEFT(N2494,SEARCH("/",N2494)-1)</f>
        <v>music</v>
      </c>
      <c r="Q2494" t="str">
        <f>RIGHT(N2494,LEN(N2494)-SEARCH("/",N2494))</f>
        <v>indie rock</v>
      </c>
      <c r="R2494">
        <f>YEAR(O2494)</f>
        <v>2012</v>
      </c>
    </row>
    <row r="2495" spans="1:18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>(((J2495/60)/60)/24)+DATE(1970,1,1)</f>
        <v>41348.168287037035</v>
      </c>
      <c r="P2495" t="str">
        <f>LEFT(N2495,SEARCH("/",N2495)-1)</f>
        <v>music</v>
      </c>
      <c r="Q2495" t="str">
        <f>RIGHT(N2495,LEN(N2495)-SEARCH("/",N2495))</f>
        <v>indie rock</v>
      </c>
      <c r="R2495">
        <f>YEAR(O2495)</f>
        <v>2013</v>
      </c>
    </row>
    <row r="2496" spans="1:18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>(((J2496/60)/60)/24)+DATE(1970,1,1)</f>
        <v>41022.645185185182</v>
      </c>
      <c r="P2496" t="str">
        <f>LEFT(N2496,SEARCH("/",N2496)-1)</f>
        <v>music</v>
      </c>
      <c r="Q2496" t="str">
        <f>RIGHT(N2496,LEN(N2496)-SEARCH("/",N2496))</f>
        <v>indie rock</v>
      </c>
      <c r="R2496">
        <f>YEAR(O2496)</f>
        <v>2012</v>
      </c>
    </row>
    <row r="2497" spans="1:18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>(((J2497/60)/60)/24)+DATE(1970,1,1)</f>
        <v>41036.946469907409</v>
      </c>
      <c r="P2497" t="str">
        <f>LEFT(N2497,SEARCH("/",N2497)-1)</f>
        <v>music</v>
      </c>
      <c r="Q2497" t="str">
        <f>RIGHT(N2497,LEN(N2497)-SEARCH("/",N2497))</f>
        <v>indie rock</v>
      </c>
      <c r="R2497">
        <f>YEAR(O2497)</f>
        <v>2012</v>
      </c>
    </row>
    <row r="2498" spans="1:18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>(((J2498/60)/60)/24)+DATE(1970,1,1)</f>
        <v>41327.996435185189</v>
      </c>
      <c r="P2498" t="str">
        <f>LEFT(N2498,SEARCH("/",N2498)-1)</f>
        <v>music</v>
      </c>
      <c r="Q2498" t="str">
        <f>RIGHT(N2498,LEN(N2498)-SEARCH("/",N2498))</f>
        <v>indie rock</v>
      </c>
      <c r="R2498">
        <f>YEAR(O2498)</f>
        <v>2013</v>
      </c>
    </row>
    <row r="2499" spans="1:18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>(((J2499/60)/60)/24)+DATE(1970,1,1)</f>
        <v>40730.878912037035</v>
      </c>
      <c r="P2499" t="str">
        <f>LEFT(N2499,SEARCH("/",N2499)-1)</f>
        <v>music</v>
      </c>
      <c r="Q2499" t="str">
        <f>RIGHT(N2499,LEN(N2499)-SEARCH("/",N2499))</f>
        <v>indie rock</v>
      </c>
      <c r="R2499">
        <f>YEAR(O2499)</f>
        <v>2011</v>
      </c>
    </row>
    <row r="2500" spans="1:18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>(((J2500/60)/60)/24)+DATE(1970,1,1)</f>
        <v>42017.967442129629</v>
      </c>
      <c r="P2500" t="str">
        <f>LEFT(N2500,SEARCH("/",N2500)-1)</f>
        <v>music</v>
      </c>
      <c r="Q2500" t="str">
        <f>RIGHT(N2500,LEN(N2500)-SEARCH("/",N2500))</f>
        <v>indie rock</v>
      </c>
      <c r="R2500">
        <f>YEAR(O2500)</f>
        <v>2015</v>
      </c>
    </row>
    <row r="2501" spans="1:18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>(((J2501/60)/60)/24)+DATE(1970,1,1)</f>
        <v>41226.648576388885</v>
      </c>
      <c r="P2501" t="str">
        <f>LEFT(N2501,SEARCH("/",N2501)-1)</f>
        <v>music</v>
      </c>
      <c r="Q2501" t="str">
        <f>RIGHT(N2501,LEN(N2501)-SEARCH("/",N2501))</f>
        <v>indie rock</v>
      </c>
      <c r="R2501">
        <f>YEAR(O2501)</f>
        <v>2012</v>
      </c>
    </row>
    <row r="2502" spans="1:18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>(((J2502/60)/60)/24)+DATE(1970,1,1)</f>
        <v>41053.772858796299</v>
      </c>
      <c r="P2502" t="str">
        <f>LEFT(N2502,SEARCH("/",N2502)-1)</f>
        <v>music</v>
      </c>
      <c r="Q2502" t="str">
        <f>RIGHT(N2502,LEN(N2502)-SEARCH("/",N2502))</f>
        <v>indie rock</v>
      </c>
      <c r="R2502">
        <f>YEAR(O2502)</f>
        <v>2012</v>
      </c>
    </row>
    <row r="2503" spans="1:18" ht="58" x14ac:dyDescent="0.35">
      <c r="A2503">
        <v>1712</v>
      </c>
      <c r="B2503" s="3" t="s">
        <v>1713</v>
      </c>
      <c r="C2503" s="3" t="s">
        <v>5822</v>
      </c>
      <c r="D2503" s="6">
        <v>5000</v>
      </c>
      <c r="E2503" s="8">
        <v>0</v>
      </c>
      <c r="F2503" t="s">
        <v>8220</v>
      </c>
      <c r="G2503" t="s">
        <v>8223</v>
      </c>
      <c r="H2503" t="s">
        <v>8245</v>
      </c>
      <c r="I2503">
        <v>1435701353</v>
      </c>
      <c r="J2503">
        <v>1430517353</v>
      </c>
      <c r="K2503" t="b">
        <v>0</v>
      </c>
      <c r="L2503">
        <v>0</v>
      </c>
      <c r="M2503" t="b">
        <v>0</v>
      </c>
      <c r="N2503" t="s">
        <v>8291</v>
      </c>
      <c r="O2503" s="9">
        <f>(((J2503/60)/60)/24)+DATE(1970,1,1)</f>
        <v>42125.913807870369</v>
      </c>
      <c r="P2503" t="str">
        <f>LEFT(N2503,SEARCH("/",N2503)-1)</f>
        <v>music</v>
      </c>
      <c r="Q2503" t="str">
        <f>RIGHT(N2503,LEN(N2503)-SEARCH("/",N2503))</f>
        <v>faith</v>
      </c>
      <c r="R2503">
        <f>YEAR(O2503)</f>
        <v>2015</v>
      </c>
    </row>
    <row r="2504" spans="1:18" ht="43.5" x14ac:dyDescent="0.35">
      <c r="A2504">
        <v>1715</v>
      </c>
      <c r="B2504" s="3" t="s">
        <v>1716</v>
      </c>
      <c r="C2504" s="3" t="s">
        <v>5825</v>
      </c>
      <c r="D2504" s="6">
        <v>5000</v>
      </c>
      <c r="E2504" s="8">
        <v>11</v>
      </c>
      <c r="F2504" t="s">
        <v>8220</v>
      </c>
      <c r="G2504" t="s">
        <v>8223</v>
      </c>
      <c r="H2504" t="s">
        <v>8245</v>
      </c>
      <c r="I2504">
        <v>1427772120</v>
      </c>
      <c r="J2504">
        <v>1425186785</v>
      </c>
      <c r="K2504" t="b">
        <v>0</v>
      </c>
      <c r="L2504">
        <v>2</v>
      </c>
      <c r="M2504" t="b">
        <v>0</v>
      </c>
      <c r="N2504" t="s">
        <v>8291</v>
      </c>
      <c r="O2504" s="9">
        <f>(((J2504/60)/60)/24)+DATE(1970,1,1)</f>
        <v>42064.217418981483</v>
      </c>
      <c r="P2504" t="str">
        <f>LEFT(N2504,SEARCH("/",N2504)-1)</f>
        <v>music</v>
      </c>
      <c r="Q2504" t="str">
        <f>RIGHT(N2504,LEN(N2504)-SEARCH("/",N2504))</f>
        <v>faith</v>
      </c>
      <c r="R2504">
        <f>YEAR(O2504)</f>
        <v>2015</v>
      </c>
    </row>
    <row r="2505" spans="1:18" ht="43.5" x14ac:dyDescent="0.35">
      <c r="A2505">
        <v>1721</v>
      </c>
      <c r="B2505" s="3" t="s">
        <v>1722</v>
      </c>
      <c r="C2505" s="3" t="s">
        <v>5831</v>
      </c>
      <c r="D2505" s="6">
        <v>5000</v>
      </c>
      <c r="E2505" s="8">
        <v>0</v>
      </c>
      <c r="F2505" t="s">
        <v>8220</v>
      </c>
      <c r="G2505" t="s">
        <v>8223</v>
      </c>
      <c r="H2505" t="s">
        <v>8245</v>
      </c>
      <c r="I2505">
        <v>1449831863</v>
      </c>
      <c r="J2505">
        <v>1447239863</v>
      </c>
      <c r="K2505" t="b">
        <v>0</v>
      </c>
      <c r="L2505">
        <v>0</v>
      </c>
      <c r="M2505" t="b">
        <v>0</v>
      </c>
      <c r="N2505" t="s">
        <v>8291</v>
      </c>
      <c r="O2505" s="9">
        <f>(((J2505/60)/60)/24)+DATE(1970,1,1)</f>
        <v>42319.461377314816</v>
      </c>
      <c r="P2505" t="str">
        <f>LEFT(N2505,SEARCH("/",N2505)-1)</f>
        <v>music</v>
      </c>
      <c r="Q2505" t="str">
        <f>RIGHT(N2505,LEN(N2505)-SEARCH("/",N2505))</f>
        <v>faith</v>
      </c>
      <c r="R2505">
        <f>YEAR(O2505)</f>
        <v>2015</v>
      </c>
    </row>
    <row r="2506" spans="1:18" ht="29" x14ac:dyDescent="0.35">
      <c r="A2506">
        <v>1738</v>
      </c>
      <c r="B2506" s="3" t="s">
        <v>1739</v>
      </c>
      <c r="C2506" s="3" t="s">
        <v>5848</v>
      </c>
      <c r="D2506" s="6">
        <v>5000</v>
      </c>
      <c r="E2506" s="8">
        <v>20</v>
      </c>
      <c r="F2506" t="s">
        <v>8220</v>
      </c>
      <c r="G2506" t="s">
        <v>8223</v>
      </c>
      <c r="H2506" t="s">
        <v>8245</v>
      </c>
      <c r="I2506">
        <v>1412283542</v>
      </c>
      <c r="J2506">
        <v>1409691542</v>
      </c>
      <c r="K2506" t="b">
        <v>0</v>
      </c>
      <c r="L2506">
        <v>1</v>
      </c>
      <c r="M2506" t="b">
        <v>0</v>
      </c>
      <c r="N2506" t="s">
        <v>8291</v>
      </c>
      <c r="O2506" s="9">
        <f>(((J2506/60)/60)/24)+DATE(1970,1,1)</f>
        <v>41884.874328703707</v>
      </c>
      <c r="P2506" t="str">
        <f>LEFT(N2506,SEARCH("/",N2506)-1)</f>
        <v>music</v>
      </c>
      <c r="Q2506" t="str">
        <f>RIGHT(N2506,LEN(N2506)-SEARCH("/",N2506))</f>
        <v>faith</v>
      </c>
      <c r="R2506">
        <f>YEAR(O2506)</f>
        <v>2014</v>
      </c>
    </row>
    <row r="2507" spans="1:18" ht="29" x14ac:dyDescent="0.35">
      <c r="A2507">
        <v>1767</v>
      </c>
      <c r="B2507" s="3" t="s">
        <v>1768</v>
      </c>
      <c r="C2507" s="3" t="s">
        <v>5877</v>
      </c>
      <c r="D2507" s="6">
        <v>5000</v>
      </c>
      <c r="E2507" s="8">
        <v>2286</v>
      </c>
      <c r="F2507" t="s">
        <v>8220</v>
      </c>
      <c r="G2507" t="s">
        <v>8223</v>
      </c>
      <c r="H2507" t="s">
        <v>8245</v>
      </c>
      <c r="I2507">
        <v>1407080884</v>
      </c>
      <c r="J2507">
        <v>1404488884</v>
      </c>
      <c r="K2507" t="b">
        <v>1</v>
      </c>
      <c r="L2507">
        <v>39</v>
      </c>
      <c r="M2507" t="b">
        <v>0</v>
      </c>
      <c r="N2507" t="s">
        <v>8283</v>
      </c>
      <c r="O2507" s="9">
        <f>(((J2507/60)/60)/24)+DATE(1970,1,1)</f>
        <v>41824.658379629633</v>
      </c>
      <c r="P2507" t="str">
        <f>LEFT(N2507,SEARCH("/",N2507)-1)</f>
        <v>photography</v>
      </c>
      <c r="Q2507" t="str">
        <f>RIGHT(N2507,LEN(N2507)-SEARCH("/",N2507))</f>
        <v>photobooks</v>
      </c>
      <c r="R2507">
        <f>YEAR(O2507)</f>
        <v>2014</v>
      </c>
    </row>
    <row r="2508" spans="1:18" ht="43.5" x14ac:dyDescent="0.35">
      <c r="A2508">
        <v>1768</v>
      </c>
      <c r="B2508" s="3" t="s">
        <v>1769</v>
      </c>
      <c r="C2508" s="3" t="s">
        <v>5878</v>
      </c>
      <c r="D2508" s="6">
        <v>5000</v>
      </c>
      <c r="E2508" s="8">
        <v>187</v>
      </c>
      <c r="F2508" t="s">
        <v>8220</v>
      </c>
      <c r="G2508" t="s">
        <v>8223</v>
      </c>
      <c r="H2508" t="s">
        <v>8245</v>
      </c>
      <c r="I2508">
        <v>1411824444</v>
      </c>
      <c r="J2508">
        <v>1406640444</v>
      </c>
      <c r="K2508" t="b">
        <v>1</v>
      </c>
      <c r="L2508">
        <v>15</v>
      </c>
      <c r="M2508" t="b">
        <v>0</v>
      </c>
      <c r="N2508" t="s">
        <v>8283</v>
      </c>
      <c r="O2508" s="9">
        <f>(((J2508/60)/60)/24)+DATE(1970,1,1)</f>
        <v>41849.560694444444</v>
      </c>
      <c r="P2508" t="str">
        <f>LEFT(N2508,SEARCH("/",N2508)-1)</f>
        <v>photography</v>
      </c>
      <c r="Q2508" t="str">
        <f>RIGHT(N2508,LEN(N2508)-SEARCH("/",N2508))</f>
        <v>photobooks</v>
      </c>
      <c r="R2508">
        <f>YEAR(O2508)</f>
        <v>2014</v>
      </c>
    </row>
    <row r="2509" spans="1:18" ht="43.5" x14ac:dyDescent="0.35">
      <c r="A2509">
        <v>1776</v>
      </c>
      <c r="B2509" s="3" t="s">
        <v>1777</v>
      </c>
      <c r="C2509" s="3" t="s">
        <v>5886</v>
      </c>
      <c r="D2509" s="6">
        <v>5000</v>
      </c>
      <c r="E2509" s="8">
        <v>335</v>
      </c>
      <c r="F2509" t="s">
        <v>8220</v>
      </c>
      <c r="G2509" t="s">
        <v>8224</v>
      </c>
      <c r="H2509" t="s">
        <v>8246</v>
      </c>
      <c r="I2509">
        <v>1414623471</v>
      </c>
      <c r="J2509">
        <v>1411513071</v>
      </c>
      <c r="K2509" t="b">
        <v>1</v>
      </c>
      <c r="L2509">
        <v>4</v>
      </c>
      <c r="M2509" t="b">
        <v>0</v>
      </c>
      <c r="N2509" t="s">
        <v>8283</v>
      </c>
      <c r="O2509" s="9">
        <f>(((J2509/60)/60)/24)+DATE(1970,1,1)</f>
        <v>41905.95684027778</v>
      </c>
      <c r="P2509" t="str">
        <f>LEFT(N2509,SEARCH("/",N2509)-1)</f>
        <v>photography</v>
      </c>
      <c r="Q2509" t="str">
        <f>RIGHT(N2509,LEN(N2509)-SEARCH("/",N2509))</f>
        <v>photobooks</v>
      </c>
      <c r="R2509">
        <f>YEAR(O2509)</f>
        <v>2014</v>
      </c>
    </row>
    <row r="2510" spans="1:18" ht="43.5" x14ac:dyDescent="0.35">
      <c r="A2510">
        <v>1784</v>
      </c>
      <c r="B2510" s="3" t="s">
        <v>1785</v>
      </c>
      <c r="C2510" s="3" t="s">
        <v>5894</v>
      </c>
      <c r="D2510" s="6">
        <v>5000</v>
      </c>
      <c r="E2510" s="8">
        <v>1988</v>
      </c>
      <c r="F2510" t="s">
        <v>8220</v>
      </c>
      <c r="G2510" t="s">
        <v>8223</v>
      </c>
      <c r="H2510" t="s">
        <v>8245</v>
      </c>
      <c r="I2510">
        <v>1422674700</v>
      </c>
      <c r="J2510">
        <v>1419954240</v>
      </c>
      <c r="K2510" t="b">
        <v>1</v>
      </c>
      <c r="L2510">
        <v>33</v>
      </c>
      <c r="M2510" t="b">
        <v>0</v>
      </c>
      <c r="N2510" t="s">
        <v>8283</v>
      </c>
      <c r="O2510" s="9">
        <f>(((J2510/60)/60)/24)+DATE(1970,1,1)</f>
        <v>42003.655555555553</v>
      </c>
      <c r="P2510" t="str">
        <f>LEFT(N2510,SEARCH("/",N2510)-1)</f>
        <v>photography</v>
      </c>
      <c r="Q2510" t="str">
        <f>RIGHT(N2510,LEN(N2510)-SEARCH("/",N2510))</f>
        <v>photobooks</v>
      </c>
      <c r="R2510">
        <f>YEAR(O2510)</f>
        <v>2014</v>
      </c>
    </row>
    <row r="2511" spans="1:18" ht="29" x14ac:dyDescent="0.35">
      <c r="A2511">
        <v>1807</v>
      </c>
      <c r="B2511" s="3" t="s">
        <v>1808</v>
      </c>
      <c r="C2511" s="3" t="s">
        <v>5917</v>
      </c>
      <c r="D2511" s="6">
        <v>5000</v>
      </c>
      <c r="E2511" s="8">
        <v>553</v>
      </c>
      <c r="F2511" t="s">
        <v>8220</v>
      </c>
      <c r="G2511" t="s">
        <v>8223</v>
      </c>
      <c r="H2511" t="s">
        <v>8245</v>
      </c>
      <c r="I2511">
        <v>1411868313</v>
      </c>
      <c r="J2511">
        <v>1409276313</v>
      </c>
      <c r="K2511" t="b">
        <v>1</v>
      </c>
      <c r="L2511">
        <v>8</v>
      </c>
      <c r="M2511" t="b">
        <v>0</v>
      </c>
      <c r="N2511" t="s">
        <v>8283</v>
      </c>
      <c r="O2511" s="9">
        <f>(((J2511/60)/60)/24)+DATE(1970,1,1)</f>
        <v>41880.068437499998</v>
      </c>
      <c r="P2511" t="str">
        <f>LEFT(N2511,SEARCH("/",N2511)-1)</f>
        <v>photography</v>
      </c>
      <c r="Q2511" t="str">
        <f>RIGHT(N2511,LEN(N2511)-SEARCH("/",N2511))</f>
        <v>photobooks</v>
      </c>
      <c r="R2511">
        <f>YEAR(O2511)</f>
        <v>2014</v>
      </c>
    </row>
    <row r="2512" spans="1:18" ht="43.5" x14ac:dyDescent="0.35">
      <c r="A2512">
        <v>1879</v>
      </c>
      <c r="B2512" s="3" t="s">
        <v>1880</v>
      </c>
      <c r="C2512" s="3" t="s">
        <v>5989</v>
      </c>
      <c r="D2512" s="6">
        <v>5000</v>
      </c>
      <c r="E2512" s="8">
        <v>6</v>
      </c>
      <c r="F2512" t="s">
        <v>8220</v>
      </c>
      <c r="G2512" t="s">
        <v>8226</v>
      </c>
      <c r="H2512" t="s">
        <v>8248</v>
      </c>
      <c r="I2512">
        <v>1457966129</v>
      </c>
      <c r="J2512">
        <v>1455377729</v>
      </c>
      <c r="K2512" t="b">
        <v>0</v>
      </c>
      <c r="L2512">
        <v>2</v>
      </c>
      <c r="M2512" t="b">
        <v>0</v>
      </c>
      <c r="N2512" t="s">
        <v>8281</v>
      </c>
      <c r="O2512" s="9">
        <f>(((J2512/60)/60)/24)+DATE(1970,1,1)</f>
        <v>42413.649641203709</v>
      </c>
      <c r="P2512" t="str">
        <f>LEFT(N2512,SEARCH("/",N2512)-1)</f>
        <v>games</v>
      </c>
      <c r="Q2512" t="str">
        <f>RIGHT(N2512,LEN(N2512)-SEARCH("/",N2512))</f>
        <v>mobile games</v>
      </c>
      <c r="R2512">
        <f>YEAR(O2512)</f>
        <v>2016</v>
      </c>
    </row>
    <row r="2513" spans="1:18" ht="29" x14ac:dyDescent="0.35">
      <c r="A2513">
        <v>1880</v>
      </c>
      <c r="B2513" s="3" t="s">
        <v>1881</v>
      </c>
      <c r="C2513" s="3" t="s">
        <v>5990</v>
      </c>
      <c r="D2513" s="6">
        <v>5000</v>
      </c>
      <c r="E2513" s="8">
        <v>1004</v>
      </c>
      <c r="F2513" t="s">
        <v>8220</v>
      </c>
      <c r="G2513" t="s">
        <v>8224</v>
      </c>
      <c r="H2513" t="s">
        <v>8246</v>
      </c>
      <c r="I2513">
        <v>1459341380</v>
      </c>
      <c r="J2513">
        <v>1456839380</v>
      </c>
      <c r="K2513" t="b">
        <v>0</v>
      </c>
      <c r="L2513">
        <v>24</v>
      </c>
      <c r="M2513" t="b">
        <v>0</v>
      </c>
      <c r="N2513" t="s">
        <v>8281</v>
      </c>
      <c r="O2513" s="9">
        <f>(((J2513/60)/60)/24)+DATE(1970,1,1)</f>
        <v>42430.566898148143</v>
      </c>
      <c r="P2513" t="str">
        <f>LEFT(N2513,SEARCH("/",N2513)-1)</f>
        <v>games</v>
      </c>
      <c r="Q2513" t="str">
        <f>RIGHT(N2513,LEN(N2513)-SEARCH("/",N2513))</f>
        <v>mobile games</v>
      </c>
      <c r="R2513">
        <f>YEAR(O2513)</f>
        <v>2016</v>
      </c>
    </row>
    <row r="2514" spans="1:18" ht="43.5" x14ac:dyDescent="0.35">
      <c r="A2514">
        <v>1912</v>
      </c>
      <c r="B2514" s="3" t="s">
        <v>1913</v>
      </c>
      <c r="C2514" s="3" t="s">
        <v>6022</v>
      </c>
      <c r="D2514" s="6">
        <v>5000</v>
      </c>
      <c r="E2514" s="8">
        <v>2965</v>
      </c>
      <c r="F2514" t="s">
        <v>8220</v>
      </c>
      <c r="G2514" t="s">
        <v>8223</v>
      </c>
      <c r="H2514" t="s">
        <v>8245</v>
      </c>
      <c r="I2514">
        <v>1433395560</v>
      </c>
      <c r="J2514">
        <v>1430803560</v>
      </c>
      <c r="K2514" t="b">
        <v>0</v>
      </c>
      <c r="L2514">
        <v>42</v>
      </c>
      <c r="M2514" t="b">
        <v>0</v>
      </c>
      <c r="N2514" t="s">
        <v>8292</v>
      </c>
      <c r="O2514" s="9">
        <f>(((J2514/60)/60)/24)+DATE(1970,1,1)</f>
        <v>42129.226388888885</v>
      </c>
      <c r="P2514" t="str">
        <f>LEFT(N2514,SEARCH("/",N2514)-1)</f>
        <v>technology</v>
      </c>
      <c r="Q2514" t="str">
        <f>RIGHT(N2514,LEN(N2514)-SEARCH("/",N2514))</f>
        <v>gadgets</v>
      </c>
      <c r="R2514">
        <f>YEAR(O2514)</f>
        <v>2015</v>
      </c>
    </row>
    <row r="2515" spans="1:18" ht="43.5" x14ac:dyDescent="0.35">
      <c r="A2515">
        <v>1989</v>
      </c>
      <c r="B2515" s="3" t="s">
        <v>1990</v>
      </c>
      <c r="C2515" s="3" t="s">
        <v>6099</v>
      </c>
      <c r="D2515" s="6">
        <v>5000</v>
      </c>
      <c r="E2515" s="8">
        <v>50</v>
      </c>
      <c r="F2515" t="s">
        <v>8220</v>
      </c>
      <c r="G2515" t="s">
        <v>8223</v>
      </c>
      <c r="H2515" t="s">
        <v>8245</v>
      </c>
      <c r="I2515">
        <v>1481473208</v>
      </c>
      <c r="J2515">
        <v>1478881208</v>
      </c>
      <c r="K2515" t="b">
        <v>0</v>
      </c>
      <c r="L2515">
        <v>1</v>
      </c>
      <c r="M2515" t="b">
        <v>0</v>
      </c>
      <c r="N2515" t="s">
        <v>8294</v>
      </c>
      <c r="O2515" s="9">
        <f>(((J2515/60)/60)/24)+DATE(1970,1,1)</f>
        <v>42685.680648148147</v>
      </c>
      <c r="P2515" t="str">
        <f>LEFT(N2515,SEARCH("/",N2515)-1)</f>
        <v>photography</v>
      </c>
      <c r="Q2515" t="str">
        <f>RIGHT(N2515,LEN(N2515)-SEARCH("/",N2515))</f>
        <v>people</v>
      </c>
      <c r="R2515">
        <f>YEAR(O2515)</f>
        <v>2016</v>
      </c>
    </row>
    <row r="2516" spans="1:18" ht="43.5" x14ac:dyDescent="0.35">
      <c r="A2516">
        <v>2000</v>
      </c>
      <c r="B2516" s="3" t="s">
        <v>2001</v>
      </c>
      <c r="C2516" s="3" t="s">
        <v>6110</v>
      </c>
      <c r="D2516" s="6">
        <v>5000</v>
      </c>
      <c r="E2516" s="8">
        <v>625</v>
      </c>
      <c r="F2516" t="s">
        <v>8220</v>
      </c>
      <c r="G2516" t="s">
        <v>8228</v>
      </c>
      <c r="H2516" t="s">
        <v>8250</v>
      </c>
      <c r="I2516">
        <v>1452120613</v>
      </c>
      <c r="J2516">
        <v>1449528613</v>
      </c>
      <c r="K2516" t="b">
        <v>0</v>
      </c>
      <c r="L2516">
        <v>25</v>
      </c>
      <c r="M2516" t="b">
        <v>0</v>
      </c>
      <c r="N2516" t="s">
        <v>8294</v>
      </c>
      <c r="O2516" s="9">
        <f>(((J2516/60)/60)/24)+DATE(1970,1,1)</f>
        <v>42345.951539351852</v>
      </c>
      <c r="P2516" t="str">
        <f>LEFT(N2516,SEARCH("/",N2516)-1)</f>
        <v>photography</v>
      </c>
      <c r="Q2516" t="str">
        <f>RIGHT(N2516,LEN(N2516)-SEARCH("/",N2516))</f>
        <v>people</v>
      </c>
      <c r="R2516">
        <f>YEAR(O2516)</f>
        <v>2015</v>
      </c>
    </row>
    <row r="2517" spans="1:18" ht="43.5" x14ac:dyDescent="0.35">
      <c r="A2517">
        <v>2135</v>
      </c>
      <c r="B2517" s="3" t="s">
        <v>2136</v>
      </c>
      <c r="C2517" s="3" t="s">
        <v>6245</v>
      </c>
      <c r="D2517" s="6">
        <v>5000</v>
      </c>
      <c r="E2517" s="8">
        <v>478</v>
      </c>
      <c r="F2517" t="s">
        <v>8220</v>
      </c>
      <c r="G2517" t="s">
        <v>8223</v>
      </c>
      <c r="H2517" t="s">
        <v>8245</v>
      </c>
      <c r="I2517">
        <v>1349392033</v>
      </c>
      <c r="J2517">
        <v>1346800033</v>
      </c>
      <c r="K2517" t="b">
        <v>0</v>
      </c>
      <c r="L2517">
        <v>22</v>
      </c>
      <c r="M2517" t="b">
        <v>0</v>
      </c>
      <c r="N2517" t="s">
        <v>8280</v>
      </c>
      <c r="O2517" s="9">
        <f>(((J2517/60)/60)/24)+DATE(1970,1,1)</f>
        <v>41156.963344907403</v>
      </c>
      <c r="P2517" t="str">
        <f>LEFT(N2517,SEARCH("/",N2517)-1)</f>
        <v>games</v>
      </c>
      <c r="Q2517" t="str">
        <f>RIGHT(N2517,LEN(N2517)-SEARCH("/",N2517))</f>
        <v>video games</v>
      </c>
      <c r="R2517">
        <f>YEAR(O2517)</f>
        <v>2012</v>
      </c>
    </row>
    <row r="2518" spans="1:18" ht="58" x14ac:dyDescent="0.35">
      <c r="A2518">
        <v>2146</v>
      </c>
      <c r="B2518" s="3" t="s">
        <v>2147</v>
      </c>
      <c r="C2518" s="3" t="s">
        <v>6256</v>
      </c>
      <c r="D2518" s="6">
        <v>5000</v>
      </c>
      <c r="E2518" s="8">
        <v>1</v>
      </c>
      <c r="F2518" t="s">
        <v>8220</v>
      </c>
      <c r="G2518" t="s">
        <v>8223</v>
      </c>
      <c r="H2518" t="s">
        <v>8245</v>
      </c>
      <c r="I2518">
        <v>1455207510</v>
      </c>
      <c r="J2518">
        <v>1453997910</v>
      </c>
      <c r="K2518" t="b">
        <v>0</v>
      </c>
      <c r="L2518">
        <v>1</v>
      </c>
      <c r="M2518" t="b">
        <v>0</v>
      </c>
      <c r="N2518" t="s">
        <v>8280</v>
      </c>
      <c r="O2518" s="9">
        <f>(((J2518/60)/60)/24)+DATE(1970,1,1)</f>
        <v>42397.679513888885</v>
      </c>
      <c r="P2518" t="str">
        <f>LEFT(N2518,SEARCH("/",N2518)-1)</f>
        <v>games</v>
      </c>
      <c r="Q2518" t="str">
        <f>RIGHT(N2518,LEN(N2518)-SEARCH("/",N2518))</f>
        <v>video games</v>
      </c>
      <c r="R2518">
        <f>YEAR(O2518)</f>
        <v>2016</v>
      </c>
    </row>
    <row r="2519" spans="1:18" ht="43.5" x14ac:dyDescent="0.35">
      <c r="A2519">
        <v>2155</v>
      </c>
      <c r="B2519" s="3" t="s">
        <v>2156</v>
      </c>
      <c r="C2519" s="3" t="s">
        <v>6265</v>
      </c>
      <c r="D2519" s="6">
        <v>5000</v>
      </c>
      <c r="E2519" s="8">
        <v>115</v>
      </c>
      <c r="F2519" t="s">
        <v>8220</v>
      </c>
      <c r="G2519" t="s">
        <v>8224</v>
      </c>
      <c r="H2519" t="s">
        <v>8246</v>
      </c>
      <c r="I2519">
        <v>1459443385</v>
      </c>
      <c r="J2519">
        <v>1456854985</v>
      </c>
      <c r="K2519" t="b">
        <v>0</v>
      </c>
      <c r="L2519">
        <v>5</v>
      </c>
      <c r="M2519" t="b">
        <v>0</v>
      </c>
      <c r="N2519" t="s">
        <v>8280</v>
      </c>
      <c r="O2519" s="9">
        <f>(((J2519/60)/60)/24)+DATE(1970,1,1)</f>
        <v>42430.747511574074</v>
      </c>
      <c r="P2519" t="str">
        <f>LEFT(N2519,SEARCH("/",N2519)-1)</f>
        <v>games</v>
      </c>
      <c r="Q2519" t="str">
        <f>RIGHT(N2519,LEN(N2519)-SEARCH("/",N2519))</f>
        <v>video games</v>
      </c>
      <c r="R2519">
        <f>YEAR(O2519)</f>
        <v>2016</v>
      </c>
    </row>
    <row r="2520" spans="1:18" ht="43.5" x14ac:dyDescent="0.35">
      <c r="A2520">
        <v>2405</v>
      </c>
      <c r="B2520" s="3" t="s">
        <v>2406</v>
      </c>
      <c r="C2520" s="3" t="s">
        <v>6515</v>
      </c>
      <c r="D2520" s="6">
        <v>5000</v>
      </c>
      <c r="E2520" s="8">
        <v>1126</v>
      </c>
      <c r="F2520" t="s">
        <v>8220</v>
      </c>
      <c r="G2520" t="s">
        <v>8223</v>
      </c>
      <c r="H2520" t="s">
        <v>8245</v>
      </c>
      <c r="I2520">
        <v>1472911375</v>
      </c>
      <c r="J2520">
        <v>1471096975</v>
      </c>
      <c r="K2520" t="b">
        <v>0</v>
      </c>
      <c r="L2520">
        <v>20</v>
      </c>
      <c r="M2520" t="b">
        <v>0</v>
      </c>
      <c r="N2520" t="s">
        <v>8282</v>
      </c>
      <c r="O2520" s="9">
        <f>(((J2520/60)/60)/24)+DATE(1970,1,1)</f>
        <v>42595.585358796292</v>
      </c>
      <c r="P2520" t="str">
        <f>LEFT(N2520,SEARCH("/",N2520)-1)</f>
        <v>food</v>
      </c>
      <c r="Q2520" t="str">
        <f>RIGHT(N2520,LEN(N2520)-SEARCH("/",N2520))</f>
        <v>food trucks</v>
      </c>
      <c r="R2520">
        <f>YEAR(O2520)</f>
        <v>2016</v>
      </c>
    </row>
    <row r="2521" spans="1:18" ht="29" x14ac:dyDescent="0.35">
      <c r="A2521">
        <v>2440</v>
      </c>
      <c r="B2521" s="3" t="s">
        <v>2441</v>
      </c>
      <c r="C2521" s="3" t="s">
        <v>6550</v>
      </c>
      <c r="D2521" s="6">
        <v>5000</v>
      </c>
      <c r="E2521" s="8">
        <v>10</v>
      </c>
      <c r="F2521" t="s">
        <v>8220</v>
      </c>
      <c r="G2521" t="s">
        <v>8241</v>
      </c>
      <c r="H2521" t="s">
        <v>8248</v>
      </c>
      <c r="I2521">
        <v>1455399313</v>
      </c>
      <c r="J2521">
        <v>1452807313</v>
      </c>
      <c r="K2521" t="b">
        <v>0</v>
      </c>
      <c r="L2521">
        <v>2</v>
      </c>
      <c r="M2521" t="b">
        <v>0</v>
      </c>
      <c r="N2521" t="s">
        <v>8282</v>
      </c>
      <c r="O2521" s="9">
        <f>(((J2521/60)/60)/24)+DATE(1970,1,1)</f>
        <v>42383.899456018517</v>
      </c>
      <c r="P2521" t="str">
        <f>LEFT(N2521,SEARCH("/",N2521)-1)</f>
        <v>food</v>
      </c>
      <c r="Q2521" t="str">
        <f>RIGHT(N2521,LEN(N2521)-SEARCH("/",N2521))</f>
        <v>food trucks</v>
      </c>
      <c r="R2521">
        <f>YEAR(O2521)</f>
        <v>2016</v>
      </c>
    </row>
    <row r="2522" spans="1:18" ht="43.5" x14ac:dyDescent="0.35">
      <c r="A2522">
        <v>2506</v>
      </c>
      <c r="B2522" s="3" t="s">
        <v>2506</v>
      </c>
      <c r="C2522" s="3" t="s">
        <v>6616</v>
      </c>
      <c r="D2522" s="6">
        <v>5000</v>
      </c>
      <c r="E2522" s="8">
        <v>30</v>
      </c>
      <c r="F2522" t="s">
        <v>8220</v>
      </c>
      <c r="G2522" t="s">
        <v>8224</v>
      </c>
      <c r="H2522" t="s">
        <v>8246</v>
      </c>
      <c r="I2522">
        <v>1443906000</v>
      </c>
      <c r="J2522">
        <v>1441955269</v>
      </c>
      <c r="K2522" t="b">
        <v>0</v>
      </c>
      <c r="L2522">
        <v>2</v>
      </c>
      <c r="M2522" t="b">
        <v>0</v>
      </c>
      <c r="N2522" t="s">
        <v>8297</v>
      </c>
      <c r="O2522" s="9">
        <f>(((J2522/60)/60)/24)+DATE(1970,1,1)</f>
        <v>42258.297094907408</v>
      </c>
      <c r="P2522" t="str">
        <f>LEFT(N2522,SEARCH("/",N2522)-1)</f>
        <v>food</v>
      </c>
      <c r="Q2522" t="str">
        <f>RIGHT(N2522,LEN(N2522)-SEARCH("/",N2522))</f>
        <v>restaurants</v>
      </c>
      <c r="R2522">
        <f>YEAR(O2522)</f>
        <v>2015</v>
      </c>
    </row>
    <row r="2523" spans="1:18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>(((J2523/60)/60)/24)+DATE(1970,1,1)</f>
        <v>42269.967835648145</v>
      </c>
      <c r="P2523" t="str">
        <f>LEFT(N2523,SEARCH("/",N2523)-1)</f>
        <v>music</v>
      </c>
      <c r="Q2523" t="str">
        <f>RIGHT(N2523,LEN(N2523)-SEARCH("/",N2523))</f>
        <v>classical music</v>
      </c>
      <c r="R2523">
        <f>YEAR(O2523)</f>
        <v>2015</v>
      </c>
    </row>
    <row r="2524" spans="1:18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>(((J2524/60)/60)/24)+DATE(1970,1,1)</f>
        <v>42460.573611111111</v>
      </c>
      <c r="P2524" t="str">
        <f>LEFT(N2524,SEARCH("/",N2524)-1)</f>
        <v>music</v>
      </c>
      <c r="Q2524" t="str">
        <f>RIGHT(N2524,LEN(N2524)-SEARCH("/",N2524))</f>
        <v>classical music</v>
      </c>
      <c r="R2524">
        <f>YEAR(O2524)</f>
        <v>2016</v>
      </c>
    </row>
    <row r="2525" spans="1:18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>(((J2525/60)/60)/24)+DATE(1970,1,1)</f>
        <v>41930.975601851853</v>
      </c>
      <c r="P2525" t="str">
        <f>LEFT(N2525,SEARCH("/",N2525)-1)</f>
        <v>music</v>
      </c>
      <c r="Q2525" t="str">
        <f>RIGHT(N2525,LEN(N2525)-SEARCH("/",N2525))</f>
        <v>classical music</v>
      </c>
      <c r="R2525">
        <f>YEAR(O2525)</f>
        <v>2014</v>
      </c>
    </row>
    <row r="2526" spans="1:18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>(((J2526/60)/60)/24)+DATE(1970,1,1)</f>
        <v>41961.807372685187</v>
      </c>
      <c r="P2526" t="str">
        <f>LEFT(N2526,SEARCH("/",N2526)-1)</f>
        <v>music</v>
      </c>
      <c r="Q2526" t="str">
        <f>RIGHT(N2526,LEN(N2526)-SEARCH("/",N2526))</f>
        <v>classical music</v>
      </c>
      <c r="R2526">
        <f>YEAR(O2526)</f>
        <v>2014</v>
      </c>
    </row>
    <row r="2527" spans="1:18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>(((J2527/60)/60)/24)+DATE(1970,1,1)</f>
        <v>41058.844571759262</v>
      </c>
      <c r="P2527" t="str">
        <f>LEFT(N2527,SEARCH("/",N2527)-1)</f>
        <v>music</v>
      </c>
      <c r="Q2527" t="str">
        <f>RIGHT(N2527,LEN(N2527)-SEARCH("/",N2527))</f>
        <v>classical music</v>
      </c>
      <c r="R2527">
        <f>YEAR(O2527)</f>
        <v>2012</v>
      </c>
    </row>
    <row r="2528" spans="1:18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>(((J2528/60)/60)/24)+DATE(1970,1,1)</f>
        <v>41953.091134259259</v>
      </c>
      <c r="P2528" t="str">
        <f>LEFT(N2528,SEARCH("/",N2528)-1)</f>
        <v>music</v>
      </c>
      <c r="Q2528" t="str">
        <f>RIGHT(N2528,LEN(N2528)-SEARCH("/",N2528))</f>
        <v>classical music</v>
      </c>
      <c r="R2528">
        <f>YEAR(O2528)</f>
        <v>2014</v>
      </c>
    </row>
    <row r="2529" spans="1:18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>(((J2529/60)/60)/24)+DATE(1970,1,1)</f>
        <v>41546.75105324074</v>
      </c>
      <c r="P2529" t="str">
        <f>LEFT(N2529,SEARCH("/",N2529)-1)</f>
        <v>music</v>
      </c>
      <c r="Q2529" t="str">
        <f>RIGHT(N2529,LEN(N2529)-SEARCH("/",N2529))</f>
        <v>classical music</v>
      </c>
      <c r="R2529">
        <f>YEAR(O2529)</f>
        <v>2013</v>
      </c>
    </row>
    <row r="2530" spans="1:18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>(((J2530/60)/60)/24)+DATE(1970,1,1)</f>
        <v>42217.834525462968</v>
      </c>
      <c r="P2530" t="str">
        <f>LEFT(N2530,SEARCH("/",N2530)-1)</f>
        <v>music</v>
      </c>
      <c r="Q2530" t="str">
        <f>RIGHT(N2530,LEN(N2530)-SEARCH("/",N2530))</f>
        <v>classical music</v>
      </c>
      <c r="R2530">
        <f>YEAR(O2530)</f>
        <v>2015</v>
      </c>
    </row>
    <row r="2531" spans="1:18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>(((J2531/60)/60)/24)+DATE(1970,1,1)</f>
        <v>40948.080729166664</v>
      </c>
      <c r="P2531" t="str">
        <f>LEFT(N2531,SEARCH("/",N2531)-1)</f>
        <v>music</v>
      </c>
      <c r="Q2531" t="str">
        <f>RIGHT(N2531,LEN(N2531)-SEARCH("/",N2531))</f>
        <v>classical music</v>
      </c>
      <c r="R2531">
        <f>YEAR(O2531)</f>
        <v>2012</v>
      </c>
    </row>
    <row r="2532" spans="1:18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>(((J2532/60)/60)/24)+DATE(1970,1,1)</f>
        <v>42081.864641203705</v>
      </c>
      <c r="P2532" t="str">
        <f>LEFT(N2532,SEARCH("/",N2532)-1)</f>
        <v>music</v>
      </c>
      <c r="Q2532" t="str">
        <f>RIGHT(N2532,LEN(N2532)-SEARCH("/",N2532))</f>
        <v>classical music</v>
      </c>
      <c r="R2532">
        <f>YEAR(O2532)</f>
        <v>2015</v>
      </c>
    </row>
    <row r="2533" spans="1:18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>(((J2533/60)/60)/24)+DATE(1970,1,1)</f>
        <v>42208.680023148147</v>
      </c>
      <c r="P2533" t="str">
        <f>LEFT(N2533,SEARCH("/",N2533)-1)</f>
        <v>music</v>
      </c>
      <c r="Q2533" t="str">
        <f>RIGHT(N2533,LEN(N2533)-SEARCH("/",N2533))</f>
        <v>classical music</v>
      </c>
      <c r="R2533">
        <f>YEAR(O2533)</f>
        <v>2015</v>
      </c>
    </row>
    <row r="2534" spans="1:18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>(((J2534/60)/60)/24)+DATE(1970,1,1)</f>
        <v>41107.849143518521</v>
      </c>
      <c r="P2534" t="str">
        <f>LEFT(N2534,SEARCH("/",N2534)-1)</f>
        <v>music</v>
      </c>
      <c r="Q2534" t="str">
        <f>RIGHT(N2534,LEN(N2534)-SEARCH("/",N2534))</f>
        <v>classical music</v>
      </c>
      <c r="R2534">
        <f>YEAR(O2534)</f>
        <v>2012</v>
      </c>
    </row>
    <row r="2535" spans="1:18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>(((J2535/60)/60)/24)+DATE(1970,1,1)</f>
        <v>41304.751284722224</v>
      </c>
      <c r="P2535" t="str">
        <f>LEFT(N2535,SEARCH("/",N2535)-1)</f>
        <v>music</v>
      </c>
      <c r="Q2535" t="str">
        <f>RIGHT(N2535,LEN(N2535)-SEARCH("/",N2535))</f>
        <v>classical music</v>
      </c>
      <c r="R2535">
        <f>YEAR(O2535)</f>
        <v>2013</v>
      </c>
    </row>
    <row r="2536" spans="1:18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>(((J2536/60)/60)/24)+DATE(1970,1,1)</f>
        <v>40127.700370370374</v>
      </c>
      <c r="P2536" t="str">
        <f>LEFT(N2536,SEARCH("/",N2536)-1)</f>
        <v>music</v>
      </c>
      <c r="Q2536" t="str">
        <f>RIGHT(N2536,LEN(N2536)-SEARCH("/",N2536))</f>
        <v>classical music</v>
      </c>
      <c r="R2536">
        <f>YEAR(O2536)</f>
        <v>2009</v>
      </c>
    </row>
    <row r="2537" spans="1:18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>(((J2537/60)/60)/24)+DATE(1970,1,1)</f>
        <v>41943.791030092594</v>
      </c>
      <c r="P2537" t="str">
        <f>LEFT(N2537,SEARCH("/",N2537)-1)</f>
        <v>music</v>
      </c>
      <c r="Q2537" t="str">
        <f>RIGHT(N2537,LEN(N2537)-SEARCH("/",N2537))</f>
        <v>classical music</v>
      </c>
      <c r="R2537">
        <f>YEAR(O2537)</f>
        <v>2014</v>
      </c>
    </row>
    <row r="2538" spans="1:18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>(((J2538/60)/60)/24)+DATE(1970,1,1)</f>
        <v>41464.106087962966</v>
      </c>
      <c r="P2538" t="str">
        <f>LEFT(N2538,SEARCH("/",N2538)-1)</f>
        <v>music</v>
      </c>
      <c r="Q2538" t="str">
        <f>RIGHT(N2538,LEN(N2538)-SEARCH("/",N2538))</f>
        <v>classical music</v>
      </c>
      <c r="R2538">
        <f>YEAR(O2538)</f>
        <v>2013</v>
      </c>
    </row>
    <row r="2539" spans="1:18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>(((J2539/60)/60)/24)+DATE(1970,1,1)</f>
        <v>40696.648784722223</v>
      </c>
      <c r="P2539" t="str">
        <f>LEFT(N2539,SEARCH("/",N2539)-1)</f>
        <v>music</v>
      </c>
      <c r="Q2539" t="str">
        <f>RIGHT(N2539,LEN(N2539)-SEARCH("/",N2539))</f>
        <v>classical music</v>
      </c>
      <c r="R2539">
        <f>YEAR(O2539)</f>
        <v>2011</v>
      </c>
    </row>
    <row r="2540" spans="1:18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>(((J2540/60)/60)/24)+DATE(1970,1,1)</f>
        <v>41298.509965277779</v>
      </c>
      <c r="P2540" t="str">
        <f>LEFT(N2540,SEARCH("/",N2540)-1)</f>
        <v>music</v>
      </c>
      <c r="Q2540" t="str">
        <f>RIGHT(N2540,LEN(N2540)-SEARCH("/",N2540))</f>
        <v>classical music</v>
      </c>
      <c r="R2540">
        <f>YEAR(O2540)</f>
        <v>2013</v>
      </c>
    </row>
    <row r="2541" spans="1:18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>(((J2541/60)/60)/24)+DATE(1970,1,1)</f>
        <v>41977.902222222227</v>
      </c>
      <c r="P2541" t="str">
        <f>LEFT(N2541,SEARCH("/",N2541)-1)</f>
        <v>music</v>
      </c>
      <c r="Q2541" t="str">
        <f>RIGHT(N2541,LEN(N2541)-SEARCH("/",N2541))</f>
        <v>classical music</v>
      </c>
      <c r="R2541">
        <f>YEAR(O2541)</f>
        <v>2014</v>
      </c>
    </row>
    <row r="2542" spans="1:18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>(((J2542/60)/60)/24)+DATE(1970,1,1)</f>
        <v>40785.675011574072</v>
      </c>
      <c r="P2542" t="str">
        <f>LEFT(N2542,SEARCH("/",N2542)-1)</f>
        <v>music</v>
      </c>
      <c r="Q2542" t="str">
        <f>RIGHT(N2542,LEN(N2542)-SEARCH("/",N2542))</f>
        <v>classical music</v>
      </c>
      <c r="R2542">
        <f>YEAR(O2542)</f>
        <v>2011</v>
      </c>
    </row>
    <row r="2543" spans="1:18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>(((J2543/60)/60)/24)+DATE(1970,1,1)</f>
        <v>41483.449282407404</v>
      </c>
      <c r="P2543" t="str">
        <f>LEFT(N2543,SEARCH("/",N2543)-1)</f>
        <v>music</v>
      </c>
      <c r="Q2543" t="str">
        <f>RIGHT(N2543,LEN(N2543)-SEARCH("/",N2543))</f>
        <v>classical music</v>
      </c>
      <c r="R2543">
        <f>YEAR(O2543)</f>
        <v>2013</v>
      </c>
    </row>
    <row r="2544" spans="1:18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>(((J2544/60)/60)/24)+DATE(1970,1,1)</f>
        <v>41509.426585648151</v>
      </c>
      <c r="P2544" t="str">
        <f>LEFT(N2544,SEARCH("/",N2544)-1)</f>
        <v>music</v>
      </c>
      <c r="Q2544" t="str">
        <f>RIGHT(N2544,LEN(N2544)-SEARCH("/",N2544))</f>
        <v>classical music</v>
      </c>
      <c r="R2544">
        <f>YEAR(O2544)</f>
        <v>2013</v>
      </c>
    </row>
    <row r="2545" spans="1:18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>(((J2545/60)/60)/24)+DATE(1970,1,1)</f>
        <v>40514.107615740737</v>
      </c>
      <c r="P2545" t="str">
        <f>LEFT(N2545,SEARCH("/",N2545)-1)</f>
        <v>music</v>
      </c>
      <c r="Q2545" t="str">
        <f>RIGHT(N2545,LEN(N2545)-SEARCH("/",N2545))</f>
        <v>classical music</v>
      </c>
      <c r="R2545">
        <f>YEAR(O2545)</f>
        <v>2010</v>
      </c>
    </row>
    <row r="2546" spans="1:18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>(((J2546/60)/60)/24)+DATE(1970,1,1)</f>
        <v>41068.520474537036</v>
      </c>
      <c r="P2546" t="str">
        <f>LEFT(N2546,SEARCH("/",N2546)-1)</f>
        <v>music</v>
      </c>
      <c r="Q2546" t="str">
        <f>RIGHT(N2546,LEN(N2546)-SEARCH("/",N2546))</f>
        <v>classical music</v>
      </c>
      <c r="R2546">
        <f>YEAR(O2546)</f>
        <v>2012</v>
      </c>
    </row>
    <row r="2547" spans="1:18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>(((J2547/60)/60)/24)+DATE(1970,1,1)</f>
        <v>42027.13817129629</v>
      </c>
      <c r="P2547" t="str">
        <f>LEFT(N2547,SEARCH("/",N2547)-1)</f>
        <v>music</v>
      </c>
      <c r="Q2547" t="str">
        <f>RIGHT(N2547,LEN(N2547)-SEARCH("/",N2547))</f>
        <v>classical music</v>
      </c>
      <c r="R2547">
        <f>YEAR(O2547)</f>
        <v>2015</v>
      </c>
    </row>
    <row r="2548" spans="1:18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>(((J2548/60)/60)/24)+DATE(1970,1,1)</f>
        <v>41524.858553240738</v>
      </c>
      <c r="P2548" t="str">
        <f>LEFT(N2548,SEARCH("/",N2548)-1)</f>
        <v>music</v>
      </c>
      <c r="Q2548" t="str">
        <f>RIGHT(N2548,LEN(N2548)-SEARCH("/",N2548))</f>
        <v>classical music</v>
      </c>
      <c r="R2548">
        <f>YEAR(O2548)</f>
        <v>2013</v>
      </c>
    </row>
    <row r="2549" spans="1:18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>(((J2549/60)/60)/24)+DATE(1970,1,1)</f>
        <v>40973.773182870369</v>
      </c>
      <c r="P2549" t="str">
        <f>LEFT(N2549,SEARCH("/",N2549)-1)</f>
        <v>music</v>
      </c>
      <c r="Q2549" t="str">
        <f>RIGHT(N2549,LEN(N2549)-SEARCH("/",N2549))</f>
        <v>classical music</v>
      </c>
      <c r="R2549">
        <f>YEAR(O2549)</f>
        <v>2012</v>
      </c>
    </row>
    <row r="2550" spans="1:18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>(((J2550/60)/60)/24)+DATE(1970,1,1)</f>
        <v>42618.625428240746</v>
      </c>
      <c r="P2550" t="str">
        <f>LEFT(N2550,SEARCH("/",N2550)-1)</f>
        <v>music</v>
      </c>
      <c r="Q2550" t="str">
        <f>RIGHT(N2550,LEN(N2550)-SEARCH("/",N2550))</f>
        <v>classical music</v>
      </c>
      <c r="R2550">
        <f>YEAR(O2550)</f>
        <v>2016</v>
      </c>
    </row>
    <row r="2551" spans="1:18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>(((J2551/60)/60)/24)+DATE(1970,1,1)</f>
        <v>41390.757754629631</v>
      </c>
      <c r="P2551" t="str">
        <f>LEFT(N2551,SEARCH("/",N2551)-1)</f>
        <v>music</v>
      </c>
      <c r="Q2551" t="str">
        <f>RIGHT(N2551,LEN(N2551)-SEARCH("/",N2551))</f>
        <v>classical music</v>
      </c>
      <c r="R2551">
        <f>YEAR(O2551)</f>
        <v>2013</v>
      </c>
    </row>
    <row r="2552" spans="1:18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>(((J2552/60)/60)/24)+DATE(1970,1,1)</f>
        <v>42228.634328703702</v>
      </c>
      <c r="P2552" t="str">
        <f>LEFT(N2552,SEARCH("/",N2552)-1)</f>
        <v>music</v>
      </c>
      <c r="Q2552" t="str">
        <f>RIGHT(N2552,LEN(N2552)-SEARCH("/",N2552))</f>
        <v>classical music</v>
      </c>
      <c r="R2552">
        <f>YEAR(O2552)</f>
        <v>2015</v>
      </c>
    </row>
    <row r="2553" spans="1:18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>(((J2553/60)/60)/24)+DATE(1970,1,1)</f>
        <v>40961.252141203702</v>
      </c>
      <c r="P2553" t="str">
        <f>LEFT(N2553,SEARCH("/",N2553)-1)</f>
        <v>music</v>
      </c>
      <c r="Q2553" t="str">
        <f>RIGHT(N2553,LEN(N2553)-SEARCH("/",N2553))</f>
        <v>classical music</v>
      </c>
      <c r="R2553">
        <f>YEAR(O2553)</f>
        <v>2012</v>
      </c>
    </row>
    <row r="2554" spans="1:18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>(((J2554/60)/60)/24)+DATE(1970,1,1)</f>
        <v>42769.809965277775</v>
      </c>
      <c r="P2554" t="str">
        <f>LEFT(N2554,SEARCH("/",N2554)-1)</f>
        <v>music</v>
      </c>
      <c r="Q2554" t="str">
        <f>RIGHT(N2554,LEN(N2554)-SEARCH("/",N2554))</f>
        <v>classical music</v>
      </c>
      <c r="R2554">
        <f>YEAR(O2554)</f>
        <v>2017</v>
      </c>
    </row>
    <row r="2555" spans="1:18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>(((J2555/60)/60)/24)+DATE(1970,1,1)</f>
        <v>41113.199155092596</v>
      </c>
      <c r="P2555" t="str">
        <f>LEFT(N2555,SEARCH("/",N2555)-1)</f>
        <v>music</v>
      </c>
      <c r="Q2555" t="str">
        <f>RIGHT(N2555,LEN(N2555)-SEARCH("/",N2555))</f>
        <v>classical music</v>
      </c>
      <c r="R2555">
        <f>YEAR(O2555)</f>
        <v>2012</v>
      </c>
    </row>
    <row r="2556" spans="1:18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>(((J2556/60)/60)/24)+DATE(1970,1,1)</f>
        <v>42125.078275462962</v>
      </c>
      <c r="P2556" t="str">
        <f>LEFT(N2556,SEARCH("/",N2556)-1)</f>
        <v>music</v>
      </c>
      <c r="Q2556" t="str">
        <f>RIGHT(N2556,LEN(N2556)-SEARCH("/",N2556))</f>
        <v>classical music</v>
      </c>
      <c r="R2556">
        <f>YEAR(O2556)</f>
        <v>2015</v>
      </c>
    </row>
    <row r="2557" spans="1:18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>(((J2557/60)/60)/24)+DATE(1970,1,1)</f>
        <v>41026.655011574076</v>
      </c>
      <c r="P2557" t="str">
        <f>LEFT(N2557,SEARCH("/",N2557)-1)</f>
        <v>music</v>
      </c>
      <c r="Q2557" t="str">
        <f>RIGHT(N2557,LEN(N2557)-SEARCH("/",N2557))</f>
        <v>classical music</v>
      </c>
      <c r="R2557">
        <f>YEAR(O2557)</f>
        <v>2012</v>
      </c>
    </row>
    <row r="2558" spans="1:18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>(((J2558/60)/60)/24)+DATE(1970,1,1)</f>
        <v>41222.991400462961</v>
      </c>
      <c r="P2558" t="str">
        <f>LEFT(N2558,SEARCH("/",N2558)-1)</f>
        <v>music</v>
      </c>
      <c r="Q2558" t="str">
        <f>RIGHT(N2558,LEN(N2558)-SEARCH("/",N2558))</f>
        <v>classical music</v>
      </c>
      <c r="R2558">
        <f>YEAR(O2558)</f>
        <v>2012</v>
      </c>
    </row>
    <row r="2559" spans="1:18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>(((J2559/60)/60)/24)+DATE(1970,1,1)</f>
        <v>41744.745208333334</v>
      </c>
      <c r="P2559" t="str">
        <f>LEFT(N2559,SEARCH("/",N2559)-1)</f>
        <v>music</v>
      </c>
      <c r="Q2559" t="str">
        <f>RIGHT(N2559,LEN(N2559)-SEARCH("/",N2559))</f>
        <v>classical music</v>
      </c>
      <c r="R2559">
        <f>YEAR(O2559)</f>
        <v>2014</v>
      </c>
    </row>
    <row r="2560" spans="1:18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>(((J2560/60)/60)/24)+DATE(1970,1,1)</f>
        <v>42093.860023148154</v>
      </c>
      <c r="P2560" t="str">
        <f>LEFT(N2560,SEARCH("/",N2560)-1)</f>
        <v>music</v>
      </c>
      <c r="Q2560" t="str">
        <f>RIGHT(N2560,LEN(N2560)-SEARCH("/",N2560))</f>
        <v>classical music</v>
      </c>
      <c r="R2560">
        <f>YEAR(O2560)</f>
        <v>2015</v>
      </c>
    </row>
    <row r="2561" spans="1:18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>(((J2561/60)/60)/24)+DATE(1970,1,1)</f>
        <v>40829.873657407406</v>
      </c>
      <c r="P2561" t="str">
        <f>LEFT(N2561,SEARCH("/",N2561)-1)</f>
        <v>music</v>
      </c>
      <c r="Q2561" t="str">
        <f>RIGHT(N2561,LEN(N2561)-SEARCH("/",N2561))</f>
        <v>classical music</v>
      </c>
      <c r="R2561">
        <f>YEAR(O2561)</f>
        <v>2011</v>
      </c>
    </row>
    <row r="2562" spans="1:18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>(((J2562/60)/60)/24)+DATE(1970,1,1)</f>
        <v>42039.951087962967</v>
      </c>
      <c r="P2562" t="str">
        <f>LEFT(N2562,SEARCH("/",N2562)-1)</f>
        <v>music</v>
      </c>
      <c r="Q2562" t="str">
        <f>RIGHT(N2562,LEN(N2562)-SEARCH("/",N2562))</f>
        <v>classical music</v>
      </c>
      <c r="R2562">
        <f>YEAR(O2562)</f>
        <v>2015</v>
      </c>
    </row>
    <row r="2563" spans="1:18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>(((J2563/60)/60)/24)+DATE(1970,1,1)</f>
        <v>42260.528807870374</v>
      </c>
      <c r="P2563" t="str">
        <f>LEFT(N2563,SEARCH("/",N2563)-1)</f>
        <v>food</v>
      </c>
      <c r="Q2563" t="str">
        <f>RIGHT(N2563,LEN(N2563)-SEARCH("/",N2563))</f>
        <v>food trucks</v>
      </c>
      <c r="R2563">
        <f>YEAR(O2563)</f>
        <v>2015</v>
      </c>
    </row>
    <row r="2564" spans="1:18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>(((J2564/60)/60)/24)+DATE(1970,1,1)</f>
        <v>42594.524756944447</v>
      </c>
      <c r="P2564" t="str">
        <f>LEFT(N2564,SEARCH("/",N2564)-1)</f>
        <v>food</v>
      </c>
      <c r="Q2564" t="str">
        <f>RIGHT(N2564,LEN(N2564)-SEARCH("/",N2564))</f>
        <v>food trucks</v>
      </c>
      <c r="R2564">
        <f>YEAR(O2564)</f>
        <v>2016</v>
      </c>
    </row>
    <row r="2565" spans="1:18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>(((J2565/60)/60)/24)+DATE(1970,1,1)</f>
        <v>42155.139479166668</v>
      </c>
      <c r="P2565" t="str">
        <f>LEFT(N2565,SEARCH("/",N2565)-1)</f>
        <v>food</v>
      </c>
      <c r="Q2565" t="str">
        <f>RIGHT(N2565,LEN(N2565)-SEARCH("/",N2565))</f>
        <v>food trucks</v>
      </c>
      <c r="R2565">
        <f>YEAR(O2565)</f>
        <v>2015</v>
      </c>
    </row>
    <row r="2566" spans="1:18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>(((J2566/60)/60)/24)+DATE(1970,1,1)</f>
        <v>41822.040497685186</v>
      </c>
      <c r="P2566" t="str">
        <f>LEFT(N2566,SEARCH("/",N2566)-1)</f>
        <v>food</v>
      </c>
      <c r="Q2566" t="str">
        <f>RIGHT(N2566,LEN(N2566)-SEARCH("/",N2566))</f>
        <v>food trucks</v>
      </c>
      <c r="R2566">
        <f>YEAR(O2566)</f>
        <v>2014</v>
      </c>
    </row>
    <row r="2567" spans="1:18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>(((J2567/60)/60)/24)+DATE(1970,1,1)</f>
        <v>42440.650335648148</v>
      </c>
      <c r="P2567" t="str">
        <f>LEFT(N2567,SEARCH("/",N2567)-1)</f>
        <v>food</v>
      </c>
      <c r="Q2567" t="str">
        <f>RIGHT(N2567,LEN(N2567)-SEARCH("/",N2567))</f>
        <v>food trucks</v>
      </c>
      <c r="R2567">
        <f>YEAR(O2567)</f>
        <v>2016</v>
      </c>
    </row>
    <row r="2568" spans="1:18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>(((J2568/60)/60)/24)+DATE(1970,1,1)</f>
        <v>41842.980879629627</v>
      </c>
      <c r="P2568" t="str">
        <f>LEFT(N2568,SEARCH("/",N2568)-1)</f>
        <v>food</v>
      </c>
      <c r="Q2568" t="str">
        <f>RIGHT(N2568,LEN(N2568)-SEARCH("/",N2568))</f>
        <v>food trucks</v>
      </c>
      <c r="R2568">
        <f>YEAR(O2568)</f>
        <v>2014</v>
      </c>
    </row>
    <row r="2569" spans="1:18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>(((J2569/60)/60)/24)+DATE(1970,1,1)</f>
        <v>42087.878912037035</v>
      </c>
      <c r="P2569" t="str">
        <f>LEFT(N2569,SEARCH("/",N2569)-1)</f>
        <v>food</v>
      </c>
      <c r="Q2569" t="str">
        <f>RIGHT(N2569,LEN(N2569)-SEARCH("/",N2569))</f>
        <v>food trucks</v>
      </c>
      <c r="R2569">
        <f>YEAR(O2569)</f>
        <v>2015</v>
      </c>
    </row>
    <row r="2570" spans="1:18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>(((J2570/60)/60)/24)+DATE(1970,1,1)</f>
        <v>42584.666597222225</v>
      </c>
      <c r="P2570" t="str">
        <f>LEFT(N2570,SEARCH("/",N2570)-1)</f>
        <v>food</v>
      </c>
      <c r="Q2570" t="str">
        <f>RIGHT(N2570,LEN(N2570)-SEARCH("/",N2570))</f>
        <v>food trucks</v>
      </c>
      <c r="R2570">
        <f>YEAR(O2570)</f>
        <v>2016</v>
      </c>
    </row>
    <row r="2571" spans="1:18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>(((J2571/60)/60)/24)+DATE(1970,1,1)</f>
        <v>42234.105462962965</v>
      </c>
      <c r="P2571" t="str">
        <f>LEFT(N2571,SEARCH("/",N2571)-1)</f>
        <v>food</v>
      </c>
      <c r="Q2571" t="str">
        <f>RIGHT(N2571,LEN(N2571)-SEARCH("/",N2571))</f>
        <v>food trucks</v>
      </c>
      <c r="R2571">
        <f>YEAR(O2571)</f>
        <v>2015</v>
      </c>
    </row>
    <row r="2572" spans="1:18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>(((J2572/60)/60)/24)+DATE(1970,1,1)</f>
        <v>42744.903182870374</v>
      </c>
      <c r="P2572" t="str">
        <f>LEFT(N2572,SEARCH("/",N2572)-1)</f>
        <v>food</v>
      </c>
      <c r="Q2572" t="str">
        <f>RIGHT(N2572,LEN(N2572)-SEARCH("/",N2572))</f>
        <v>food trucks</v>
      </c>
      <c r="R2572">
        <f>YEAR(O2572)</f>
        <v>2017</v>
      </c>
    </row>
    <row r="2573" spans="1:18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>(((J2573/60)/60)/24)+DATE(1970,1,1)</f>
        <v>42449.341678240744</v>
      </c>
      <c r="P2573" t="str">
        <f>LEFT(N2573,SEARCH("/",N2573)-1)</f>
        <v>food</v>
      </c>
      <c r="Q2573" t="str">
        <f>RIGHT(N2573,LEN(N2573)-SEARCH("/",N2573))</f>
        <v>food trucks</v>
      </c>
      <c r="R2573">
        <f>YEAR(O2573)</f>
        <v>2016</v>
      </c>
    </row>
    <row r="2574" spans="1:18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>(((J2574/60)/60)/24)+DATE(1970,1,1)</f>
        <v>42077.119409722218</v>
      </c>
      <c r="P2574" t="str">
        <f>LEFT(N2574,SEARCH("/",N2574)-1)</f>
        <v>food</v>
      </c>
      <c r="Q2574" t="str">
        <f>RIGHT(N2574,LEN(N2574)-SEARCH("/",N2574))</f>
        <v>food trucks</v>
      </c>
      <c r="R2574">
        <f>YEAR(O2574)</f>
        <v>2015</v>
      </c>
    </row>
    <row r="2575" spans="1:18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>(((J2575/60)/60)/24)+DATE(1970,1,1)</f>
        <v>41829.592002314814</v>
      </c>
      <c r="P2575" t="str">
        <f>LEFT(N2575,SEARCH("/",N2575)-1)</f>
        <v>food</v>
      </c>
      <c r="Q2575" t="str">
        <f>RIGHT(N2575,LEN(N2575)-SEARCH("/",N2575))</f>
        <v>food trucks</v>
      </c>
      <c r="R2575">
        <f>YEAR(O2575)</f>
        <v>2014</v>
      </c>
    </row>
    <row r="2576" spans="1:18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>(((J2576/60)/60)/24)+DATE(1970,1,1)</f>
        <v>42487.825752314813</v>
      </c>
      <c r="P2576" t="str">
        <f>LEFT(N2576,SEARCH("/",N2576)-1)</f>
        <v>food</v>
      </c>
      <c r="Q2576" t="str">
        <f>RIGHT(N2576,LEN(N2576)-SEARCH("/",N2576))</f>
        <v>food trucks</v>
      </c>
      <c r="R2576">
        <f>YEAR(O2576)</f>
        <v>2016</v>
      </c>
    </row>
    <row r="2577" spans="1:18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>(((J2577/60)/60)/24)+DATE(1970,1,1)</f>
        <v>41986.108726851846</v>
      </c>
      <c r="P2577" t="str">
        <f>LEFT(N2577,SEARCH("/",N2577)-1)</f>
        <v>food</v>
      </c>
      <c r="Q2577" t="str">
        <f>RIGHT(N2577,LEN(N2577)-SEARCH("/",N2577))</f>
        <v>food trucks</v>
      </c>
      <c r="R2577">
        <f>YEAR(O2577)</f>
        <v>2014</v>
      </c>
    </row>
    <row r="2578" spans="1:18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>(((J2578/60)/60)/24)+DATE(1970,1,1)</f>
        <v>42060.00980324074</v>
      </c>
      <c r="P2578" t="str">
        <f>LEFT(N2578,SEARCH("/",N2578)-1)</f>
        <v>food</v>
      </c>
      <c r="Q2578" t="str">
        <f>RIGHT(N2578,LEN(N2578)-SEARCH("/",N2578))</f>
        <v>food trucks</v>
      </c>
      <c r="R2578">
        <f>YEAR(O2578)</f>
        <v>2015</v>
      </c>
    </row>
    <row r="2579" spans="1:18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>(((J2579/60)/60)/24)+DATE(1970,1,1)</f>
        <v>41830.820567129631</v>
      </c>
      <c r="P2579" t="str">
        <f>LEFT(N2579,SEARCH("/",N2579)-1)</f>
        <v>food</v>
      </c>
      <c r="Q2579" t="str">
        <f>RIGHT(N2579,LEN(N2579)-SEARCH("/",N2579))</f>
        <v>food trucks</v>
      </c>
      <c r="R2579">
        <f>YEAR(O2579)</f>
        <v>2014</v>
      </c>
    </row>
    <row r="2580" spans="1:18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>(((J2580/60)/60)/24)+DATE(1970,1,1)</f>
        <v>42238.022905092599</v>
      </c>
      <c r="P2580" t="str">
        <f>LEFT(N2580,SEARCH("/",N2580)-1)</f>
        <v>food</v>
      </c>
      <c r="Q2580" t="str">
        <f>RIGHT(N2580,LEN(N2580)-SEARCH("/",N2580))</f>
        <v>food trucks</v>
      </c>
      <c r="R2580">
        <f>YEAR(O2580)</f>
        <v>2015</v>
      </c>
    </row>
    <row r="2581" spans="1:18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>(((J2581/60)/60)/24)+DATE(1970,1,1)</f>
        <v>41837.829895833333</v>
      </c>
      <c r="P2581" t="str">
        <f>LEFT(N2581,SEARCH("/",N2581)-1)</f>
        <v>food</v>
      </c>
      <c r="Q2581" t="str">
        <f>RIGHT(N2581,LEN(N2581)-SEARCH("/",N2581))</f>
        <v>food trucks</v>
      </c>
      <c r="R2581">
        <f>YEAR(O2581)</f>
        <v>2014</v>
      </c>
    </row>
    <row r="2582" spans="1:18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>(((J2582/60)/60)/24)+DATE(1970,1,1)</f>
        <v>42110.326423611114</v>
      </c>
      <c r="P2582" t="str">
        <f>LEFT(N2582,SEARCH("/",N2582)-1)</f>
        <v>food</v>
      </c>
      <c r="Q2582" t="str">
        <f>RIGHT(N2582,LEN(N2582)-SEARCH("/",N2582))</f>
        <v>food trucks</v>
      </c>
      <c r="R2582">
        <f>YEAR(O2582)</f>
        <v>2015</v>
      </c>
    </row>
    <row r="2583" spans="1:18" ht="58" x14ac:dyDescent="0.35">
      <c r="A2583">
        <v>2515</v>
      </c>
      <c r="B2583" s="3" t="s">
        <v>2515</v>
      </c>
      <c r="C2583" s="3" t="s">
        <v>6625</v>
      </c>
      <c r="D2583" s="6">
        <v>5000</v>
      </c>
      <c r="E2583" s="8">
        <v>930</v>
      </c>
      <c r="F2583" t="s">
        <v>8220</v>
      </c>
      <c r="G2583" t="s">
        <v>8223</v>
      </c>
      <c r="H2583" t="s">
        <v>8245</v>
      </c>
      <c r="I2583">
        <v>1424635753</v>
      </c>
      <c r="J2583">
        <v>1422043753</v>
      </c>
      <c r="K2583" t="b">
        <v>0</v>
      </c>
      <c r="L2583">
        <v>12</v>
      </c>
      <c r="M2583" t="b">
        <v>0</v>
      </c>
      <c r="N2583" t="s">
        <v>8297</v>
      </c>
      <c r="O2583" s="9">
        <f>(((J2583/60)/60)/24)+DATE(1970,1,1)</f>
        <v>42027.839733796296</v>
      </c>
      <c r="P2583" t="str">
        <f>LEFT(N2583,SEARCH("/",N2583)-1)</f>
        <v>food</v>
      </c>
      <c r="Q2583" t="str">
        <f>RIGHT(N2583,LEN(N2583)-SEARCH("/",N2583))</f>
        <v>restaurants</v>
      </c>
      <c r="R2583">
        <f>YEAR(O2583)</f>
        <v>2015</v>
      </c>
    </row>
    <row r="2584" spans="1:18" ht="43.5" x14ac:dyDescent="0.35">
      <c r="A2584">
        <v>2518</v>
      </c>
      <c r="B2584" s="3" t="s">
        <v>2518</v>
      </c>
      <c r="C2584" s="3" t="s">
        <v>6628</v>
      </c>
      <c r="D2584" s="6">
        <v>5000</v>
      </c>
      <c r="E2584" s="8">
        <v>0</v>
      </c>
      <c r="F2584" t="s">
        <v>8220</v>
      </c>
      <c r="G2584" t="s">
        <v>8223</v>
      </c>
      <c r="H2584" t="s">
        <v>8245</v>
      </c>
      <c r="I2584">
        <v>1415899228</v>
      </c>
      <c r="J2584">
        <v>1413303628</v>
      </c>
      <c r="K2584" t="b">
        <v>0</v>
      </c>
      <c r="L2584">
        <v>0</v>
      </c>
      <c r="M2584" t="b">
        <v>0</v>
      </c>
      <c r="N2584" t="s">
        <v>8297</v>
      </c>
      <c r="O2584" s="9">
        <f>(((J2584/60)/60)/24)+DATE(1970,1,1)</f>
        <v>41926.680879629632</v>
      </c>
      <c r="P2584" t="str">
        <f>LEFT(N2584,SEARCH("/",N2584)-1)</f>
        <v>food</v>
      </c>
      <c r="Q2584" t="str">
        <f>RIGHT(N2584,LEN(N2584)-SEARCH("/",N2584))</f>
        <v>restaurants</v>
      </c>
      <c r="R2584">
        <f>YEAR(O2584)</f>
        <v>2014</v>
      </c>
    </row>
    <row r="2585" spans="1:18" ht="43.5" x14ac:dyDescent="0.35">
      <c r="A2585">
        <v>2581</v>
      </c>
      <c r="B2585" s="3" t="s">
        <v>2581</v>
      </c>
      <c r="C2585" s="3" t="s">
        <v>6691</v>
      </c>
      <c r="D2585" s="6">
        <v>5000</v>
      </c>
      <c r="E2585" s="8">
        <v>530</v>
      </c>
      <c r="F2585" t="s">
        <v>8220</v>
      </c>
      <c r="G2585" t="s">
        <v>8223</v>
      </c>
      <c r="H2585" t="s">
        <v>8245</v>
      </c>
      <c r="I2585">
        <v>1447689898</v>
      </c>
      <c r="J2585">
        <v>1445094298</v>
      </c>
      <c r="K2585" t="b">
        <v>0</v>
      </c>
      <c r="L2585">
        <v>11</v>
      </c>
      <c r="M2585" t="b">
        <v>0</v>
      </c>
      <c r="N2585" t="s">
        <v>8282</v>
      </c>
      <c r="O2585" s="9">
        <f>(((J2585/60)/60)/24)+DATE(1970,1,1)</f>
        <v>42294.628449074073</v>
      </c>
      <c r="P2585" t="str">
        <f>LEFT(N2585,SEARCH("/",N2585)-1)</f>
        <v>food</v>
      </c>
      <c r="Q2585" t="str">
        <f>RIGHT(N2585,LEN(N2585)-SEARCH("/",N2585))</f>
        <v>food trucks</v>
      </c>
      <c r="R2585">
        <f>YEAR(O2585)</f>
        <v>2015</v>
      </c>
    </row>
    <row r="2586" spans="1:18" ht="43.5" x14ac:dyDescent="0.35">
      <c r="A2586">
        <v>2693</v>
      </c>
      <c r="B2586" s="3" t="s">
        <v>2693</v>
      </c>
      <c r="C2586" s="3" t="s">
        <v>6803</v>
      </c>
      <c r="D2586" s="6">
        <v>5000</v>
      </c>
      <c r="E2586" s="8">
        <v>40</v>
      </c>
      <c r="F2586" t="s">
        <v>8220</v>
      </c>
      <c r="G2586" t="s">
        <v>8223</v>
      </c>
      <c r="H2586" t="s">
        <v>8245</v>
      </c>
      <c r="I2586">
        <v>1407899966</v>
      </c>
      <c r="J2586">
        <v>1405307966</v>
      </c>
      <c r="K2586" t="b">
        <v>0</v>
      </c>
      <c r="L2586">
        <v>3</v>
      </c>
      <c r="M2586" t="b">
        <v>0</v>
      </c>
      <c r="N2586" t="s">
        <v>8282</v>
      </c>
      <c r="O2586" s="9">
        <f>(((J2586/60)/60)/24)+DATE(1970,1,1)</f>
        <v>41834.138495370367</v>
      </c>
      <c r="P2586" t="str">
        <f>LEFT(N2586,SEARCH("/",N2586)-1)</f>
        <v>food</v>
      </c>
      <c r="Q2586" t="str">
        <f>RIGHT(N2586,LEN(N2586)-SEARCH("/",N2586))</f>
        <v>food trucks</v>
      </c>
      <c r="R2586">
        <f>YEAR(O2586)</f>
        <v>2014</v>
      </c>
    </row>
    <row r="2587" spans="1:18" ht="43.5" x14ac:dyDescent="0.35">
      <c r="A2587">
        <v>2748</v>
      </c>
      <c r="B2587" s="3" t="s">
        <v>2748</v>
      </c>
      <c r="C2587" s="3" t="s">
        <v>6858</v>
      </c>
      <c r="D2587" s="6">
        <v>5000</v>
      </c>
      <c r="E2587" s="8">
        <v>53</v>
      </c>
      <c r="F2587" t="s">
        <v>8220</v>
      </c>
      <c r="G2587" t="s">
        <v>8223</v>
      </c>
      <c r="H2587" t="s">
        <v>8245</v>
      </c>
      <c r="I2587">
        <v>1472835802</v>
      </c>
      <c r="J2587">
        <v>1470243802</v>
      </c>
      <c r="K2587" t="b">
        <v>0</v>
      </c>
      <c r="L2587">
        <v>4</v>
      </c>
      <c r="M2587" t="b">
        <v>0</v>
      </c>
      <c r="N2587" t="s">
        <v>8302</v>
      </c>
      <c r="O2587" s="9">
        <f>(((J2587/60)/60)/24)+DATE(1970,1,1)</f>
        <v>42585.7106712963</v>
      </c>
      <c r="P2587" t="str">
        <f>LEFT(N2587,SEARCH("/",N2587)-1)</f>
        <v>publishing</v>
      </c>
      <c r="Q2587" t="str">
        <f>RIGHT(N2587,LEN(N2587)-SEARCH("/",N2587))</f>
        <v>children's books</v>
      </c>
      <c r="R2587">
        <f>YEAR(O2587)</f>
        <v>2016</v>
      </c>
    </row>
    <row r="2588" spans="1:18" ht="58" x14ac:dyDescent="0.35">
      <c r="A2588">
        <v>2760</v>
      </c>
      <c r="B2588" s="3" t="s">
        <v>2760</v>
      </c>
      <c r="C2588" s="3" t="s">
        <v>6870</v>
      </c>
      <c r="D2588" s="6">
        <v>5000</v>
      </c>
      <c r="E2588" s="8">
        <v>0</v>
      </c>
      <c r="F2588" t="s">
        <v>8220</v>
      </c>
      <c r="G2588" t="s">
        <v>8224</v>
      </c>
      <c r="H2588" t="s">
        <v>8246</v>
      </c>
      <c r="I2588">
        <v>1371726258</v>
      </c>
      <c r="J2588">
        <v>1369134258</v>
      </c>
      <c r="K2588" t="b">
        <v>0</v>
      </c>
      <c r="L2588">
        <v>0</v>
      </c>
      <c r="M2588" t="b">
        <v>0</v>
      </c>
      <c r="N2588" t="s">
        <v>8302</v>
      </c>
      <c r="O2588" s="9">
        <f>(((J2588/60)/60)/24)+DATE(1970,1,1)</f>
        <v>41415.461319444446</v>
      </c>
      <c r="P2588" t="str">
        <f>LEFT(N2588,SEARCH("/",N2588)-1)</f>
        <v>publishing</v>
      </c>
      <c r="Q2588" t="str">
        <f>RIGHT(N2588,LEN(N2588)-SEARCH("/",N2588))</f>
        <v>children's books</v>
      </c>
      <c r="R2588">
        <f>YEAR(O2588)</f>
        <v>2013</v>
      </c>
    </row>
    <row r="2589" spans="1:18" ht="29" x14ac:dyDescent="0.35">
      <c r="A2589">
        <v>2761</v>
      </c>
      <c r="B2589" s="3" t="s">
        <v>2761</v>
      </c>
      <c r="C2589" s="3" t="s">
        <v>6871</v>
      </c>
      <c r="D2589" s="6">
        <v>5000</v>
      </c>
      <c r="E2589" s="8">
        <v>36</v>
      </c>
      <c r="F2589" t="s">
        <v>8220</v>
      </c>
      <c r="G2589" t="s">
        <v>8223</v>
      </c>
      <c r="H2589" t="s">
        <v>8245</v>
      </c>
      <c r="I2589">
        <v>1357176693</v>
      </c>
      <c r="J2589">
        <v>1354584693</v>
      </c>
      <c r="K2589" t="b">
        <v>0</v>
      </c>
      <c r="L2589">
        <v>4</v>
      </c>
      <c r="M2589" t="b">
        <v>0</v>
      </c>
      <c r="N2589" t="s">
        <v>8302</v>
      </c>
      <c r="O2589" s="9">
        <f>(((J2589/60)/60)/24)+DATE(1970,1,1)</f>
        <v>41247.063576388886</v>
      </c>
      <c r="P2589" t="str">
        <f>LEFT(N2589,SEARCH("/",N2589)-1)</f>
        <v>publishing</v>
      </c>
      <c r="Q2589" t="str">
        <f>RIGHT(N2589,LEN(N2589)-SEARCH("/",N2589))</f>
        <v>children's books</v>
      </c>
      <c r="R2589">
        <f>YEAR(O2589)</f>
        <v>2012</v>
      </c>
    </row>
    <row r="2590" spans="1:18" ht="43.5" x14ac:dyDescent="0.35">
      <c r="A2590">
        <v>2766</v>
      </c>
      <c r="B2590" s="3" t="s">
        <v>2766</v>
      </c>
      <c r="C2590" s="3" t="s">
        <v>6876</v>
      </c>
      <c r="D2590" s="6">
        <v>5000</v>
      </c>
      <c r="E2590" s="8">
        <v>100</v>
      </c>
      <c r="F2590" t="s">
        <v>8220</v>
      </c>
      <c r="G2590" t="s">
        <v>8223</v>
      </c>
      <c r="H2590" t="s">
        <v>8245</v>
      </c>
      <c r="I2590">
        <v>1313078518</v>
      </c>
      <c r="J2590">
        <v>1310486518</v>
      </c>
      <c r="K2590" t="b">
        <v>0</v>
      </c>
      <c r="L2590">
        <v>4</v>
      </c>
      <c r="M2590" t="b">
        <v>0</v>
      </c>
      <c r="N2590" t="s">
        <v>8302</v>
      </c>
      <c r="O2590" s="9">
        <f>(((J2590/60)/60)/24)+DATE(1970,1,1)</f>
        <v>40736.668032407404</v>
      </c>
      <c r="P2590" t="str">
        <f>LEFT(N2590,SEARCH("/",N2590)-1)</f>
        <v>publishing</v>
      </c>
      <c r="Q2590" t="str">
        <f>RIGHT(N2590,LEN(N2590)-SEARCH("/",N2590))</f>
        <v>children's books</v>
      </c>
      <c r="R2590">
        <f>YEAR(O2590)</f>
        <v>2011</v>
      </c>
    </row>
    <row r="2591" spans="1:18" ht="43.5" x14ac:dyDescent="0.35">
      <c r="A2591">
        <v>2775</v>
      </c>
      <c r="B2591" s="3" t="s">
        <v>2775</v>
      </c>
      <c r="C2591" s="3" t="s">
        <v>6885</v>
      </c>
      <c r="D2591" s="6">
        <v>5000</v>
      </c>
      <c r="E2591" s="8">
        <v>150</v>
      </c>
      <c r="F2591" t="s">
        <v>8220</v>
      </c>
      <c r="G2591" t="s">
        <v>8223</v>
      </c>
      <c r="H2591" t="s">
        <v>8245</v>
      </c>
      <c r="I2591">
        <v>1323994754</v>
      </c>
      <c r="J2591">
        <v>1321402754</v>
      </c>
      <c r="K2591" t="b">
        <v>0</v>
      </c>
      <c r="L2591">
        <v>2</v>
      </c>
      <c r="M2591" t="b">
        <v>0</v>
      </c>
      <c r="N2591" t="s">
        <v>8302</v>
      </c>
      <c r="O2591" s="9">
        <f>(((J2591/60)/60)/24)+DATE(1970,1,1)</f>
        <v>40863.013356481482</v>
      </c>
      <c r="P2591" t="str">
        <f>LEFT(N2591,SEARCH("/",N2591)-1)</f>
        <v>publishing</v>
      </c>
      <c r="Q2591" t="str">
        <f>RIGHT(N2591,LEN(N2591)-SEARCH("/",N2591))</f>
        <v>children's books</v>
      </c>
      <c r="R2591">
        <f>YEAR(O2591)</f>
        <v>2011</v>
      </c>
    </row>
    <row r="2592" spans="1:18" ht="43.5" x14ac:dyDescent="0.35">
      <c r="A2592">
        <v>2852</v>
      </c>
      <c r="B2592" s="3" t="s">
        <v>2852</v>
      </c>
      <c r="C2592" s="3" t="s">
        <v>6962</v>
      </c>
      <c r="D2592" s="6">
        <v>5000</v>
      </c>
      <c r="E2592" s="8">
        <v>95</v>
      </c>
      <c r="F2592" t="s">
        <v>8220</v>
      </c>
      <c r="G2592" t="s">
        <v>8223</v>
      </c>
      <c r="H2592" t="s">
        <v>8245</v>
      </c>
      <c r="I2592">
        <v>1403312703</v>
      </c>
      <c r="J2592">
        <v>1400720703</v>
      </c>
      <c r="K2592" t="b">
        <v>0</v>
      </c>
      <c r="L2592">
        <v>6</v>
      </c>
      <c r="M2592" t="b">
        <v>0</v>
      </c>
      <c r="N2592" t="s">
        <v>8269</v>
      </c>
      <c r="O2592" s="9">
        <f>(((J2592/60)/60)/24)+DATE(1970,1,1)</f>
        <v>41781.045173611114</v>
      </c>
      <c r="P2592" t="str">
        <f>LEFT(N2592,SEARCH("/",N2592)-1)</f>
        <v>theater</v>
      </c>
      <c r="Q2592" t="str">
        <f>RIGHT(N2592,LEN(N2592)-SEARCH("/",N2592))</f>
        <v>plays</v>
      </c>
      <c r="R2592">
        <f>YEAR(O2592)</f>
        <v>2014</v>
      </c>
    </row>
    <row r="2593" spans="1:18" ht="43.5" x14ac:dyDescent="0.35">
      <c r="A2593">
        <v>2866</v>
      </c>
      <c r="B2593" s="3" t="s">
        <v>2866</v>
      </c>
      <c r="C2593" s="3" t="s">
        <v>6976</v>
      </c>
      <c r="D2593" s="6">
        <v>5000</v>
      </c>
      <c r="E2593" s="8">
        <v>45</v>
      </c>
      <c r="F2593" t="s">
        <v>8220</v>
      </c>
      <c r="G2593" t="s">
        <v>8223</v>
      </c>
      <c r="H2593" t="s">
        <v>8245</v>
      </c>
      <c r="I2593">
        <v>1476482400</v>
      </c>
      <c r="J2593">
        <v>1473893721</v>
      </c>
      <c r="K2593" t="b">
        <v>0</v>
      </c>
      <c r="L2593">
        <v>2</v>
      </c>
      <c r="M2593" t="b">
        <v>0</v>
      </c>
      <c r="N2593" t="s">
        <v>8269</v>
      </c>
      <c r="O2593" s="9">
        <f>(((J2593/60)/60)/24)+DATE(1970,1,1)</f>
        <v>42627.955104166671</v>
      </c>
      <c r="P2593" t="str">
        <f>LEFT(N2593,SEARCH("/",N2593)-1)</f>
        <v>theater</v>
      </c>
      <c r="Q2593" t="str">
        <f>RIGHT(N2593,LEN(N2593)-SEARCH("/",N2593))</f>
        <v>plays</v>
      </c>
      <c r="R2593">
        <f>YEAR(O2593)</f>
        <v>2016</v>
      </c>
    </row>
    <row r="2594" spans="1:18" ht="58" x14ac:dyDescent="0.35">
      <c r="A2594">
        <v>2870</v>
      </c>
      <c r="B2594" s="3" t="s">
        <v>2870</v>
      </c>
      <c r="C2594" s="3" t="s">
        <v>6980</v>
      </c>
      <c r="D2594" s="6">
        <v>5000</v>
      </c>
      <c r="E2594" s="8">
        <v>750</v>
      </c>
      <c r="F2594" t="s">
        <v>8220</v>
      </c>
      <c r="G2594" t="s">
        <v>8223</v>
      </c>
      <c r="H2594" t="s">
        <v>8245</v>
      </c>
      <c r="I2594">
        <v>1400301165</v>
      </c>
      <c r="J2594">
        <v>1397709165</v>
      </c>
      <c r="K2594" t="b">
        <v>0</v>
      </c>
      <c r="L2594">
        <v>9</v>
      </c>
      <c r="M2594" t="b">
        <v>0</v>
      </c>
      <c r="N2594" t="s">
        <v>8269</v>
      </c>
      <c r="O2594" s="9">
        <f>(((J2594/60)/60)/24)+DATE(1970,1,1)</f>
        <v>41746.189409722225</v>
      </c>
      <c r="P2594" t="str">
        <f>LEFT(N2594,SEARCH("/",N2594)-1)</f>
        <v>theater</v>
      </c>
      <c r="Q2594" t="str">
        <f>RIGHT(N2594,LEN(N2594)-SEARCH("/",N2594))</f>
        <v>plays</v>
      </c>
      <c r="R2594">
        <f>YEAR(O2594)</f>
        <v>2014</v>
      </c>
    </row>
    <row r="2595" spans="1:18" ht="43.5" x14ac:dyDescent="0.35">
      <c r="A2595">
        <v>2874</v>
      </c>
      <c r="B2595" s="3" t="s">
        <v>2874</v>
      </c>
      <c r="C2595" s="3" t="s">
        <v>6984</v>
      </c>
      <c r="D2595" s="6">
        <v>5000</v>
      </c>
      <c r="E2595" s="8">
        <v>271</v>
      </c>
      <c r="F2595" t="s">
        <v>8220</v>
      </c>
      <c r="G2595" t="s">
        <v>8223</v>
      </c>
      <c r="H2595" t="s">
        <v>8245</v>
      </c>
      <c r="I2595">
        <v>1484684186</v>
      </c>
      <c r="J2595">
        <v>1482092186</v>
      </c>
      <c r="K2595" t="b">
        <v>0</v>
      </c>
      <c r="L2595">
        <v>3</v>
      </c>
      <c r="M2595" t="b">
        <v>0</v>
      </c>
      <c r="N2595" t="s">
        <v>8269</v>
      </c>
      <c r="O2595" s="9">
        <f>(((J2595/60)/60)/24)+DATE(1970,1,1)</f>
        <v>42722.84474537037</v>
      </c>
      <c r="P2595" t="str">
        <f>LEFT(N2595,SEARCH("/",N2595)-1)</f>
        <v>theater</v>
      </c>
      <c r="Q2595" t="str">
        <f>RIGHT(N2595,LEN(N2595)-SEARCH("/",N2595))</f>
        <v>plays</v>
      </c>
      <c r="R2595">
        <f>YEAR(O2595)</f>
        <v>2016</v>
      </c>
    </row>
    <row r="2596" spans="1:18" x14ac:dyDescent="0.35">
      <c r="A2596">
        <v>2893</v>
      </c>
      <c r="B2596" s="3" t="s">
        <v>2893</v>
      </c>
      <c r="C2596" s="3" t="s">
        <v>7003</v>
      </c>
      <c r="D2596" s="6">
        <v>5000</v>
      </c>
      <c r="E2596" s="8">
        <v>25</v>
      </c>
      <c r="F2596" t="s">
        <v>8220</v>
      </c>
      <c r="G2596" t="s">
        <v>8223</v>
      </c>
      <c r="H2596" t="s">
        <v>8245</v>
      </c>
      <c r="I2596">
        <v>1420768800</v>
      </c>
      <c r="J2596">
        <v>1415644395</v>
      </c>
      <c r="K2596" t="b">
        <v>0</v>
      </c>
      <c r="L2596">
        <v>2</v>
      </c>
      <c r="M2596" t="b">
        <v>0</v>
      </c>
      <c r="N2596" t="s">
        <v>8269</v>
      </c>
      <c r="O2596" s="9">
        <f>(((J2596/60)/60)/24)+DATE(1970,1,1)</f>
        <v>41953.773090277777</v>
      </c>
      <c r="P2596" t="str">
        <f>LEFT(N2596,SEARCH("/",N2596)-1)</f>
        <v>theater</v>
      </c>
      <c r="Q2596" t="str">
        <f>RIGHT(N2596,LEN(N2596)-SEARCH("/",N2596))</f>
        <v>plays</v>
      </c>
      <c r="R2596">
        <f>YEAR(O2596)</f>
        <v>2014</v>
      </c>
    </row>
    <row r="2597" spans="1:18" ht="43.5" x14ac:dyDescent="0.35">
      <c r="A2597">
        <v>2903</v>
      </c>
      <c r="B2597" s="3" t="s">
        <v>2903</v>
      </c>
      <c r="C2597" s="3" t="s">
        <v>7013</v>
      </c>
      <c r="D2597" s="6">
        <v>5000</v>
      </c>
      <c r="E2597" s="8">
        <v>39</v>
      </c>
      <c r="F2597" t="s">
        <v>8220</v>
      </c>
      <c r="G2597" t="s">
        <v>8223</v>
      </c>
      <c r="H2597" t="s">
        <v>8245</v>
      </c>
      <c r="I2597">
        <v>1441771218</v>
      </c>
      <c r="J2597">
        <v>1436587218</v>
      </c>
      <c r="K2597" t="b">
        <v>0</v>
      </c>
      <c r="L2597">
        <v>4</v>
      </c>
      <c r="M2597" t="b">
        <v>0</v>
      </c>
      <c r="N2597" t="s">
        <v>8269</v>
      </c>
      <c r="O2597" s="9">
        <f>(((J2597/60)/60)/24)+DATE(1970,1,1)</f>
        <v>42196.166874999995</v>
      </c>
      <c r="P2597" t="str">
        <f>LEFT(N2597,SEARCH("/",N2597)-1)</f>
        <v>theater</v>
      </c>
      <c r="Q2597" t="str">
        <f>RIGHT(N2597,LEN(N2597)-SEARCH("/",N2597))</f>
        <v>plays</v>
      </c>
      <c r="R2597">
        <f>YEAR(O2597)</f>
        <v>2015</v>
      </c>
    </row>
    <row r="2598" spans="1:18" ht="43.5" x14ac:dyDescent="0.35">
      <c r="A2598">
        <v>2918</v>
      </c>
      <c r="B2598" s="3" t="s">
        <v>2918</v>
      </c>
      <c r="C2598" s="3" t="s">
        <v>7028</v>
      </c>
      <c r="D2598" s="6">
        <v>5000</v>
      </c>
      <c r="E2598" s="8">
        <v>1362</v>
      </c>
      <c r="F2598" t="s">
        <v>8220</v>
      </c>
      <c r="G2598" t="s">
        <v>8223</v>
      </c>
      <c r="H2598" t="s">
        <v>8245</v>
      </c>
      <c r="I2598">
        <v>1446131207</v>
      </c>
      <c r="J2598">
        <v>1443712007</v>
      </c>
      <c r="K2598" t="b">
        <v>0</v>
      </c>
      <c r="L2598">
        <v>20</v>
      </c>
      <c r="M2598" t="b">
        <v>0</v>
      </c>
      <c r="N2598" t="s">
        <v>8269</v>
      </c>
      <c r="O2598" s="9">
        <f>(((J2598/60)/60)/24)+DATE(1970,1,1)</f>
        <v>42278.629710648151</v>
      </c>
      <c r="P2598" t="str">
        <f>LEFT(N2598,SEARCH("/",N2598)-1)</f>
        <v>theater</v>
      </c>
      <c r="Q2598" t="str">
        <f>RIGHT(N2598,LEN(N2598)-SEARCH("/",N2598))</f>
        <v>plays</v>
      </c>
      <c r="R2598">
        <f>YEAR(O2598)</f>
        <v>2015</v>
      </c>
    </row>
    <row r="2599" spans="1:18" ht="58" x14ac:dyDescent="0.35">
      <c r="A2599">
        <v>3091</v>
      </c>
      <c r="B2599" s="3" t="s">
        <v>3091</v>
      </c>
      <c r="C2599" s="3" t="s">
        <v>7201</v>
      </c>
      <c r="D2599" s="6">
        <v>5000</v>
      </c>
      <c r="E2599" s="8">
        <v>796</v>
      </c>
      <c r="F2599" t="s">
        <v>8220</v>
      </c>
      <c r="G2599" t="s">
        <v>8223</v>
      </c>
      <c r="H2599" t="s">
        <v>8245</v>
      </c>
      <c r="I2599">
        <v>1471214743</v>
      </c>
      <c r="J2599">
        <v>1468622743</v>
      </c>
      <c r="K2599" t="b">
        <v>0</v>
      </c>
      <c r="L2599">
        <v>9</v>
      </c>
      <c r="M2599" t="b">
        <v>0</v>
      </c>
      <c r="N2599" t="s">
        <v>8301</v>
      </c>
      <c r="O2599" s="9">
        <f>(((J2599/60)/60)/24)+DATE(1970,1,1)</f>
        <v>42566.948414351849</v>
      </c>
      <c r="P2599" t="str">
        <f>LEFT(N2599,SEARCH("/",N2599)-1)</f>
        <v>theater</v>
      </c>
      <c r="Q2599" t="str">
        <f>RIGHT(N2599,LEN(N2599)-SEARCH("/",N2599))</f>
        <v>spaces</v>
      </c>
      <c r="R2599">
        <f>YEAR(O2599)</f>
        <v>2016</v>
      </c>
    </row>
    <row r="2600" spans="1:18" ht="43.5" x14ac:dyDescent="0.35">
      <c r="A2600">
        <v>3193</v>
      </c>
      <c r="B2600" s="3" t="s">
        <v>3193</v>
      </c>
      <c r="C2600" s="3" t="s">
        <v>7303</v>
      </c>
      <c r="D2600" s="6">
        <v>5000</v>
      </c>
      <c r="E2600" s="8">
        <v>587</v>
      </c>
      <c r="F2600" t="s">
        <v>8220</v>
      </c>
      <c r="G2600" t="s">
        <v>8224</v>
      </c>
      <c r="H2600" t="s">
        <v>8246</v>
      </c>
      <c r="I2600">
        <v>1424474056</v>
      </c>
      <c r="J2600">
        <v>1420586056</v>
      </c>
      <c r="K2600" t="b">
        <v>0</v>
      </c>
      <c r="L2600">
        <v>24</v>
      </c>
      <c r="M2600" t="b">
        <v>0</v>
      </c>
      <c r="N2600" t="s">
        <v>8303</v>
      </c>
      <c r="O2600" s="9">
        <f>(((J2600/60)/60)/24)+DATE(1970,1,1)</f>
        <v>42010.968240740738</v>
      </c>
      <c r="P2600" t="str">
        <f>LEFT(N2600,SEARCH("/",N2600)-1)</f>
        <v>theater</v>
      </c>
      <c r="Q2600" t="str">
        <f>RIGHT(N2600,LEN(N2600)-SEARCH("/",N2600))</f>
        <v>musical</v>
      </c>
      <c r="R2600">
        <f>YEAR(O2600)</f>
        <v>2015</v>
      </c>
    </row>
    <row r="2601" spans="1:18" ht="43.5" x14ac:dyDescent="0.35">
      <c r="A2601">
        <v>3199</v>
      </c>
      <c r="B2601" s="3" t="s">
        <v>3199</v>
      </c>
      <c r="C2601" s="3" t="s">
        <v>7309</v>
      </c>
      <c r="D2601" s="6">
        <v>5000</v>
      </c>
      <c r="E2601" s="8">
        <v>2608</v>
      </c>
      <c r="F2601" t="s">
        <v>8220</v>
      </c>
      <c r="G2601" t="s">
        <v>8223</v>
      </c>
      <c r="H2601" t="s">
        <v>8245</v>
      </c>
      <c r="I2601">
        <v>1410037200</v>
      </c>
      <c r="J2601">
        <v>1407435418</v>
      </c>
      <c r="K2601" t="b">
        <v>0</v>
      </c>
      <c r="L2601">
        <v>53</v>
      </c>
      <c r="M2601" t="b">
        <v>0</v>
      </c>
      <c r="N2601" t="s">
        <v>8303</v>
      </c>
      <c r="O2601" s="9">
        <f>(((J2601/60)/60)/24)+DATE(1970,1,1)</f>
        <v>41858.761782407404</v>
      </c>
      <c r="P2601" t="str">
        <f>LEFT(N2601,SEARCH("/",N2601)-1)</f>
        <v>theater</v>
      </c>
      <c r="Q2601" t="str">
        <f>RIGHT(N2601,LEN(N2601)-SEARCH("/",N2601))</f>
        <v>musical</v>
      </c>
      <c r="R2601">
        <f>YEAR(O2601)</f>
        <v>2014</v>
      </c>
    </row>
    <row r="2602" spans="1:18" ht="43.5" x14ac:dyDescent="0.35">
      <c r="A2602">
        <v>3202</v>
      </c>
      <c r="B2602" s="3" t="s">
        <v>3202</v>
      </c>
      <c r="C2602" s="3" t="s">
        <v>7312</v>
      </c>
      <c r="D2602" s="6">
        <v>5000</v>
      </c>
      <c r="E2602" s="8">
        <v>2726</v>
      </c>
      <c r="F2602" t="s">
        <v>8220</v>
      </c>
      <c r="G2602" t="s">
        <v>8223</v>
      </c>
      <c r="H2602" t="s">
        <v>8245</v>
      </c>
      <c r="I2602">
        <v>1450072740</v>
      </c>
      <c r="J2602">
        <v>1445027346</v>
      </c>
      <c r="K2602" t="b">
        <v>0</v>
      </c>
      <c r="L2602">
        <v>25</v>
      </c>
      <c r="M2602" t="b">
        <v>0</v>
      </c>
      <c r="N2602" t="s">
        <v>8303</v>
      </c>
      <c r="O2602" s="9">
        <f>(((J2602/60)/60)/24)+DATE(1970,1,1)</f>
        <v>42293.853541666671</v>
      </c>
      <c r="P2602" t="str">
        <f>LEFT(N2602,SEARCH("/",N2602)-1)</f>
        <v>theater</v>
      </c>
      <c r="Q2602" t="str">
        <f>RIGHT(N2602,LEN(N2602)-SEARCH("/",N2602))</f>
        <v>musical</v>
      </c>
      <c r="R2602">
        <f>YEAR(O2602)</f>
        <v>2015</v>
      </c>
    </row>
    <row r="2603" spans="1:18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>(((J2603/60)/60)/24)+DATE(1970,1,1)</f>
        <v>41150.902187499996</v>
      </c>
      <c r="P2603" t="str">
        <f>LEFT(N2603,SEARCH("/",N2603)-1)</f>
        <v>technology</v>
      </c>
      <c r="Q2603" t="str">
        <f>RIGHT(N2603,LEN(N2603)-SEARCH("/",N2603))</f>
        <v>space exploration</v>
      </c>
      <c r="R2603">
        <f>YEAR(O2603)</f>
        <v>2012</v>
      </c>
    </row>
    <row r="2604" spans="1:18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>(((J2604/60)/60)/24)+DATE(1970,1,1)</f>
        <v>41915.747314814813</v>
      </c>
      <c r="P2604" t="str">
        <f>LEFT(N2604,SEARCH("/",N2604)-1)</f>
        <v>technology</v>
      </c>
      <c r="Q2604" t="str">
        <f>RIGHT(N2604,LEN(N2604)-SEARCH("/",N2604))</f>
        <v>space exploration</v>
      </c>
      <c r="R2604">
        <f>YEAR(O2604)</f>
        <v>2014</v>
      </c>
    </row>
    <row r="2605" spans="1:18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>(((J2605/60)/60)/24)+DATE(1970,1,1)</f>
        <v>41617.912662037037</v>
      </c>
      <c r="P2605" t="str">
        <f>LEFT(N2605,SEARCH("/",N2605)-1)</f>
        <v>technology</v>
      </c>
      <c r="Q2605" t="str">
        <f>RIGHT(N2605,LEN(N2605)-SEARCH("/",N2605))</f>
        <v>space exploration</v>
      </c>
      <c r="R2605">
        <f>YEAR(O2605)</f>
        <v>2013</v>
      </c>
    </row>
    <row r="2606" spans="1:18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>(((J2606/60)/60)/24)+DATE(1970,1,1)</f>
        <v>40998.051192129627</v>
      </c>
      <c r="P2606" t="str">
        <f>LEFT(N2606,SEARCH("/",N2606)-1)</f>
        <v>technology</v>
      </c>
      <c r="Q2606" t="str">
        <f>RIGHT(N2606,LEN(N2606)-SEARCH("/",N2606))</f>
        <v>space exploration</v>
      </c>
      <c r="R2606">
        <f>YEAR(O2606)</f>
        <v>2012</v>
      </c>
    </row>
    <row r="2607" spans="1:18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>(((J2607/60)/60)/24)+DATE(1970,1,1)</f>
        <v>42508.541550925926</v>
      </c>
      <c r="P2607" t="str">
        <f>LEFT(N2607,SEARCH("/",N2607)-1)</f>
        <v>technology</v>
      </c>
      <c r="Q2607" t="str">
        <f>RIGHT(N2607,LEN(N2607)-SEARCH("/",N2607))</f>
        <v>space exploration</v>
      </c>
      <c r="R2607">
        <f>YEAR(O2607)</f>
        <v>2016</v>
      </c>
    </row>
    <row r="2608" spans="1:18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>(((J2608/60)/60)/24)+DATE(1970,1,1)</f>
        <v>41726.712754629632</v>
      </c>
      <c r="P2608" t="str">
        <f>LEFT(N2608,SEARCH("/",N2608)-1)</f>
        <v>technology</v>
      </c>
      <c r="Q2608" t="str">
        <f>RIGHT(N2608,LEN(N2608)-SEARCH("/",N2608))</f>
        <v>space exploration</v>
      </c>
      <c r="R2608">
        <f>YEAR(O2608)</f>
        <v>2014</v>
      </c>
    </row>
    <row r="2609" spans="1:18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>(((J2609/60)/60)/24)+DATE(1970,1,1)</f>
        <v>42184.874675925923</v>
      </c>
      <c r="P2609" t="str">
        <f>LEFT(N2609,SEARCH("/",N2609)-1)</f>
        <v>technology</v>
      </c>
      <c r="Q2609" t="str">
        <f>RIGHT(N2609,LEN(N2609)-SEARCH("/",N2609))</f>
        <v>space exploration</v>
      </c>
      <c r="R2609">
        <f>YEAR(O2609)</f>
        <v>2015</v>
      </c>
    </row>
    <row r="2610" spans="1:18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>(((J2610/60)/60)/24)+DATE(1970,1,1)</f>
        <v>42767.801712962959</v>
      </c>
      <c r="P2610" t="str">
        <f>LEFT(N2610,SEARCH("/",N2610)-1)</f>
        <v>technology</v>
      </c>
      <c r="Q2610" t="str">
        <f>RIGHT(N2610,LEN(N2610)-SEARCH("/",N2610))</f>
        <v>space exploration</v>
      </c>
      <c r="R2610">
        <f>YEAR(O2610)</f>
        <v>2017</v>
      </c>
    </row>
    <row r="2611" spans="1:18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>(((J2611/60)/60)/24)+DATE(1970,1,1)</f>
        <v>41075.237858796296</v>
      </c>
      <c r="P2611" t="str">
        <f>LEFT(N2611,SEARCH("/",N2611)-1)</f>
        <v>technology</v>
      </c>
      <c r="Q2611" t="str">
        <f>RIGHT(N2611,LEN(N2611)-SEARCH("/",N2611))</f>
        <v>space exploration</v>
      </c>
      <c r="R2611">
        <f>YEAR(O2611)</f>
        <v>2012</v>
      </c>
    </row>
    <row r="2612" spans="1:18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>(((J2612/60)/60)/24)+DATE(1970,1,1)</f>
        <v>42564.881076388891</v>
      </c>
      <c r="P2612" t="str">
        <f>LEFT(N2612,SEARCH("/",N2612)-1)</f>
        <v>technology</v>
      </c>
      <c r="Q2612" t="str">
        <f>RIGHT(N2612,LEN(N2612)-SEARCH("/",N2612))</f>
        <v>space exploration</v>
      </c>
      <c r="R2612">
        <f>YEAR(O2612)</f>
        <v>2016</v>
      </c>
    </row>
    <row r="2613" spans="1:18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>(((J2613/60)/60)/24)+DATE(1970,1,1)</f>
        <v>42704.335810185185</v>
      </c>
      <c r="P2613" t="str">
        <f>LEFT(N2613,SEARCH("/",N2613)-1)</f>
        <v>technology</v>
      </c>
      <c r="Q2613" t="str">
        <f>RIGHT(N2613,LEN(N2613)-SEARCH("/",N2613))</f>
        <v>space exploration</v>
      </c>
      <c r="R2613">
        <f>YEAR(O2613)</f>
        <v>2016</v>
      </c>
    </row>
    <row r="2614" spans="1:18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>(((J2614/60)/60)/24)+DATE(1970,1,1)</f>
        <v>41982.143171296295</v>
      </c>
      <c r="P2614" t="str">
        <f>LEFT(N2614,SEARCH("/",N2614)-1)</f>
        <v>technology</v>
      </c>
      <c r="Q2614" t="str">
        <f>RIGHT(N2614,LEN(N2614)-SEARCH("/",N2614))</f>
        <v>space exploration</v>
      </c>
      <c r="R2614">
        <f>YEAR(O2614)</f>
        <v>2014</v>
      </c>
    </row>
    <row r="2615" spans="1:18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>(((J2615/60)/60)/24)+DATE(1970,1,1)</f>
        <v>41143.81821759259</v>
      </c>
      <c r="P2615" t="str">
        <f>LEFT(N2615,SEARCH("/",N2615)-1)</f>
        <v>technology</v>
      </c>
      <c r="Q2615" t="str">
        <f>RIGHT(N2615,LEN(N2615)-SEARCH("/",N2615))</f>
        <v>space exploration</v>
      </c>
      <c r="R2615">
        <f>YEAR(O2615)</f>
        <v>2012</v>
      </c>
    </row>
    <row r="2616" spans="1:18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>(((J2616/60)/60)/24)+DATE(1970,1,1)</f>
        <v>41730.708472222221</v>
      </c>
      <c r="P2616" t="str">
        <f>LEFT(N2616,SEARCH("/",N2616)-1)</f>
        <v>technology</v>
      </c>
      <c r="Q2616" t="str">
        <f>RIGHT(N2616,LEN(N2616)-SEARCH("/",N2616))</f>
        <v>space exploration</v>
      </c>
      <c r="R2616">
        <f>YEAR(O2616)</f>
        <v>2014</v>
      </c>
    </row>
    <row r="2617" spans="1:18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>(((J2617/60)/60)/24)+DATE(1970,1,1)</f>
        <v>42453.49726851852</v>
      </c>
      <c r="P2617" t="str">
        <f>LEFT(N2617,SEARCH("/",N2617)-1)</f>
        <v>technology</v>
      </c>
      <c r="Q2617" t="str">
        <f>RIGHT(N2617,LEN(N2617)-SEARCH("/",N2617))</f>
        <v>space exploration</v>
      </c>
      <c r="R2617">
        <f>YEAR(O2617)</f>
        <v>2016</v>
      </c>
    </row>
    <row r="2618" spans="1:18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>(((J2618/60)/60)/24)+DATE(1970,1,1)</f>
        <v>42211.99454861111</v>
      </c>
      <c r="P2618" t="str">
        <f>LEFT(N2618,SEARCH("/",N2618)-1)</f>
        <v>technology</v>
      </c>
      <c r="Q2618" t="str">
        <f>RIGHT(N2618,LEN(N2618)-SEARCH("/",N2618))</f>
        <v>space exploration</v>
      </c>
      <c r="R2618">
        <f>YEAR(O2618)</f>
        <v>2015</v>
      </c>
    </row>
    <row r="2619" spans="1:18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>(((J2619/60)/60)/24)+DATE(1970,1,1)</f>
        <v>41902.874432870369</v>
      </c>
      <c r="P2619" t="str">
        <f>LEFT(N2619,SEARCH("/",N2619)-1)</f>
        <v>technology</v>
      </c>
      <c r="Q2619" t="str">
        <f>RIGHT(N2619,LEN(N2619)-SEARCH("/",N2619))</f>
        <v>space exploration</v>
      </c>
      <c r="R2619">
        <f>YEAR(O2619)</f>
        <v>2014</v>
      </c>
    </row>
    <row r="2620" spans="1:18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>(((J2620/60)/60)/24)+DATE(1970,1,1)</f>
        <v>42279.792372685188</v>
      </c>
      <c r="P2620" t="str">
        <f>LEFT(N2620,SEARCH("/",N2620)-1)</f>
        <v>technology</v>
      </c>
      <c r="Q2620" t="str">
        <f>RIGHT(N2620,LEN(N2620)-SEARCH("/",N2620))</f>
        <v>space exploration</v>
      </c>
      <c r="R2620">
        <f>YEAR(O2620)</f>
        <v>2015</v>
      </c>
    </row>
    <row r="2621" spans="1:18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>(((J2621/60)/60)/24)+DATE(1970,1,1)</f>
        <v>42273.884305555555</v>
      </c>
      <c r="P2621" t="str">
        <f>LEFT(N2621,SEARCH("/",N2621)-1)</f>
        <v>technology</v>
      </c>
      <c r="Q2621" t="str">
        <f>RIGHT(N2621,LEN(N2621)-SEARCH("/",N2621))</f>
        <v>space exploration</v>
      </c>
      <c r="R2621">
        <f>YEAR(O2621)</f>
        <v>2015</v>
      </c>
    </row>
    <row r="2622" spans="1:18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>(((J2622/60)/60)/24)+DATE(1970,1,1)</f>
        <v>42251.16715277778</v>
      </c>
      <c r="P2622" t="str">
        <f>LEFT(N2622,SEARCH("/",N2622)-1)</f>
        <v>technology</v>
      </c>
      <c r="Q2622" t="str">
        <f>RIGHT(N2622,LEN(N2622)-SEARCH("/",N2622))</f>
        <v>space exploration</v>
      </c>
      <c r="R2622">
        <f>YEAR(O2622)</f>
        <v>2015</v>
      </c>
    </row>
    <row r="2623" spans="1:18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>(((J2623/60)/60)/24)+DATE(1970,1,1)</f>
        <v>42115.74754629629</v>
      </c>
      <c r="P2623" t="str">
        <f>LEFT(N2623,SEARCH("/",N2623)-1)</f>
        <v>technology</v>
      </c>
      <c r="Q2623" t="str">
        <f>RIGHT(N2623,LEN(N2623)-SEARCH("/",N2623))</f>
        <v>space exploration</v>
      </c>
      <c r="R2623">
        <f>YEAR(O2623)</f>
        <v>2015</v>
      </c>
    </row>
    <row r="2624" spans="1:18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>(((J2624/60)/60)/24)+DATE(1970,1,1)</f>
        <v>42689.74324074074</v>
      </c>
      <c r="P2624" t="str">
        <f>LEFT(N2624,SEARCH("/",N2624)-1)</f>
        <v>technology</v>
      </c>
      <c r="Q2624" t="str">
        <f>RIGHT(N2624,LEN(N2624)-SEARCH("/",N2624))</f>
        <v>space exploration</v>
      </c>
      <c r="R2624">
        <f>YEAR(O2624)</f>
        <v>2016</v>
      </c>
    </row>
    <row r="2625" spans="1:18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>(((J2625/60)/60)/24)+DATE(1970,1,1)</f>
        <v>42692.256550925929</v>
      </c>
      <c r="P2625" t="str">
        <f>LEFT(N2625,SEARCH("/",N2625)-1)</f>
        <v>technology</v>
      </c>
      <c r="Q2625" t="str">
        <f>RIGHT(N2625,LEN(N2625)-SEARCH("/",N2625))</f>
        <v>space exploration</v>
      </c>
      <c r="R2625">
        <f>YEAR(O2625)</f>
        <v>2016</v>
      </c>
    </row>
    <row r="2626" spans="1:18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>(((J2626/60)/60)/24)+DATE(1970,1,1)</f>
        <v>41144.42155092593</v>
      </c>
      <c r="P2626" t="str">
        <f>LEFT(N2626,SEARCH("/",N2626)-1)</f>
        <v>technology</v>
      </c>
      <c r="Q2626" t="str">
        <f>RIGHT(N2626,LEN(N2626)-SEARCH("/",N2626))</f>
        <v>space exploration</v>
      </c>
      <c r="R2626">
        <f>YEAR(O2626)</f>
        <v>2012</v>
      </c>
    </row>
    <row r="2627" spans="1:18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>(((J2627/60)/60)/24)+DATE(1970,1,1)</f>
        <v>42658.810277777782</v>
      </c>
      <c r="P2627" t="str">
        <f>LEFT(N2627,SEARCH("/",N2627)-1)</f>
        <v>technology</v>
      </c>
      <c r="Q2627" t="str">
        <f>RIGHT(N2627,LEN(N2627)-SEARCH("/",N2627))</f>
        <v>space exploration</v>
      </c>
      <c r="R2627">
        <f>YEAR(O2627)</f>
        <v>2016</v>
      </c>
    </row>
    <row r="2628" spans="1:18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>(((J2628/60)/60)/24)+DATE(1970,1,1)</f>
        <v>42128.628113425926</v>
      </c>
      <c r="P2628" t="str">
        <f>LEFT(N2628,SEARCH("/",N2628)-1)</f>
        <v>technology</v>
      </c>
      <c r="Q2628" t="str">
        <f>RIGHT(N2628,LEN(N2628)-SEARCH("/",N2628))</f>
        <v>space exploration</v>
      </c>
      <c r="R2628">
        <f>YEAR(O2628)</f>
        <v>2015</v>
      </c>
    </row>
    <row r="2629" spans="1:18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>(((J2629/60)/60)/24)+DATE(1970,1,1)</f>
        <v>42304.829409722224</v>
      </c>
      <c r="P2629" t="str">
        <f>LEFT(N2629,SEARCH("/",N2629)-1)</f>
        <v>technology</v>
      </c>
      <c r="Q2629" t="str">
        <f>RIGHT(N2629,LEN(N2629)-SEARCH("/",N2629))</f>
        <v>space exploration</v>
      </c>
      <c r="R2629">
        <f>YEAR(O2629)</f>
        <v>2015</v>
      </c>
    </row>
    <row r="2630" spans="1:18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>(((J2630/60)/60)/24)+DATE(1970,1,1)</f>
        <v>41953.966053240743</v>
      </c>
      <c r="P2630" t="str">
        <f>LEFT(N2630,SEARCH("/",N2630)-1)</f>
        <v>technology</v>
      </c>
      <c r="Q2630" t="str">
        <f>RIGHT(N2630,LEN(N2630)-SEARCH("/",N2630))</f>
        <v>space exploration</v>
      </c>
      <c r="R2630">
        <f>YEAR(O2630)</f>
        <v>2014</v>
      </c>
    </row>
    <row r="2631" spans="1:18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>(((J2631/60)/60)/24)+DATE(1970,1,1)</f>
        <v>42108.538449074069</v>
      </c>
      <c r="P2631" t="str">
        <f>LEFT(N2631,SEARCH("/",N2631)-1)</f>
        <v>technology</v>
      </c>
      <c r="Q2631" t="str">
        <f>RIGHT(N2631,LEN(N2631)-SEARCH("/",N2631))</f>
        <v>space exploration</v>
      </c>
      <c r="R2631">
        <f>YEAR(O2631)</f>
        <v>2015</v>
      </c>
    </row>
    <row r="2632" spans="1:18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>(((J2632/60)/60)/24)+DATE(1970,1,1)</f>
        <v>42524.105462962965</v>
      </c>
      <c r="P2632" t="str">
        <f>LEFT(N2632,SEARCH("/",N2632)-1)</f>
        <v>technology</v>
      </c>
      <c r="Q2632" t="str">
        <f>RIGHT(N2632,LEN(N2632)-SEARCH("/",N2632))</f>
        <v>space exploration</v>
      </c>
      <c r="R2632">
        <f>YEAR(O2632)</f>
        <v>2016</v>
      </c>
    </row>
    <row r="2633" spans="1:18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>(((J2633/60)/60)/24)+DATE(1970,1,1)</f>
        <v>42218.169293981482</v>
      </c>
      <c r="P2633" t="str">
        <f>LEFT(N2633,SEARCH("/",N2633)-1)</f>
        <v>technology</v>
      </c>
      <c r="Q2633" t="str">
        <f>RIGHT(N2633,LEN(N2633)-SEARCH("/",N2633))</f>
        <v>space exploration</v>
      </c>
      <c r="R2633">
        <f>YEAR(O2633)</f>
        <v>2015</v>
      </c>
    </row>
    <row r="2634" spans="1:18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>(((J2634/60)/60)/24)+DATE(1970,1,1)</f>
        <v>42494.061793981484</v>
      </c>
      <c r="P2634" t="str">
        <f>LEFT(N2634,SEARCH("/",N2634)-1)</f>
        <v>technology</v>
      </c>
      <c r="Q2634" t="str">
        <f>RIGHT(N2634,LEN(N2634)-SEARCH("/",N2634))</f>
        <v>space exploration</v>
      </c>
      <c r="R2634">
        <f>YEAR(O2634)</f>
        <v>2016</v>
      </c>
    </row>
    <row r="2635" spans="1:18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>(((J2635/60)/60)/24)+DATE(1970,1,1)</f>
        <v>41667.823287037041</v>
      </c>
      <c r="P2635" t="str">
        <f>LEFT(N2635,SEARCH("/",N2635)-1)</f>
        <v>technology</v>
      </c>
      <c r="Q2635" t="str">
        <f>RIGHT(N2635,LEN(N2635)-SEARCH("/",N2635))</f>
        <v>space exploration</v>
      </c>
      <c r="R2635">
        <f>YEAR(O2635)</f>
        <v>2014</v>
      </c>
    </row>
    <row r="2636" spans="1:18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>(((J2636/60)/60)/24)+DATE(1970,1,1)</f>
        <v>42612.656493055561</v>
      </c>
      <c r="P2636" t="str">
        <f>LEFT(N2636,SEARCH("/",N2636)-1)</f>
        <v>technology</v>
      </c>
      <c r="Q2636" t="str">
        <f>RIGHT(N2636,LEN(N2636)-SEARCH("/",N2636))</f>
        <v>space exploration</v>
      </c>
      <c r="R2636">
        <f>YEAR(O2636)</f>
        <v>2016</v>
      </c>
    </row>
    <row r="2637" spans="1:18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>(((J2637/60)/60)/24)+DATE(1970,1,1)</f>
        <v>42037.950937500005</v>
      </c>
      <c r="P2637" t="str">
        <f>LEFT(N2637,SEARCH("/",N2637)-1)</f>
        <v>technology</v>
      </c>
      <c r="Q2637" t="str">
        <f>RIGHT(N2637,LEN(N2637)-SEARCH("/",N2637))</f>
        <v>space exploration</v>
      </c>
      <c r="R2637">
        <f>YEAR(O2637)</f>
        <v>2015</v>
      </c>
    </row>
    <row r="2638" spans="1:18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>(((J2638/60)/60)/24)+DATE(1970,1,1)</f>
        <v>42636.614745370374</v>
      </c>
      <c r="P2638" t="str">
        <f>LEFT(N2638,SEARCH("/",N2638)-1)</f>
        <v>technology</v>
      </c>
      <c r="Q2638" t="str">
        <f>RIGHT(N2638,LEN(N2638)-SEARCH("/",N2638))</f>
        <v>space exploration</v>
      </c>
      <c r="R2638">
        <f>YEAR(O2638)</f>
        <v>2016</v>
      </c>
    </row>
    <row r="2639" spans="1:18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>(((J2639/60)/60)/24)+DATE(1970,1,1)</f>
        <v>42639.549479166672</v>
      </c>
      <c r="P2639" t="str">
        <f>LEFT(N2639,SEARCH("/",N2639)-1)</f>
        <v>technology</v>
      </c>
      <c r="Q2639" t="str">
        <f>RIGHT(N2639,LEN(N2639)-SEARCH("/",N2639))</f>
        <v>space exploration</v>
      </c>
      <c r="R2639">
        <f>YEAR(O2639)</f>
        <v>2016</v>
      </c>
    </row>
    <row r="2640" spans="1:18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>(((J2640/60)/60)/24)+DATE(1970,1,1)</f>
        <v>41989.913136574076</v>
      </c>
      <c r="P2640" t="str">
        <f>LEFT(N2640,SEARCH("/",N2640)-1)</f>
        <v>technology</v>
      </c>
      <c r="Q2640" t="str">
        <f>RIGHT(N2640,LEN(N2640)-SEARCH("/",N2640))</f>
        <v>space exploration</v>
      </c>
      <c r="R2640">
        <f>YEAR(O2640)</f>
        <v>2014</v>
      </c>
    </row>
    <row r="2641" spans="1:18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>(((J2641/60)/60)/24)+DATE(1970,1,1)</f>
        <v>42024.86513888889</v>
      </c>
      <c r="P2641" t="str">
        <f>LEFT(N2641,SEARCH("/",N2641)-1)</f>
        <v>technology</v>
      </c>
      <c r="Q2641" t="str">
        <f>RIGHT(N2641,LEN(N2641)-SEARCH("/",N2641))</f>
        <v>space exploration</v>
      </c>
      <c r="R2641">
        <f>YEAR(O2641)</f>
        <v>2015</v>
      </c>
    </row>
    <row r="2642" spans="1:18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>(((J2642/60)/60)/24)+DATE(1970,1,1)</f>
        <v>42103.160578703704</v>
      </c>
      <c r="P2642" t="str">
        <f>LEFT(N2642,SEARCH("/",N2642)-1)</f>
        <v>technology</v>
      </c>
      <c r="Q2642" t="str">
        <f>RIGHT(N2642,LEN(N2642)-SEARCH("/",N2642))</f>
        <v>space exploration</v>
      </c>
      <c r="R2642">
        <f>YEAR(O2642)</f>
        <v>2015</v>
      </c>
    </row>
    <row r="2643" spans="1:18" ht="43.5" x14ac:dyDescent="0.35">
      <c r="A2643">
        <v>3206</v>
      </c>
      <c r="B2643" s="3" t="s">
        <v>3206</v>
      </c>
      <c r="C2643" s="3" t="s">
        <v>7316</v>
      </c>
      <c r="D2643" s="6">
        <v>5000</v>
      </c>
      <c r="E2643" s="8">
        <v>0</v>
      </c>
      <c r="F2643" t="s">
        <v>8220</v>
      </c>
      <c r="G2643" t="s">
        <v>8223</v>
      </c>
      <c r="H2643" t="s">
        <v>8245</v>
      </c>
      <c r="I2643">
        <v>1442644651</v>
      </c>
      <c r="J2643">
        <v>1440052651</v>
      </c>
      <c r="K2643" t="b">
        <v>0</v>
      </c>
      <c r="L2643">
        <v>0</v>
      </c>
      <c r="M2643" t="b">
        <v>0</v>
      </c>
      <c r="N2643" t="s">
        <v>8303</v>
      </c>
      <c r="O2643" s="9">
        <f>(((J2643/60)/60)/24)+DATE(1970,1,1)</f>
        <v>42236.276053240741</v>
      </c>
      <c r="P2643" t="str">
        <f>LEFT(N2643,SEARCH("/",N2643)-1)</f>
        <v>theater</v>
      </c>
      <c r="Q2643" t="str">
        <f>RIGHT(N2643,LEN(N2643)-SEARCH("/",N2643))</f>
        <v>musical</v>
      </c>
      <c r="R2643">
        <f>YEAR(O2643)</f>
        <v>2015</v>
      </c>
    </row>
    <row r="2644" spans="1:18" ht="43.5" x14ac:dyDescent="0.35">
      <c r="A2644">
        <v>3633</v>
      </c>
      <c r="B2644" s="3" t="s">
        <v>3631</v>
      </c>
      <c r="C2644" s="3" t="s">
        <v>7743</v>
      </c>
      <c r="D2644" s="6">
        <v>5000</v>
      </c>
      <c r="E2644" s="8">
        <v>1762</v>
      </c>
      <c r="F2644" t="s">
        <v>8220</v>
      </c>
      <c r="G2644" t="s">
        <v>8223</v>
      </c>
      <c r="H2644" t="s">
        <v>8245</v>
      </c>
      <c r="I2644">
        <v>1479517200</v>
      </c>
      <c r="J2644">
        <v>1475765867</v>
      </c>
      <c r="K2644" t="b">
        <v>0</v>
      </c>
      <c r="L2644">
        <v>31</v>
      </c>
      <c r="M2644" t="b">
        <v>0</v>
      </c>
      <c r="N2644" t="s">
        <v>8303</v>
      </c>
      <c r="O2644" s="9">
        <f>(((J2644/60)/60)/24)+DATE(1970,1,1)</f>
        <v>42649.623460648145</v>
      </c>
      <c r="P2644" t="str">
        <f>LEFT(N2644,SEARCH("/",N2644)-1)</f>
        <v>theater</v>
      </c>
      <c r="Q2644" t="str">
        <f>RIGHT(N2644,LEN(N2644)-SEARCH("/",N2644))</f>
        <v>musical</v>
      </c>
      <c r="R2644">
        <f>YEAR(O2644)</f>
        <v>2016</v>
      </c>
    </row>
    <row r="2645" spans="1:18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>(((J2645/60)/60)/24)+DATE(1970,1,1)</f>
        <v>42689.582349537035</v>
      </c>
      <c r="P2645" t="str">
        <f>LEFT(N2645,SEARCH("/",N2645)-1)</f>
        <v>technology</v>
      </c>
      <c r="Q2645" t="str">
        <f>RIGHT(N2645,LEN(N2645)-SEARCH("/",N2645))</f>
        <v>space exploration</v>
      </c>
      <c r="R2645">
        <f>YEAR(O2645)</f>
        <v>2016</v>
      </c>
    </row>
    <row r="2646" spans="1:18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>(((J2646/60)/60)/24)+DATE(1970,1,1)</f>
        <v>42774.792071759264</v>
      </c>
      <c r="P2646" t="str">
        <f>LEFT(N2646,SEARCH("/",N2646)-1)</f>
        <v>technology</v>
      </c>
      <c r="Q2646" t="str">
        <f>RIGHT(N2646,LEN(N2646)-SEARCH("/",N2646))</f>
        <v>space exploration</v>
      </c>
      <c r="R2646">
        <f>YEAR(O2646)</f>
        <v>2017</v>
      </c>
    </row>
    <row r="2647" spans="1:18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>(((J2647/60)/60)/24)+DATE(1970,1,1)</f>
        <v>41921.842627314814</v>
      </c>
      <c r="P2647" t="str">
        <f>LEFT(N2647,SEARCH("/",N2647)-1)</f>
        <v>technology</v>
      </c>
      <c r="Q2647" t="str">
        <f>RIGHT(N2647,LEN(N2647)-SEARCH("/",N2647))</f>
        <v>space exploration</v>
      </c>
      <c r="R2647">
        <f>YEAR(O2647)</f>
        <v>2014</v>
      </c>
    </row>
    <row r="2648" spans="1:18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>(((J2648/60)/60)/24)+DATE(1970,1,1)</f>
        <v>42226.313298611116</v>
      </c>
      <c r="P2648" t="str">
        <f>LEFT(N2648,SEARCH("/",N2648)-1)</f>
        <v>technology</v>
      </c>
      <c r="Q2648" t="str">
        <f>RIGHT(N2648,LEN(N2648)-SEARCH("/",N2648))</f>
        <v>space exploration</v>
      </c>
      <c r="R2648">
        <f>YEAR(O2648)</f>
        <v>2015</v>
      </c>
    </row>
    <row r="2649" spans="1:18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>(((J2649/60)/60)/24)+DATE(1970,1,1)</f>
        <v>42200.261793981481</v>
      </c>
      <c r="P2649" t="str">
        <f>LEFT(N2649,SEARCH("/",N2649)-1)</f>
        <v>technology</v>
      </c>
      <c r="Q2649" t="str">
        <f>RIGHT(N2649,LEN(N2649)-SEARCH("/",N2649))</f>
        <v>space exploration</v>
      </c>
      <c r="R2649">
        <f>YEAR(O2649)</f>
        <v>2015</v>
      </c>
    </row>
    <row r="2650" spans="1:18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>(((J2650/60)/60)/24)+DATE(1970,1,1)</f>
        <v>42408.714814814812</v>
      </c>
      <c r="P2650" t="str">
        <f>LEFT(N2650,SEARCH("/",N2650)-1)</f>
        <v>technology</v>
      </c>
      <c r="Q2650" t="str">
        <f>RIGHT(N2650,LEN(N2650)-SEARCH("/",N2650))</f>
        <v>space exploration</v>
      </c>
      <c r="R2650">
        <f>YEAR(O2650)</f>
        <v>2016</v>
      </c>
    </row>
    <row r="2651" spans="1:18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>(((J2651/60)/60)/24)+DATE(1970,1,1)</f>
        <v>42341.99700231482</v>
      </c>
      <c r="P2651" t="str">
        <f>LEFT(N2651,SEARCH("/",N2651)-1)</f>
        <v>technology</v>
      </c>
      <c r="Q2651" t="str">
        <f>RIGHT(N2651,LEN(N2651)-SEARCH("/",N2651))</f>
        <v>space exploration</v>
      </c>
      <c r="R2651">
        <f>YEAR(O2651)</f>
        <v>2015</v>
      </c>
    </row>
    <row r="2652" spans="1:18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>(((J2652/60)/60)/24)+DATE(1970,1,1)</f>
        <v>42695.624340277776</v>
      </c>
      <c r="P2652" t="str">
        <f>LEFT(N2652,SEARCH("/",N2652)-1)</f>
        <v>technology</v>
      </c>
      <c r="Q2652" t="str">
        <f>RIGHT(N2652,LEN(N2652)-SEARCH("/",N2652))</f>
        <v>space exploration</v>
      </c>
      <c r="R2652">
        <f>YEAR(O2652)</f>
        <v>2016</v>
      </c>
    </row>
    <row r="2653" spans="1:18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>(((J2653/60)/60)/24)+DATE(1970,1,1)</f>
        <v>42327.805659722217</v>
      </c>
      <c r="P2653" t="str">
        <f>LEFT(N2653,SEARCH("/",N2653)-1)</f>
        <v>technology</v>
      </c>
      <c r="Q2653" t="str">
        <f>RIGHT(N2653,LEN(N2653)-SEARCH("/",N2653))</f>
        <v>space exploration</v>
      </c>
      <c r="R2653">
        <f>YEAR(O2653)</f>
        <v>2015</v>
      </c>
    </row>
    <row r="2654" spans="1:18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>(((J2654/60)/60)/24)+DATE(1970,1,1)</f>
        <v>41953.158854166672</v>
      </c>
      <c r="P2654" t="str">
        <f>LEFT(N2654,SEARCH("/",N2654)-1)</f>
        <v>technology</v>
      </c>
      <c r="Q2654" t="str">
        <f>RIGHT(N2654,LEN(N2654)-SEARCH("/",N2654))</f>
        <v>space exploration</v>
      </c>
      <c r="R2654">
        <f>YEAR(O2654)</f>
        <v>2014</v>
      </c>
    </row>
    <row r="2655" spans="1:18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>(((J2655/60)/60)/24)+DATE(1970,1,1)</f>
        <v>41771.651932870373</v>
      </c>
      <c r="P2655" t="str">
        <f>LEFT(N2655,SEARCH("/",N2655)-1)</f>
        <v>technology</v>
      </c>
      <c r="Q2655" t="str">
        <f>RIGHT(N2655,LEN(N2655)-SEARCH("/",N2655))</f>
        <v>space exploration</v>
      </c>
      <c r="R2655">
        <f>YEAR(O2655)</f>
        <v>2014</v>
      </c>
    </row>
    <row r="2656" spans="1:18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>(((J2656/60)/60)/24)+DATE(1970,1,1)</f>
        <v>42055.600995370376</v>
      </c>
      <c r="P2656" t="str">
        <f>LEFT(N2656,SEARCH("/",N2656)-1)</f>
        <v>technology</v>
      </c>
      <c r="Q2656" t="str">
        <f>RIGHT(N2656,LEN(N2656)-SEARCH("/",N2656))</f>
        <v>space exploration</v>
      </c>
      <c r="R2656">
        <f>YEAR(O2656)</f>
        <v>2015</v>
      </c>
    </row>
    <row r="2657" spans="1:18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>(((J2657/60)/60)/24)+DATE(1970,1,1)</f>
        <v>42381.866284722222</v>
      </c>
      <c r="P2657" t="str">
        <f>LEFT(N2657,SEARCH("/",N2657)-1)</f>
        <v>technology</v>
      </c>
      <c r="Q2657" t="str">
        <f>RIGHT(N2657,LEN(N2657)-SEARCH("/",N2657))</f>
        <v>space exploration</v>
      </c>
      <c r="R2657">
        <f>YEAR(O2657)</f>
        <v>2016</v>
      </c>
    </row>
    <row r="2658" spans="1:18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>(((J2658/60)/60)/24)+DATE(1970,1,1)</f>
        <v>42767.688518518517</v>
      </c>
      <c r="P2658" t="str">
        <f>LEFT(N2658,SEARCH("/",N2658)-1)</f>
        <v>technology</v>
      </c>
      <c r="Q2658" t="str">
        <f>RIGHT(N2658,LEN(N2658)-SEARCH("/",N2658))</f>
        <v>space exploration</v>
      </c>
      <c r="R2658">
        <f>YEAR(O2658)</f>
        <v>2017</v>
      </c>
    </row>
    <row r="2659" spans="1:18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>(((J2659/60)/60)/24)+DATE(1970,1,1)</f>
        <v>42551.928854166668</v>
      </c>
      <c r="P2659" t="str">
        <f>LEFT(N2659,SEARCH("/",N2659)-1)</f>
        <v>technology</v>
      </c>
      <c r="Q2659" t="str">
        <f>RIGHT(N2659,LEN(N2659)-SEARCH("/",N2659))</f>
        <v>space exploration</v>
      </c>
      <c r="R2659">
        <f>YEAR(O2659)</f>
        <v>2016</v>
      </c>
    </row>
    <row r="2660" spans="1:18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>(((J2660/60)/60)/24)+DATE(1970,1,1)</f>
        <v>42551.884189814817</v>
      </c>
      <c r="P2660" t="str">
        <f>LEFT(N2660,SEARCH("/",N2660)-1)</f>
        <v>technology</v>
      </c>
      <c r="Q2660" t="str">
        <f>RIGHT(N2660,LEN(N2660)-SEARCH("/",N2660))</f>
        <v>space exploration</v>
      </c>
      <c r="R2660">
        <f>YEAR(O2660)</f>
        <v>2016</v>
      </c>
    </row>
    <row r="2661" spans="1:18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>(((J2661/60)/60)/24)+DATE(1970,1,1)</f>
        <v>42082.069560185191</v>
      </c>
      <c r="P2661" t="str">
        <f>LEFT(N2661,SEARCH("/",N2661)-1)</f>
        <v>technology</v>
      </c>
      <c r="Q2661" t="str">
        <f>RIGHT(N2661,LEN(N2661)-SEARCH("/",N2661))</f>
        <v>space exploration</v>
      </c>
      <c r="R2661">
        <f>YEAR(O2661)</f>
        <v>2015</v>
      </c>
    </row>
    <row r="2662" spans="1:18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>(((J2662/60)/60)/24)+DATE(1970,1,1)</f>
        <v>42272.713171296295</v>
      </c>
      <c r="P2662" t="str">
        <f>LEFT(N2662,SEARCH("/",N2662)-1)</f>
        <v>technology</v>
      </c>
      <c r="Q2662" t="str">
        <f>RIGHT(N2662,LEN(N2662)-SEARCH("/",N2662))</f>
        <v>space exploration</v>
      </c>
      <c r="R2662">
        <f>YEAR(O2662)</f>
        <v>2015</v>
      </c>
    </row>
    <row r="2663" spans="1:18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>(((J2663/60)/60)/24)+DATE(1970,1,1)</f>
        <v>41542.958449074074</v>
      </c>
      <c r="P2663" t="str">
        <f>LEFT(N2663,SEARCH("/",N2663)-1)</f>
        <v>technology</v>
      </c>
      <c r="Q2663" t="str">
        <f>RIGHT(N2663,LEN(N2663)-SEARCH("/",N2663))</f>
        <v>makerspaces</v>
      </c>
      <c r="R2663">
        <f>YEAR(O2663)</f>
        <v>2013</v>
      </c>
    </row>
    <row r="2664" spans="1:18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>(((J2664/60)/60)/24)+DATE(1970,1,1)</f>
        <v>42207.746678240743</v>
      </c>
      <c r="P2664" t="str">
        <f>LEFT(N2664,SEARCH("/",N2664)-1)</f>
        <v>technology</v>
      </c>
      <c r="Q2664" t="str">
        <f>RIGHT(N2664,LEN(N2664)-SEARCH("/",N2664))</f>
        <v>makerspaces</v>
      </c>
      <c r="R2664">
        <f>YEAR(O2664)</f>
        <v>2015</v>
      </c>
    </row>
    <row r="2665" spans="1:18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>(((J2665/60)/60)/24)+DATE(1970,1,1)</f>
        <v>42222.622766203705</v>
      </c>
      <c r="P2665" t="str">
        <f>LEFT(N2665,SEARCH("/",N2665)-1)</f>
        <v>technology</v>
      </c>
      <c r="Q2665" t="str">
        <f>RIGHT(N2665,LEN(N2665)-SEARCH("/",N2665))</f>
        <v>makerspaces</v>
      </c>
      <c r="R2665">
        <f>YEAR(O2665)</f>
        <v>2015</v>
      </c>
    </row>
    <row r="2666" spans="1:18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>(((J2666/60)/60)/24)+DATE(1970,1,1)</f>
        <v>42313.02542824074</v>
      </c>
      <c r="P2666" t="str">
        <f>LEFT(N2666,SEARCH("/",N2666)-1)</f>
        <v>technology</v>
      </c>
      <c r="Q2666" t="str">
        <f>RIGHT(N2666,LEN(N2666)-SEARCH("/",N2666))</f>
        <v>makerspaces</v>
      </c>
      <c r="R2666">
        <f>YEAR(O2666)</f>
        <v>2015</v>
      </c>
    </row>
    <row r="2667" spans="1:18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>(((J2667/60)/60)/24)+DATE(1970,1,1)</f>
        <v>42083.895532407405</v>
      </c>
      <c r="P2667" t="str">
        <f>LEFT(N2667,SEARCH("/",N2667)-1)</f>
        <v>technology</v>
      </c>
      <c r="Q2667" t="str">
        <f>RIGHT(N2667,LEN(N2667)-SEARCH("/",N2667))</f>
        <v>makerspaces</v>
      </c>
      <c r="R2667">
        <f>YEAR(O2667)</f>
        <v>2015</v>
      </c>
    </row>
    <row r="2668" spans="1:18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>(((J2668/60)/60)/24)+DATE(1970,1,1)</f>
        <v>42235.764340277776</v>
      </c>
      <c r="P2668" t="str">
        <f>LEFT(N2668,SEARCH("/",N2668)-1)</f>
        <v>technology</v>
      </c>
      <c r="Q2668" t="str">
        <f>RIGHT(N2668,LEN(N2668)-SEARCH("/",N2668))</f>
        <v>makerspaces</v>
      </c>
      <c r="R2668">
        <f>YEAR(O2668)</f>
        <v>2015</v>
      </c>
    </row>
    <row r="2669" spans="1:18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>(((J2669/60)/60)/24)+DATE(1970,1,1)</f>
        <v>42380.926111111112</v>
      </c>
      <c r="P2669" t="str">
        <f>LEFT(N2669,SEARCH("/",N2669)-1)</f>
        <v>technology</v>
      </c>
      <c r="Q2669" t="str">
        <f>RIGHT(N2669,LEN(N2669)-SEARCH("/",N2669))</f>
        <v>makerspaces</v>
      </c>
      <c r="R2669">
        <f>YEAR(O2669)</f>
        <v>2016</v>
      </c>
    </row>
    <row r="2670" spans="1:18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>(((J2670/60)/60)/24)+DATE(1970,1,1)</f>
        <v>42275.588715277772</v>
      </c>
      <c r="P2670" t="str">
        <f>LEFT(N2670,SEARCH("/",N2670)-1)</f>
        <v>technology</v>
      </c>
      <c r="Q2670" t="str">
        <f>RIGHT(N2670,LEN(N2670)-SEARCH("/",N2670))</f>
        <v>makerspaces</v>
      </c>
      <c r="R2670">
        <f>YEAR(O2670)</f>
        <v>2015</v>
      </c>
    </row>
    <row r="2671" spans="1:18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>(((J2671/60)/60)/24)+DATE(1970,1,1)</f>
        <v>42319.035833333335</v>
      </c>
      <c r="P2671" t="str">
        <f>LEFT(N2671,SEARCH("/",N2671)-1)</f>
        <v>technology</v>
      </c>
      <c r="Q2671" t="str">
        <f>RIGHT(N2671,LEN(N2671)-SEARCH("/",N2671))</f>
        <v>makerspaces</v>
      </c>
      <c r="R2671">
        <f>YEAR(O2671)</f>
        <v>2015</v>
      </c>
    </row>
    <row r="2672" spans="1:18" ht="43.5" x14ac:dyDescent="0.35">
      <c r="A2672">
        <v>3644</v>
      </c>
      <c r="B2672" s="3" t="s">
        <v>3642</v>
      </c>
      <c r="C2672" s="3" t="s">
        <v>7754</v>
      </c>
      <c r="D2672" s="6">
        <v>5000</v>
      </c>
      <c r="E2672" s="8">
        <v>821</v>
      </c>
      <c r="F2672" t="s">
        <v>8220</v>
      </c>
      <c r="G2672" t="s">
        <v>8223</v>
      </c>
      <c r="H2672" t="s">
        <v>8245</v>
      </c>
      <c r="I2672">
        <v>1457413140</v>
      </c>
      <c r="J2672">
        <v>1454996887</v>
      </c>
      <c r="K2672" t="b">
        <v>0</v>
      </c>
      <c r="L2672">
        <v>12</v>
      </c>
      <c r="M2672" t="b">
        <v>0</v>
      </c>
      <c r="N2672" t="s">
        <v>8303</v>
      </c>
      <c r="O2672" s="9">
        <f>(((J2672/60)/60)/24)+DATE(1970,1,1)</f>
        <v>42409.241747685184</v>
      </c>
      <c r="P2672" t="str">
        <f>LEFT(N2672,SEARCH("/",N2672)-1)</f>
        <v>theater</v>
      </c>
      <c r="Q2672" t="str">
        <f>RIGHT(N2672,LEN(N2672)-SEARCH("/",N2672))</f>
        <v>musical</v>
      </c>
      <c r="R2672">
        <f>YEAR(O2672)</f>
        <v>2016</v>
      </c>
    </row>
    <row r="2673" spans="1:18" ht="58" x14ac:dyDescent="0.35">
      <c r="A2673">
        <v>3729</v>
      </c>
      <c r="B2673" s="3" t="s">
        <v>3726</v>
      </c>
      <c r="C2673" s="3" t="s">
        <v>7839</v>
      </c>
      <c r="D2673" s="6">
        <v>5000</v>
      </c>
      <c r="E2673" s="8">
        <v>362</v>
      </c>
      <c r="F2673" t="s">
        <v>8220</v>
      </c>
      <c r="G2673" t="s">
        <v>8223</v>
      </c>
      <c r="H2673" t="s">
        <v>8245</v>
      </c>
      <c r="I2673">
        <v>1427082912</v>
      </c>
      <c r="J2673">
        <v>1423198512</v>
      </c>
      <c r="K2673" t="b">
        <v>0</v>
      </c>
      <c r="L2673">
        <v>5</v>
      </c>
      <c r="M2673" t="b">
        <v>0</v>
      </c>
      <c r="N2673" t="s">
        <v>8269</v>
      </c>
      <c r="O2673" s="9">
        <f>(((J2673/60)/60)/24)+DATE(1970,1,1)</f>
        <v>42041.205000000002</v>
      </c>
      <c r="P2673" t="str">
        <f>LEFT(N2673,SEARCH("/",N2673)-1)</f>
        <v>theater</v>
      </c>
      <c r="Q2673" t="str">
        <f>RIGHT(N2673,LEN(N2673)-SEARCH("/",N2673))</f>
        <v>plays</v>
      </c>
      <c r="R2673">
        <f>YEAR(O2673)</f>
        <v>2015</v>
      </c>
    </row>
    <row r="2674" spans="1:18" ht="43.5" x14ac:dyDescent="0.35">
      <c r="A2674">
        <v>3742</v>
      </c>
      <c r="B2674" s="3" t="s">
        <v>3739</v>
      </c>
      <c r="C2674" s="3" t="s">
        <v>7852</v>
      </c>
      <c r="D2674" s="6">
        <v>5000</v>
      </c>
      <c r="E2674" s="8">
        <v>100</v>
      </c>
      <c r="F2674" t="s">
        <v>8220</v>
      </c>
      <c r="G2674" t="s">
        <v>8223</v>
      </c>
      <c r="H2674" t="s">
        <v>8245</v>
      </c>
      <c r="I2674">
        <v>1409980144</v>
      </c>
      <c r="J2674">
        <v>1407388144</v>
      </c>
      <c r="K2674" t="b">
        <v>0</v>
      </c>
      <c r="L2674">
        <v>4</v>
      </c>
      <c r="M2674" t="b">
        <v>0</v>
      </c>
      <c r="N2674" t="s">
        <v>8269</v>
      </c>
      <c r="O2674" s="9">
        <f>(((J2674/60)/60)/24)+DATE(1970,1,1)</f>
        <v>41858.214629629627</v>
      </c>
      <c r="P2674" t="str">
        <f>LEFT(N2674,SEARCH("/",N2674)-1)</f>
        <v>theater</v>
      </c>
      <c r="Q2674" t="str">
        <f>RIGHT(N2674,LEN(N2674)-SEARCH("/",N2674))</f>
        <v>plays</v>
      </c>
      <c r="R2674">
        <f>YEAR(O2674)</f>
        <v>2014</v>
      </c>
    </row>
    <row r="2675" spans="1:18" ht="58" x14ac:dyDescent="0.35">
      <c r="A2675">
        <v>3794</v>
      </c>
      <c r="B2675" s="3" t="s">
        <v>3791</v>
      </c>
      <c r="C2675" s="3" t="s">
        <v>7904</v>
      </c>
      <c r="D2675" s="6">
        <v>5000</v>
      </c>
      <c r="E2675" s="8">
        <v>50</v>
      </c>
      <c r="F2675" t="s">
        <v>8220</v>
      </c>
      <c r="G2675" t="s">
        <v>8224</v>
      </c>
      <c r="H2675" t="s">
        <v>8246</v>
      </c>
      <c r="I2675">
        <v>1433685354</v>
      </c>
      <c r="J2675">
        <v>1431093354</v>
      </c>
      <c r="K2675" t="b">
        <v>0</v>
      </c>
      <c r="L2675">
        <v>1</v>
      </c>
      <c r="M2675" t="b">
        <v>0</v>
      </c>
      <c r="N2675" t="s">
        <v>8303</v>
      </c>
      <c r="O2675" s="9">
        <f>(((J2675/60)/60)/24)+DATE(1970,1,1)</f>
        <v>42132.58048611111</v>
      </c>
      <c r="P2675" t="str">
        <f>LEFT(N2675,SEARCH("/",N2675)-1)</f>
        <v>theater</v>
      </c>
      <c r="Q2675" t="str">
        <f>RIGHT(N2675,LEN(N2675)-SEARCH("/",N2675))</f>
        <v>musical</v>
      </c>
      <c r="R2675">
        <f>YEAR(O2675)</f>
        <v>2015</v>
      </c>
    </row>
    <row r="2676" spans="1:18" ht="43.5" x14ac:dyDescent="0.35">
      <c r="A2676">
        <v>3801</v>
      </c>
      <c r="B2676" s="3" t="s">
        <v>3798</v>
      </c>
      <c r="C2676" s="3" t="s">
        <v>7911</v>
      </c>
      <c r="D2676" s="6">
        <v>5000</v>
      </c>
      <c r="E2676" s="8">
        <v>426</v>
      </c>
      <c r="F2676" t="s">
        <v>8220</v>
      </c>
      <c r="G2676" t="s">
        <v>8223</v>
      </c>
      <c r="H2676" t="s">
        <v>8245</v>
      </c>
      <c r="I2676">
        <v>1420215216</v>
      </c>
      <c r="J2676">
        <v>1417536816</v>
      </c>
      <c r="K2676" t="b">
        <v>0</v>
      </c>
      <c r="L2676">
        <v>9</v>
      </c>
      <c r="M2676" t="b">
        <v>0</v>
      </c>
      <c r="N2676" t="s">
        <v>8303</v>
      </c>
      <c r="O2676" s="9">
        <f>(((J2676/60)/60)/24)+DATE(1970,1,1)</f>
        <v>41975.676111111112</v>
      </c>
      <c r="P2676" t="str">
        <f>LEFT(N2676,SEARCH("/",N2676)-1)</f>
        <v>theater</v>
      </c>
      <c r="Q2676" t="str">
        <f>RIGHT(N2676,LEN(N2676)-SEARCH("/",N2676))</f>
        <v>musical</v>
      </c>
      <c r="R2676">
        <f>YEAR(O2676)</f>
        <v>2014</v>
      </c>
    </row>
    <row r="2677" spans="1:18" ht="43.5" x14ac:dyDescent="0.35">
      <c r="A2677">
        <v>3842</v>
      </c>
      <c r="B2677" s="3" t="s">
        <v>3839</v>
      </c>
      <c r="C2677" s="3" t="s">
        <v>7951</v>
      </c>
      <c r="D2677" s="6">
        <v>5000</v>
      </c>
      <c r="E2677" s="8">
        <v>1097</v>
      </c>
      <c r="F2677" t="s">
        <v>8220</v>
      </c>
      <c r="G2677" t="s">
        <v>8224</v>
      </c>
      <c r="H2677" t="s">
        <v>8246</v>
      </c>
      <c r="I2677">
        <v>1399809052</v>
      </c>
      <c r="J2677">
        <v>1397217052</v>
      </c>
      <c r="K2677" t="b">
        <v>1</v>
      </c>
      <c r="L2677">
        <v>23</v>
      </c>
      <c r="M2677" t="b">
        <v>0</v>
      </c>
      <c r="N2677" t="s">
        <v>8269</v>
      </c>
      <c r="O2677" s="9">
        <f>(((J2677/60)/60)/24)+DATE(1970,1,1)</f>
        <v>41740.493657407409</v>
      </c>
      <c r="P2677" t="str">
        <f>LEFT(N2677,SEARCH("/",N2677)-1)</f>
        <v>theater</v>
      </c>
      <c r="Q2677" t="str">
        <f>RIGHT(N2677,LEN(N2677)-SEARCH("/",N2677))</f>
        <v>plays</v>
      </c>
      <c r="R2677">
        <f>YEAR(O2677)</f>
        <v>2014</v>
      </c>
    </row>
    <row r="2678" spans="1:18" ht="43.5" x14ac:dyDescent="0.35">
      <c r="A2678">
        <v>3843</v>
      </c>
      <c r="B2678" s="3" t="s">
        <v>3840</v>
      </c>
      <c r="C2678" s="3" t="s">
        <v>7952</v>
      </c>
      <c r="D2678" s="6">
        <v>5000</v>
      </c>
      <c r="E2678" s="8">
        <v>1065</v>
      </c>
      <c r="F2678" t="s">
        <v>8220</v>
      </c>
      <c r="G2678" t="s">
        <v>8223</v>
      </c>
      <c r="H2678" t="s">
        <v>8245</v>
      </c>
      <c r="I2678">
        <v>1401587064</v>
      </c>
      <c r="J2678">
        <v>1399427064</v>
      </c>
      <c r="K2678" t="b">
        <v>1</v>
      </c>
      <c r="L2678">
        <v>19</v>
      </c>
      <c r="M2678" t="b">
        <v>0</v>
      </c>
      <c r="N2678" t="s">
        <v>8269</v>
      </c>
      <c r="O2678" s="9">
        <f>(((J2678/60)/60)/24)+DATE(1970,1,1)</f>
        <v>41766.072500000002</v>
      </c>
      <c r="P2678" t="str">
        <f>LEFT(N2678,SEARCH("/",N2678)-1)</f>
        <v>theater</v>
      </c>
      <c r="Q2678" t="str">
        <f>RIGHT(N2678,LEN(N2678)-SEARCH("/",N2678))</f>
        <v>plays</v>
      </c>
      <c r="R2678">
        <f>YEAR(O2678)</f>
        <v>2014</v>
      </c>
    </row>
    <row r="2679" spans="1:18" ht="58" x14ac:dyDescent="0.35">
      <c r="A2679">
        <v>3856</v>
      </c>
      <c r="B2679" s="3" t="s">
        <v>3853</v>
      </c>
      <c r="C2679" s="3" t="s">
        <v>7965</v>
      </c>
      <c r="D2679" s="6">
        <v>5000</v>
      </c>
      <c r="E2679" s="8">
        <v>1</v>
      </c>
      <c r="F2679" t="s">
        <v>8220</v>
      </c>
      <c r="G2679" t="s">
        <v>8223</v>
      </c>
      <c r="H2679" t="s">
        <v>8245</v>
      </c>
      <c r="I2679">
        <v>1425833403</v>
      </c>
      <c r="J2679">
        <v>1423245003</v>
      </c>
      <c r="K2679" t="b">
        <v>0</v>
      </c>
      <c r="L2679">
        <v>1</v>
      </c>
      <c r="M2679" t="b">
        <v>0</v>
      </c>
      <c r="N2679" t="s">
        <v>8269</v>
      </c>
      <c r="O2679" s="9">
        <f>(((J2679/60)/60)/24)+DATE(1970,1,1)</f>
        <v>42041.743090277778</v>
      </c>
      <c r="P2679" t="str">
        <f>LEFT(N2679,SEARCH("/",N2679)-1)</f>
        <v>theater</v>
      </c>
      <c r="Q2679" t="str">
        <f>RIGHT(N2679,LEN(N2679)-SEARCH("/",N2679))</f>
        <v>plays</v>
      </c>
      <c r="R2679">
        <f>YEAR(O2679)</f>
        <v>2015</v>
      </c>
    </row>
    <row r="2680" spans="1:18" ht="43.5" x14ac:dyDescent="0.35">
      <c r="A2680">
        <v>3857</v>
      </c>
      <c r="B2680" s="3" t="s">
        <v>3854</v>
      </c>
      <c r="C2680" s="3" t="s">
        <v>7966</v>
      </c>
      <c r="D2680" s="6">
        <v>5000</v>
      </c>
      <c r="E2680" s="8">
        <v>260</v>
      </c>
      <c r="F2680" t="s">
        <v>8220</v>
      </c>
      <c r="G2680" t="s">
        <v>8223</v>
      </c>
      <c r="H2680" t="s">
        <v>8245</v>
      </c>
      <c r="I2680">
        <v>1406913120</v>
      </c>
      <c r="J2680">
        <v>1404927690</v>
      </c>
      <c r="K2680" t="b">
        <v>0</v>
      </c>
      <c r="L2680">
        <v>4</v>
      </c>
      <c r="M2680" t="b">
        <v>0</v>
      </c>
      <c r="N2680" t="s">
        <v>8269</v>
      </c>
      <c r="O2680" s="9">
        <f>(((J2680/60)/60)/24)+DATE(1970,1,1)</f>
        <v>41829.73715277778</v>
      </c>
      <c r="P2680" t="str">
        <f>LEFT(N2680,SEARCH("/",N2680)-1)</f>
        <v>theater</v>
      </c>
      <c r="Q2680" t="str">
        <f>RIGHT(N2680,LEN(N2680)-SEARCH("/",N2680))</f>
        <v>plays</v>
      </c>
      <c r="R2680">
        <f>YEAR(O2680)</f>
        <v>2014</v>
      </c>
    </row>
    <row r="2681" spans="1:18" ht="58" x14ac:dyDescent="0.35">
      <c r="A2681">
        <v>3864</v>
      </c>
      <c r="B2681" s="3" t="s">
        <v>3861</v>
      </c>
      <c r="C2681" s="3" t="s">
        <v>7973</v>
      </c>
      <c r="D2681" s="6">
        <v>5000</v>
      </c>
      <c r="E2681" s="8">
        <v>60</v>
      </c>
      <c r="F2681" t="s">
        <v>8220</v>
      </c>
      <c r="G2681" t="s">
        <v>8223</v>
      </c>
      <c r="H2681" t="s">
        <v>8245</v>
      </c>
      <c r="I2681">
        <v>1447799054</v>
      </c>
      <c r="J2681">
        <v>1445203454</v>
      </c>
      <c r="K2681" t="b">
        <v>0</v>
      </c>
      <c r="L2681">
        <v>3</v>
      </c>
      <c r="M2681" t="b">
        <v>0</v>
      </c>
      <c r="N2681" t="s">
        <v>8269</v>
      </c>
      <c r="O2681" s="9">
        <f>(((J2681/60)/60)/24)+DATE(1970,1,1)</f>
        <v>42295.891828703709</v>
      </c>
      <c r="P2681" t="str">
        <f>LEFT(N2681,SEARCH("/",N2681)-1)</f>
        <v>theater</v>
      </c>
      <c r="Q2681" t="str">
        <f>RIGHT(N2681,LEN(N2681)-SEARCH("/",N2681))</f>
        <v>plays</v>
      </c>
      <c r="R2681">
        <f>YEAR(O2681)</f>
        <v>2015</v>
      </c>
    </row>
    <row r="2682" spans="1:18" ht="43.5" x14ac:dyDescent="0.35">
      <c r="A2682">
        <v>3919</v>
      </c>
      <c r="B2682" s="3" t="s">
        <v>3916</v>
      </c>
      <c r="C2682" s="3" t="s">
        <v>8027</v>
      </c>
      <c r="D2682" s="6">
        <v>5000</v>
      </c>
      <c r="E2682" s="8">
        <v>90</v>
      </c>
      <c r="F2682" t="s">
        <v>8220</v>
      </c>
      <c r="G2682" t="s">
        <v>8224</v>
      </c>
      <c r="H2682" t="s">
        <v>8246</v>
      </c>
      <c r="I2682">
        <v>1453075200</v>
      </c>
      <c r="J2682">
        <v>1450628773</v>
      </c>
      <c r="K2682" t="b">
        <v>0</v>
      </c>
      <c r="L2682">
        <v>3</v>
      </c>
      <c r="M2682" t="b">
        <v>0</v>
      </c>
      <c r="N2682" t="s">
        <v>8269</v>
      </c>
      <c r="O2682" s="9">
        <f>(((J2682/60)/60)/24)+DATE(1970,1,1)</f>
        <v>42358.684872685189</v>
      </c>
      <c r="P2682" t="str">
        <f>LEFT(N2682,SEARCH("/",N2682)-1)</f>
        <v>theater</v>
      </c>
      <c r="Q2682" t="str">
        <f>RIGHT(N2682,LEN(N2682)-SEARCH("/",N2682))</f>
        <v>plays</v>
      </c>
      <c r="R2682">
        <f>YEAR(O2682)</f>
        <v>2015</v>
      </c>
    </row>
    <row r="2683" spans="1:18" ht="29" x14ac:dyDescent="0.35">
      <c r="A2683">
        <v>3926</v>
      </c>
      <c r="B2683" s="3" t="s">
        <v>3923</v>
      </c>
      <c r="C2683" s="3" t="s">
        <v>8034</v>
      </c>
      <c r="D2683" s="6">
        <v>5000</v>
      </c>
      <c r="E2683" s="8">
        <v>15</v>
      </c>
      <c r="F2683" t="s">
        <v>8220</v>
      </c>
      <c r="G2683" t="s">
        <v>8225</v>
      </c>
      <c r="H2683" t="s">
        <v>8247</v>
      </c>
      <c r="I2683">
        <v>1419645748</v>
      </c>
      <c r="J2683">
        <v>1417053748</v>
      </c>
      <c r="K2683" t="b">
        <v>0</v>
      </c>
      <c r="L2683">
        <v>1</v>
      </c>
      <c r="M2683" t="b">
        <v>0</v>
      </c>
      <c r="N2683" t="s">
        <v>8269</v>
      </c>
      <c r="O2683" s="9">
        <f>(((J2683/60)/60)/24)+DATE(1970,1,1)</f>
        <v>41970.085046296299</v>
      </c>
      <c r="P2683" t="str">
        <f>LEFT(N2683,SEARCH("/",N2683)-1)</f>
        <v>theater</v>
      </c>
      <c r="Q2683" t="str">
        <f>RIGHT(N2683,LEN(N2683)-SEARCH("/",N2683))</f>
        <v>plays</v>
      </c>
      <c r="R2683">
        <f>YEAR(O2683)</f>
        <v>2014</v>
      </c>
    </row>
    <row r="2684" spans="1:18" ht="43.5" x14ac:dyDescent="0.35">
      <c r="A2684">
        <v>3928</v>
      </c>
      <c r="B2684" s="3" t="s">
        <v>3925</v>
      </c>
      <c r="C2684" s="3" t="s">
        <v>8036</v>
      </c>
      <c r="D2684" s="6">
        <v>5000</v>
      </c>
      <c r="E2684" s="8">
        <v>651</v>
      </c>
      <c r="F2684" t="s">
        <v>8220</v>
      </c>
      <c r="G2684" t="s">
        <v>8223</v>
      </c>
      <c r="H2684" t="s">
        <v>8245</v>
      </c>
      <c r="I2684">
        <v>1444971540</v>
      </c>
      <c r="J2684">
        <v>1442593427</v>
      </c>
      <c r="K2684" t="b">
        <v>0</v>
      </c>
      <c r="L2684">
        <v>7</v>
      </c>
      <c r="M2684" t="b">
        <v>0</v>
      </c>
      <c r="N2684" t="s">
        <v>8269</v>
      </c>
      <c r="O2684" s="9">
        <f>(((J2684/60)/60)/24)+DATE(1970,1,1)</f>
        <v>42265.683182870373</v>
      </c>
      <c r="P2684" t="str">
        <f>LEFT(N2684,SEARCH("/",N2684)-1)</f>
        <v>theater</v>
      </c>
      <c r="Q2684" t="str">
        <f>RIGHT(N2684,LEN(N2684)-SEARCH("/",N2684))</f>
        <v>plays</v>
      </c>
      <c r="R2684">
        <f>YEAR(O2684)</f>
        <v>2015</v>
      </c>
    </row>
    <row r="2685" spans="1:18" ht="43.5" x14ac:dyDescent="0.35">
      <c r="A2685">
        <v>3934</v>
      </c>
      <c r="B2685" s="3" t="s">
        <v>3931</v>
      </c>
      <c r="C2685" s="3" t="s">
        <v>8042</v>
      </c>
      <c r="D2685" s="6">
        <v>5000</v>
      </c>
      <c r="E2685" s="8">
        <v>550</v>
      </c>
      <c r="F2685" t="s">
        <v>8220</v>
      </c>
      <c r="G2685" t="s">
        <v>8223</v>
      </c>
      <c r="H2685" t="s">
        <v>8245</v>
      </c>
      <c r="I2685">
        <v>1443704400</v>
      </c>
      <c r="J2685">
        <v>1439827639</v>
      </c>
      <c r="K2685" t="b">
        <v>0</v>
      </c>
      <c r="L2685">
        <v>12</v>
      </c>
      <c r="M2685" t="b">
        <v>0</v>
      </c>
      <c r="N2685" t="s">
        <v>8269</v>
      </c>
      <c r="O2685" s="9">
        <f>(((J2685/60)/60)/24)+DATE(1970,1,1)</f>
        <v>42233.671747685185</v>
      </c>
      <c r="P2685" t="str">
        <f>LEFT(N2685,SEARCH("/",N2685)-1)</f>
        <v>theater</v>
      </c>
      <c r="Q2685" t="str">
        <f>RIGHT(N2685,LEN(N2685)-SEARCH("/",N2685))</f>
        <v>plays</v>
      </c>
      <c r="R2685">
        <f>YEAR(O2685)</f>
        <v>2015</v>
      </c>
    </row>
    <row r="2686" spans="1:18" ht="43.5" x14ac:dyDescent="0.35">
      <c r="A2686">
        <v>3939</v>
      </c>
      <c r="B2686" s="3" t="s">
        <v>3936</v>
      </c>
      <c r="C2686" s="3" t="s">
        <v>8047</v>
      </c>
      <c r="D2686" s="6">
        <v>5000</v>
      </c>
      <c r="E2686" s="8">
        <v>5</v>
      </c>
      <c r="F2686" t="s">
        <v>8220</v>
      </c>
      <c r="G2686" t="s">
        <v>8225</v>
      </c>
      <c r="H2686" t="s">
        <v>8247</v>
      </c>
      <c r="I2686">
        <v>1412656200</v>
      </c>
      <c r="J2686">
        <v>1412328979</v>
      </c>
      <c r="K2686" t="b">
        <v>0</v>
      </c>
      <c r="L2686">
        <v>1</v>
      </c>
      <c r="M2686" t="b">
        <v>0</v>
      </c>
      <c r="N2686" t="s">
        <v>8269</v>
      </c>
      <c r="O2686" s="9">
        <f>(((J2686/60)/60)/24)+DATE(1970,1,1)</f>
        <v>41915.400219907409</v>
      </c>
      <c r="P2686" t="str">
        <f>LEFT(N2686,SEARCH("/",N2686)-1)</f>
        <v>theater</v>
      </c>
      <c r="Q2686" t="str">
        <f>RIGHT(N2686,LEN(N2686)-SEARCH("/",N2686))</f>
        <v>plays</v>
      </c>
      <c r="R2686">
        <f>YEAR(O2686)</f>
        <v>2014</v>
      </c>
    </row>
    <row r="2687" spans="1:18" ht="43.5" x14ac:dyDescent="0.35">
      <c r="A2687">
        <v>3940</v>
      </c>
      <c r="B2687" s="3" t="s">
        <v>3937</v>
      </c>
      <c r="C2687" s="3" t="s">
        <v>8048</v>
      </c>
      <c r="D2687" s="6">
        <v>5000</v>
      </c>
      <c r="E2687" s="8">
        <v>11</v>
      </c>
      <c r="F2687" t="s">
        <v>8220</v>
      </c>
      <c r="G2687" t="s">
        <v>8223</v>
      </c>
      <c r="H2687" t="s">
        <v>8245</v>
      </c>
      <c r="I2687">
        <v>1420199351</v>
      </c>
      <c r="J2687">
        <v>1416311351</v>
      </c>
      <c r="K2687" t="b">
        <v>0</v>
      </c>
      <c r="L2687">
        <v>2</v>
      </c>
      <c r="M2687" t="b">
        <v>0</v>
      </c>
      <c r="N2687" t="s">
        <v>8269</v>
      </c>
      <c r="O2687" s="9">
        <f>(((J2687/60)/60)/24)+DATE(1970,1,1)</f>
        <v>41961.492488425924</v>
      </c>
      <c r="P2687" t="str">
        <f>LEFT(N2687,SEARCH("/",N2687)-1)</f>
        <v>theater</v>
      </c>
      <c r="Q2687" t="str">
        <f>RIGHT(N2687,LEN(N2687)-SEARCH("/",N2687))</f>
        <v>plays</v>
      </c>
      <c r="R2687">
        <f>YEAR(O2687)</f>
        <v>2014</v>
      </c>
    </row>
    <row r="2688" spans="1:18" ht="43.5" x14ac:dyDescent="0.35">
      <c r="A2688">
        <v>3943</v>
      </c>
      <c r="B2688" s="3" t="s">
        <v>3940</v>
      </c>
      <c r="C2688" s="3" t="s">
        <v>8051</v>
      </c>
      <c r="D2688" s="6">
        <v>5000</v>
      </c>
      <c r="E2688" s="8">
        <v>1782</v>
      </c>
      <c r="F2688" t="s">
        <v>8220</v>
      </c>
      <c r="G2688" t="s">
        <v>8223</v>
      </c>
      <c r="H2688" t="s">
        <v>8245</v>
      </c>
      <c r="I2688">
        <v>1446483000</v>
      </c>
      <c r="J2688">
        <v>1443811268</v>
      </c>
      <c r="K2688" t="b">
        <v>0</v>
      </c>
      <c r="L2688">
        <v>13</v>
      </c>
      <c r="M2688" t="b">
        <v>0</v>
      </c>
      <c r="N2688" t="s">
        <v>8269</v>
      </c>
      <c r="O2688" s="9">
        <f>(((J2688/60)/60)/24)+DATE(1970,1,1)</f>
        <v>42279.778564814813</v>
      </c>
      <c r="P2688" t="str">
        <f>LEFT(N2688,SEARCH("/",N2688)-1)</f>
        <v>theater</v>
      </c>
      <c r="Q2688" t="str">
        <f>RIGHT(N2688,LEN(N2688)-SEARCH("/",N2688))</f>
        <v>plays</v>
      </c>
      <c r="R2688">
        <f>YEAR(O2688)</f>
        <v>2015</v>
      </c>
    </row>
    <row r="2689" spans="1:18" ht="58" x14ac:dyDescent="0.35">
      <c r="A2689">
        <v>3944</v>
      </c>
      <c r="B2689" s="3" t="s">
        <v>3941</v>
      </c>
      <c r="C2689" s="3" t="s">
        <v>8052</v>
      </c>
      <c r="D2689" s="6">
        <v>5000</v>
      </c>
      <c r="E2689" s="8">
        <v>0</v>
      </c>
      <c r="F2689" t="s">
        <v>8220</v>
      </c>
      <c r="G2689" t="s">
        <v>8223</v>
      </c>
      <c r="H2689" t="s">
        <v>8245</v>
      </c>
      <c r="I2689">
        <v>1440690875</v>
      </c>
      <c r="J2689">
        <v>1438098875</v>
      </c>
      <c r="K2689" t="b">
        <v>0</v>
      </c>
      <c r="L2689">
        <v>0</v>
      </c>
      <c r="M2689" t="b">
        <v>0</v>
      </c>
      <c r="N2689" t="s">
        <v>8269</v>
      </c>
      <c r="O2689" s="9">
        <f>(((J2689/60)/60)/24)+DATE(1970,1,1)</f>
        <v>42213.662905092591</v>
      </c>
      <c r="P2689" t="str">
        <f>LEFT(N2689,SEARCH("/",N2689)-1)</f>
        <v>theater</v>
      </c>
      <c r="Q2689" t="str">
        <f>RIGHT(N2689,LEN(N2689)-SEARCH("/",N2689))</f>
        <v>plays</v>
      </c>
      <c r="R2689">
        <f>YEAR(O2689)</f>
        <v>2015</v>
      </c>
    </row>
    <row r="2690" spans="1:18" ht="58" x14ac:dyDescent="0.35">
      <c r="A2690">
        <v>3961</v>
      </c>
      <c r="B2690" s="3" t="s">
        <v>3958</v>
      </c>
      <c r="C2690" s="3" t="s">
        <v>8068</v>
      </c>
      <c r="D2690" s="6">
        <v>5000</v>
      </c>
      <c r="E2690" s="8">
        <v>21</v>
      </c>
      <c r="F2690" t="s">
        <v>8220</v>
      </c>
      <c r="G2690" t="s">
        <v>8224</v>
      </c>
      <c r="H2690" t="s">
        <v>8246</v>
      </c>
      <c r="I2690">
        <v>1399584210</v>
      </c>
      <c r="J2690">
        <v>1397683410</v>
      </c>
      <c r="K2690" t="b">
        <v>0</v>
      </c>
      <c r="L2690">
        <v>2</v>
      </c>
      <c r="M2690" t="b">
        <v>0</v>
      </c>
      <c r="N2690" t="s">
        <v>8269</v>
      </c>
      <c r="O2690" s="9">
        <f>(((J2690/60)/60)/24)+DATE(1970,1,1)</f>
        <v>41745.891319444447</v>
      </c>
      <c r="P2690" t="str">
        <f>LEFT(N2690,SEARCH("/",N2690)-1)</f>
        <v>theater</v>
      </c>
      <c r="Q2690" t="str">
        <f>RIGHT(N2690,LEN(N2690)-SEARCH("/",N2690))</f>
        <v>plays</v>
      </c>
      <c r="R2690">
        <f>YEAR(O2690)</f>
        <v>2014</v>
      </c>
    </row>
    <row r="2691" spans="1:18" ht="43.5" x14ac:dyDescent="0.35">
      <c r="A2691">
        <v>3968</v>
      </c>
      <c r="B2691" s="3" t="s">
        <v>3965</v>
      </c>
      <c r="C2691" s="3" t="s">
        <v>8075</v>
      </c>
      <c r="D2691" s="6">
        <v>5000</v>
      </c>
      <c r="E2691" s="8">
        <v>527</v>
      </c>
      <c r="F2691" t="s">
        <v>8220</v>
      </c>
      <c r="G2691" t="s">
        <v>8223</v>
      </c>
      <c r="H2691" t="s">
        <v>8245</v>
      </c>
      <c r="I2691">
        <v>1463945673</v>
      </c>
      <c r="J2691">
        <v>1458761673</v>
      </c>
      <c r="K2691" t="b">
        <v>0</v>
      </c>
      <c r="L2691">
        <v>11</v>
      </c>
      <c r="M2691" t="b">
        <v>0</v>
      </c>
      <c r="N2691" t="s">
        <v>8269</v>
      </c>
      <c r="O2691" s="9">
        <f>(((J2691/60)/60)/24)+DATE(1970,1,1)</f>
        <v>42452.815659722226</v>
      </c>
      <c r="P2691" t="str">
        <f>LEFT(N2691,SEARCH("/",N2691)-1)</f>
        <v>theater</v>
      </c>
      <c r="Q2691" t="str">
        <f>RIGHT(N2691,LEN(N2691)-SEARCH("/",N2691))</f>
        <v>plays</v>
      </c>
      <c r="R2691">
        <f>YEAR(O2691)</f>
        <v>2016</v>
      </c>
    </row>
    <row r="2692" spans="1:18" ht="43.5" x14ac:dyDescent="0.35">
      <c r="A2692">
        <v>3973</v>
      </c>
      <c r="B2692" s="3" t="s">
        <v>3970</v>
      </c>
      <c r="C2692" s="3" t="s">
        <v>8080</v>
      </c>
      <c r="D2692" s="6">
        <v>5000</v>
      </c>
      <c r="E2692" s="8">
        <v>3905</v>
      </c>
      <c r="F2692" t="s">
        <v>8220</v>
      </c>
      <c r="G2692" t="s">
        <v>8223</v>
      </c>
      <c r="H2692" t="s">
        <v>8245</v>
      </c>
      <c r="I2692">
        <v>1462766400</v>
      </c>
      <c r="J2692">
        <v>1460219110</v>
      </c>
      <c r="K2692" t="b">
        <v>0</v>
      </c>
      <c r="L2692">
        <v>37</v>
      </c>
      <c r="M2692" t="b">
        <v>0</v>
      </c>
      <c r="N2692" t="s">
        <v>8269</v>
      </c>
      <c r="O2692" s="9">
        <f>(((J2692/60)/60)/24)+DATE(1970,1,1)</f>
        <v>42469.68414351852</v>
      </c>
      <c r="P2692" t="str">
        <f>LEFT(N2692,SEARCH("/",N2692)-1)</f>
        <v>theater</v>
      </c>
      <c r="Q2692" t="str">
        <f>RIGHT(N2692,LEN(N2692)-SEARCH("/",N2692))</f>
        <v>plays</v>
      </c>
      <c r="R2692">
        <f>YEAR(O2692)</f>
        <v>2016</v>
      </c>
    </row>
    <row r="2693" spans="1:18" ht="58" x14ac:dyDescent="0.35">
      <c r="A2693">
        <v>3986</v>
      </c>
      <c r="B2693" s="3" t="s">
        <v>3982</v>
      </c>
      <c r="C2693" s="3" t="s">
        <v>8092</v>
      </c>
      <c r="D2693" s="6">
        <v>5000</v>
      </c>
      <c r="E2693" s="8">
        <v>488</v>
      </c>
      <c r="F2693" t="s">
        <v>8220</v>
      </c>
      <c r="G2693" t="s">
        <v>8224</v>
      </c>
      <c r="H2693" t="s">
        <v>8246</v>
      </c>
      <c r="I2693">
        <v>1462539840</v>
      </c>
      <c r="J2693">
        <v>1460034594</v>
      </c>
      <c r="K2693" t="b">
        <v>0</v>
      </c>
      <c r="L2693">
        <v>13</v>
      </c>
      <c r="M2693" t="b">
        <v>0</v>
      </c>
      <c r="N2693" t="s">
        <v>8269</v>
      </c>
      <c r="O2693" s="9">
        <f>(((J2693/60)/60)/24)+DATE(1970,1,1)</f>
        <v>42467.548541666663</v>
      </c>
      <c r="P2693" t="str">
        <f>LEFT(N2693,SEARCH("/",N2693)-1)</f>
        <v>theater</v>
      </c>
      <c r="Q2693" t="str">
        <f>RIGHT(N2693,LEN(N2693)-SEARCH("/",N2693))</f>
        <v>plays</v>
      </c>
      <c r="R2693">
        <f>YEAR(O2693)</f>
        <v>2016</v>
      </c>
    </row>
    <row r="2694" spans="1:18" ht="58" x14ac:dyDescent="0.35">
      <c r="A2694">
        <v>4025</v>
      </c>
      <c r="B2694" s="3" t="s">
        <v>4021</v>
      </c>
      <c r="C2694" s="3" t="s">
        <v>8130</v>
      </c>
      <c r="D2694" s="6">
        <v>5000</v>
      </c>
      <c r="E2694" s="8">
        <v>250</v>
      </c>
      <c r="F2694" t="s">
        <v>8220</v>
      </c>
      <c r="G2694" t="s">
        <v>8229</v>
      </c>
      <c r="H2694" t="s">
        <v>8248</v>
      </c>
      <c r="I2694">
        <v>1437889336</v>
      </c>
      <c r="J2694">
        <v>1432705336</v>
      </c>
      <c r="K2694" t="b">
        <v>0</v>
      </c>
      <c r="L2694">
        <v>4</v>
      </c>
      <c r="M2694" t="b">
        <v>0</v>
      </c>
      <c r="N2694" t="s">
        <v>8269</v>
      </c>
      <c r="O2694" s="9">
        <f>(((J2694/60)/60)/24)+DATE(1970,1,1)</f>
        <v>42151.237685185188</v>
      </c>
      <c r="P2694" t="str">
        <f>LEFT(N2694,SEARCH("/",N2694)-1)</f>
        <v>theater</v>
      </c>
      <c r="Q2694" t="str">
        <f>RIGHT(N2694,LEN(N2694)-SEARCH("/",N2694))</f>
        <v>plays</v>
      </c>
      <c r="R2694">
        <f>YEAR(O2694)</f>
        <v>2015</v>
      </c>
    </row>
    <row r="2695" spans="1:18" ht="58" x14ac:dyDescent="0.35">
      <c r="A2695">
        <v>4031</v>
      </c>
      <c r="B2695" s="3" t="s">
        <v>4027</v>
      </c>
      <c r="C2695" s="3" t="s">
        <v>8136</v>
      </c>
      <c r="D2695" s="6">
        <v>5000</v>
      </c>
      <c r="E2695" s="8">
        <v>0</v>
      </c>
      <c r="F2695" t="s">
        <v>8220</v>
      </c>
      <c r="G2695" t="s">
        <v>8223</v>
      </c>
      <c r="H2695" t="s">
        <v>8245</v>
      </c>
      <c r="I2695">
        <v>1418914964</v>
      </c>
      <c r="J2695">
        <v>1414591364</v>
      </c>
      <c r="K2695" t="b">
        <v>0</v>
      </c>
      <c r="L2695">
        <v>0</v>
      </c>
      <c r="M2695" t="b">
        <v>0</v>
      </c>
      <c r="N2695" t="s">
        <v>8269</v>
      </c>
      <c r="O2695" s="9">
        <f>(((J2695/60)/60)/24)+DATE(1970,1,1)</f>
        <v>41941.585231481484</v>
      </c>
      <c r="P2695" t="str">
        <f>LEFT(N2695,SEARCH("/",N2695)-1)</f>
        <v>theater</v>
      </c>
      <c r="Q2695" t="str">
        <f>RIGHT(N2695,LEN(N2695)-SEARCH("/",N2695))</f>
        <v>plays</v>
      </c>
      <c r="R2695">
        <f>YEAR(O2695)</f>
        <v>2014</v>
      </c>
    </row>
    <row r="2696" spans="1:18" ht="29" x14ac:dyDescent="0.35">
      <c r="A2696">
        <v>4041</v>
      </c>
      <c r="B2696" s="3" t="s">
        <v>4037</v>
      </c>
      <c r="C2696" s="3" t="s">
        <v>8145</v>
      </c>
      <c r="D2696" s="6">
        <v>5000</v>
      </c>
      <c r="E2696" s="8">
        <v>21</v>
      </c>
      <c r="F2696" t="s">
        <v>8220</v>
      </c>
      <c r="G2696" t="s">
        <v>8224</v>
      </c>
      <c r="H2696" t="s">
        <v>8246</v>
      </c>
      <c r="I2696">
        <v>1473160954</v>
      </c>
      <c r="J2696">
        <v>1467976954</v>
      </c>
      <c r="K2696" t="b">
        <v>0</v>
      </c>
      <c r="L2696">
        <v>2</v>
      </c>
      <c r="M2696" t="b">
        <v>0</v>
      </c>
      <c r="N2696" t="s">
        <v>8269</v>
      </c>
      <c r="O2696" s="9">
        <f>(((J2696/60)/60)/24)+DATE(1970,1,1)</f>
        <v>42559.474004629628</v>
      </c>
      <c r="P2696" t="str">
        <f>LEFT(N2696,SEARCH("/",N2696)-1)</f>
        <v>theater</v>
      </c>
      <c r="Q2696" t="str">
        <f>RIGHT(N2696,LEN(N2696)-SEARCH("/",N2696))</f>
        <v>plays</v>
      </c>
      <c r="R2696">
        <f>YEAR(O2696)</f>
        <v>2016</v>
      </c>
    </row>
    <row r="2697" spans="1:18" ht="58" x14ac:dyDescent="0.35">
      <c r="A2697">
        <v>4045</v>
      </c>
      <c r="B2697" s="3" t="s">
        <v>4041</v>
      </c>
      <c r="C2697" s="3" t="s">
        <v>8149</v>
      </c>
      <c r="D2697" s="6">
        <v>5000</v>
      </c>
      <c r="E2697" s="8">
        <v>1</v>
      </c>
      <c r="F2697" t="s">
        <v>8220</v>
      </c>
      <c r="G2697" t="s">
        <v>8225</v>
      </c>
      <c r="H2697" t="s">
        <v>8247</v>
      </c>
      <c r="I2697">
        <v>1408596589</v>
      </c>
      <c r="J2697">
        <v>1406004589</v>
      </c>
      <c r="K2697" t="b">
        <v>0</v>
      </c>
      <c r="L2697">
        <v>1</v>
      </c>
      <c r="M2697" t="b">
        <v>0</v>
      </c>
      <c r="N2697" t="s">
        <v>8269</v>
      </c>
      <c r="O2697" s="9">
        <f>(((J2697/60)/60)/24)+DATE(1970,1,1)</f>
        <v>41842.201261574075</v>
      </c>
      <c r="P2697" t="str">
        <f>LEFT(N2697,SEARCH("/",N2697)-1)</f>
        <v>theater</v>
      </c>
      <c r="Q2697" t="str">
        <f>RIGHT(N2697,LEN(N2697)-SEARCH("/",N2697))</f>
        <v>plays</v>
      </c>
      <c r="R2697">
        <f>YEAR(O2697)</f>
        <v>2014</v>
      </c>
    </row>
    <row r="2698" spans="1:18" ht="43.5" x14ac:dyDescent="0.35">
      <c r="A2698">
        <v>4047</v>
      </c>
      <c r="B2698" s="3" t="s">
        <v>4043</v>
      </c>
      <c r="C2698" s="3" t="s">
        <v>8151</v>
      </c>
      <c r="D2698" s="6">
        <v>5000</v>
      </c>
      <c r="E2698" s="8">
        <v>110</v>
      </c>
      <c r="F2698" t="s">
        <v>8220</v>
      </c>
      <c r="G2698" t="s">
        <v>8223</v>
      </c>
      <c r="H2698" t="s">
        <v>8245</v>
      </c>
      <c r="I2698">
        <v>1420938000</v>
      </c>
      <c r="J2698">
        <v>1418862743</v>
      </c>
      <c r="K2698" t="b">
        <v>0</v>
      </c>
      <c r="L2698">
        <v>4</v>
      </c>
      <c r="M2698" t="b">
        <v>0</v>
      </c>
      <c r="N2698" t="s">
        <v>8269</v>
      </c>
      <c r="O2698" s="9">
        <f>(((J2698/60)/60)/24)+DATE(1970,1,1)</f>
        <v>41991.022488425922</v>
      </c>
      <c r="P2698" t="str">
        <f>LEFT(N2698,SEARCH("/",N2698)-1)</f>
        <v>theater</v>
      </c>
      <c r="Q2698" t="str">
        <f>RIGHT(N2698,LEN(N2698)-SEARCH("/",N2698))</f>
        <v>plays</v>
      </c>
      <c r="R2698">
        <f>YEAR(O2698)</f>
        <v>2014</v>
      </c>
    </row>
    <row r="2699" spans="1:18" ht="43.5" x14ac:dyDescent="0.35">
      <c r="A2699">
        <v>4055</v>
      </c>
      <c r="B2699" s="3" t="s">
        <v>4051</v>
      </c>
      <c r="C2699" s="3" t="s">
        <v>8159</v>
      </c>
      <c r="D2699" s="6">
        <v>5000</v>
      </c>
      <c r="E2699" s="8">
        <v>881</v>
      </c>
      <c r="F2699" t="s">
        <v>8220</v>
      </c>
      <c r="G2699" t="s">
        <v>8224</v>
      </c>
      <c r="H2699" t="s">
        <v>8246</v>
      </c>
      <c r="I2699">
        <v>1403192031</v>
      </c>
      <c r="J2699">
        <v>1400600031</v>
      </c>
      <c r="K2699" t="b">
        <v>0</v>
      </c>
      <c r="L2699">
        <v>21</v>
      </c>
      <c r="M2699" t="b">
        <v>0</v>
      </c>
      <c r="N2699" t="s">
        <v>8269</v>
      </c>
      <c r="O2699" s="9">
        <f>(((J2699/60)/60)/24)+DATE(1970,1,1)</f>
        <v>41779.648506944446</v>
      </c>
      <c r="P2699" t="str">
        <f>LEFT(N2699,SEARCH("/",N2699)-1)</f>
        <v>theater</v>
      </c>
      <c r="Q2699" t="str">
        <f>RIGHT(N2699,LEN(N2699)-SEARCH("/",N2699))</f>
        <v>plays</v>
      </c>
      <c r="R2699">
        <f>YEAR(O2699)</f>
        <v>2014</v>
      </c>
    </row>
    <row r="2700" spans="1:18" ht="43.5" x14ac:dyDescent="0.35">
      <c r="A2700">
        <v>4067</v>
      </c>
      <c r="B2700" s="3" t="s">
        <v>4063</v>
      </c>
      <c r="C2700" s="3" t="s">
        <v>7998</v>
      </c>
      <c r="D2700" s="6">
        <v>5000</v>
      </c>
      <c r="E2700" s="8">
        <v>3045</v>
      </c>
      <c r="F2700" t="s">
        <v>8220</v>
      </c>
      <c r="G2700" t="s">
        <v>8223</v>
      </c>
      <c r="H2700" t="s">
        <v>8245</v>
      </c>
      <c r="I2700">
        <v>1443408550</v>
      </c>
      <c r="J2700">
        <v>1439952550</v>
      </c>
      <c r="K2700" t="b">
        <v>0</v>
      </c>
      <c r="L2700">
        <v>17</v>
      </c>
      <c r="M2700" t="b">
        <v>0</v>
      </c>
      <c r="N2700" t="s">
        <v>8269</v>
      </c>
      <c r="O2700" s="9">
        <f>(((J2700/60)/60)/24)+DATE(1970,1,1)</f>
        <v>42235.117476851854</v>
      </c>
      <c r="P2700" t="str">
        <f>LEFT(N2700,SEARCH("/",N2700)-1)</f>
        <v>theater</v>
      </c>
      <c r="Q2700" t="str">
        <f>RIGHT(N2700,LEN(N2700)-SEARCH("/",N2700))</f>
        <v>plays</v>
      </c>
      <c r="R2700">
        <f>YEAR(O2700)</f>
        <v>2015</v>
      </c>
    </row>
    <row r="2701" spans="1:18" ht="58" x14ac:dyDescent="0.35">
      <c r="A2701">
        <v>4089</v>
      </c>
      <c r="B2701" s="3" t="s">
        <v>4085</v>
      </c>
      <c r="C2701" s="3" t="s">
        <v>8192</v>
      </c>
      <c r="D2701" s="6">
        <v>5000</v>
      </c>
      <c r="E2701" s="8">
        <v>240</v>
      </c>
      <c r="F2701" t="s">
        <v>8220</v>
      </c>
      <c r="G2701" t="s">
        <v>8223</v>
      </c>
      <c r="H2701" t="s">
        <v>8245</v>
      </c>
      <c r="I2701">
        <v>1433093700</v>
      </c>
      <c r="J2701">
        <v>1430242488</v>
      </c>
      <c r="K2701" t="b">
        <v>0</v>
      </c>
      <c r="L2701">
        <v>8</v>
      </c>
      <c r="M2701" t="b">
        <v>0</v>
      </c>
      <c r="N2701" t="s">
        <v>8269</v>
      </c>
      <c r="O2701" s="9">
        <f>(((J2701/60)/60)/24)+DATE(1970,1,1)</f>
        <v>42122.732499999998</v>
      </c>
      <c r="P2701" t="str">
        <f>LEFT(N2701,SEARCH("/",N2701)-1)</f>
        <v>theater</v>
      </c>
      <c r="Q2701" t="str">
        <f>RIGHT(N2701,LEN(N2701)-SEARCH("/",N2701))</f>
        <v>plays</v>
      </c>
      <c r="R2701">
        <f>YEAR(O2701)</f>
        <v>2015</v>
      </c>
    </row>
    <row r="2702" spans="1:18" ht="43.5" x14ac:dyDescent="0.35">
      <c r="A2702">
        <v>4106</v>
      </c>
      <c r="B2702" s="3" t="s">
        <v>4102</v>
      </c>
      <c r="C2702" s="3" t="s">
        <v>8209</v>
      </c>
      <c r="D2702" s="6">
        <v>5000</v>
      </c>
      <c r="E2702" s="8">
        <v>3530</v>
      </c>
      <c r="F2702" t="s">
        <v>8220</v>
      </c>
      <c r="G2702" t="s">
        <v>8223</v>
      </c>
      <c r="H2702" t="s">
        <v>8245</v>
      </c>
      <c r="I2702">
        <v>1427936400</v>
      </c>
      <c r="J2702">
        <v>1424221866</v>
      </c>
      <c r="K2702" t="b">
        <v>0</v>
      </c>
      <c r="L2702">
        <v>33</v>
      </c>
      <c r="M2702" t="b">
        <v>0</v>
      </c>
      <c r="N2702" t="s">
        <v>8269</v>
      </c>
      <c r="O2702" s="9">
        <f>(((J2702/60)/60)/24)+DATE(1970,1,1)</f>
        <v>42053.049375000002</v>
      </c>
      <c r="P2702" t="str">
        <f>LEFT(N2702,SEARCH("/",N2702)-1)</f>
        <v>theater</v>
      </c>
      <c r="Q2702" t="str">
        <f>RIGHT(N2702,LEN(N2702)-SEARCH("/",N2702))</f>
        <v>plays</v>
      </c>
      <c r="R2702">
        <f>YEAR(O2702)</f>
        <v>2015</v>
      </c>
    </row>
    <row r="2703" spans="1:18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>(((J2703/60)/60)/24)+DATE(1970,1,1)</f>
        <v>42801.774699074071</v>
      </c>
      <c r="P2703" t="str">
        <f>LEFT(N2703,SEARCH("/",N2703)-1)</f>
        <v>theater</v>
      </c>
      <c r="Q2703" t="str">
        <f>RIGHT(N2703,LEN(N2703)-SEARCH("/",N2703))</f>
        <v>spaces</v>
      </c>
      <c r="R2703">
        <f>YEAR(O2703)</f>
        <v>2017</v>
      </c>
    </row>
    <row r="2704" spans="1:18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>(((J2704/60)/60)/24)+DATE(1970,1,1)</f>
        <v>42800.801817129628</v>
      </c>
      <c r="P2704" t="str">
        <f>LEFT(N2704,SEARCH("/",N2704)-1)</f>
        <v>theater</v>
      </c>
      <c r="Q2704" t="str">
        <f>RIGHT(N2704,LEN(N2704)-SEARCH("/",N2704))</f>
        <v>spaces</v>
      </c>
      <c r="R2704">
        <f>YEAR(O2704)</f>
        <v>2017</v>
      </c>
    </row>
    <row r="2705" spans="1:18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>(((J2705/60)/60)/24)+DATE(1970,1,1)</f>
        <v>42756.690162037034</v>
      </c>
      <c r="P2705" t="str">
        <f>LEFT(N2705,SEARCH("/",N2705)-1)</f>
        <v>theater</v>
      </c>
      <c r="Q2705" t="str">
        <f>RIGHT(N2705,LEN(N2705)-SEARCH("/",N2705))</f>
        <v>spaces</v>
      </c>
      <c r="R2705">
        <f>YEAR(O2705)</f>
        <v>2017</v>
      </c>
    </row>
    <row r="2706" spans="1:18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>(((J2706/60)/60)/24)+DATE(1970,1,1)</f>
        <v>42787.862430555557</v>
      </c>
      <c r="P2706" t="str">
        <f>LEFT(N2706,SEARCH("/",N2706)-1)</f>
        <v>theater</v>
      </c>
      <c r="Q2706" t="str">
        <f>RIGHT(N2706,LEN(N2706)-SEARCH("/",N2706))</f>
        <v>spaces</v>
      </c>
      <c r="R2706">
        <f>YEAR(O2706)</f>
        <v>2017</v>
      </c>
    </row>
    <row r="2707" spans="1:18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>(((J2707/60)/60)/24)+DATE(1970,1,1)</f>
        <v>42773.916180555556</v>
      </c>
      <c r="P2707" t="str">
        <f>LEFT(N2707,SEARCH("/",N2707)-1)</f>
        <v>theater</v>
      </c>
      <c r="Q2707" t="str">
        <f>RIGHT(N2707,LEN(N2707)-SEARCH("/",N2707))</f>
        <v>spaces</v>
      </c>
      <c r="R2707">
        <f>YEAR(O2707)</f>
        <v>2017</v>
      </c>
    </row>
    <row r="2708" spans="1:18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>(((J2708/60)/60)/24)+DATE(1970,1,1)</f>
        <v>41899.294942129629</v>
      </c>
      <c r="P2708" t="str">
        <f>LEFT(N2708,SEARCH("/",N2708)-1)</f>
        <v>theater</v>
      </c>
      <c r="Q2708" t="str">
        <f>RIGHT(N2708,LEN(N2708)-SEARCH("/",N2708))</f>
        <v>spaces</v>
      </c>
      <c r="R2708">
        <f>YEAR(O2708)</f>
        <v>2014</v>
      </c>
    </row>
    <row r="2709" spans="1:18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>(((J2709/60)/60)/24)+DATE(1970,1,1)</f>
        <v>41391.782905092594</v>
      </c>
      <c r="P2709" t="str">
        <f>LEFT(N2709,SEARCH("/",N2709)-1)</f>
        <v>theater</v>
      </c>
      <c r="Q2709" t="str">
        <f>RIGHT(N2709,LEN(N2709)-SEARCH("/",N2709))</f>
        <v>spaces</v>
      </c>
      <c r="R2709">
        <f>YEAR(O2709)</f>
        <v>2013</v>
      </c>
    </row>
    <row r="2710" spans="1:18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>(((J2710/60)/60)/24)+DATE(1970,1,1)</f>
        <v>42512.698217592595</v>
      </c>
      <c r="P2710" t="str">
        <f>LEFT(N2710,SEARCH("/",N2710)-1)</f>
        <v>theater</v>
      </c>
      <c r="Q2710" t="str">
        <f>RIGHT(N2710,LEN(N2710)-SEARCH("/",N2710))</f>
        <v>spaces</v>
      </c>
      <c r="R2710">
        <f>YEAR(O2710)</f>
        <v>2016</v>
      </c>
    </row>
    <row r="2711" spans="1:18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>(((J2711/60)/60)/24)+DATE(1970,1,1)</f>
        <v>42612.149780092594</v>
      </c>
      <c r="P2711" t="str">
        <f>LEFT(N2711,SEARCH("/",N2711)-1)</f>
        <v>theater</v>
      </c>
      <c r="Q2711" t="str">
        <f>RIGHT(N2711,LEN(N2711)-SEARCH("/",N2711))</f>
        <v>spaces</v>
      </c>
      <c r="R2711">
        <f>YEAR(O2711)</f>
        <v>2016</v>
      </c>
    </row>
    <row r="2712" spans="1:18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>(((J2712/60)/60)/24)+DATE(1970,1,1)</f>
        <v>41828.229490740741</v>
      </c>
      <c r="P2712" t="str">
        <f>LEFT(N2712,SEARCH("/",N2712)-1)</f>
        <v>theater</v>
      </c>
      <c r="Q2712" t="str">
        <f>RIGHT(N2712,LEN(N2712)-SEARCH("/",N2712))</f>
        <v>spaces</v>
      </c>
      <c r="R2712">
        <f>YEAR(O2712)</f>
        <v>2014</v>
      </c>
    </row>
    <row r="2713" spans="1:18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>(((J2713/60)/60)/24)+DATE(1970,1,1)</f>
        <v>41780.745254629634</v>
      </c>
      <c r="P2713" t="str">
        <f>LEFT(N2713,SEARCH("/",N2713)-1)</f>
        <v>theater</v>
      </c>
      <c r="Q2713" t="str">
        <f>RIGHT(N2713,LEN(N2713)-SEARCH("/",N2713))</f>
        <v>spaces</v>
      </c>
      <c r="R2713">
        <f>YEAR(O2713)</f>
        <v>2014</v>
      </c>
    </row>
    <row r="2714" spans="1:18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>(((J2714/60)/60)/24)+DATE(1970,1,1)</f>
        <v>41432.062037037038</v>
      </c>
      <c r="P2714" t="str">
        <f>LEFT(N2714,SEARCH("/",N2714)-1)</f>
        <v>theater</v>
      </c>
      <c r="Q2714" t="str">
        <f>RIGHT(N2714,LEN(N2714)-SEARCH("/",N2714))</f>
        <v>spaces</v>
      </c>
      <c r="R2714">
        <f>YEAR(O2714)</f>
        <v>2013</v>
      </c>
    </row>
    <row r="2715" spans="1:18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>(((J2715/60)/60)/24)+DATE(1970,1,1)</f>
        <v>42322.653749999998</v>
      </c>
      <c r="P2715" t="str">
        <f>LEFT(N2715,SEARCH("/",N2715)-1)</f>
        <v>theater</v>
      </c>
      <c r="Q2715" t="str">
        <f>RIGHT(N2715,LEN(N2715)-SEARCH("/",N2715))</f>
        <v>spaces</v>
      </c>
      <c r="R2715">
        <f>YEAR(O2715)</f>
        <v>2015</v>
      </c>
    </row>
    <row r="2716" spans="1:18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>(((J2716/60)/60)/24)+DATE(1970,1,1)</f>
        <v>42629.655046296291</v>
      </c>
      <c r="P2716" t="str">
        <f>LEFT(N2716,SEARCH("/",N2716)-1)</f>
        <v>theater</v>
      </c>
      <c r="Q2716" t="str">
        <f>RIGHT(N2716,LEN(N2716)-SEARCH("/",N2716))</f>
        <v>spaces</v>
      </c>
      <c r="R2716">
        <f>YEAR(O2716)</f>
        <v>2016</v>
      </c>
    </row>
    <row r="2717" spans="1:18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>(((J2717/60)/60)/24)+DATE(1970,1,1)</f>
        <v>42387.398472222223</v>
      </c>
      <c r="P2717" t="str">
        <f>LEFT(N2717,SEARCH("/",N2717)-1)</f>
        <v>theater</v>
      </c>
      <c r="Q2717" t="str">
        <f>RIGHT(N2717,LEN(N2717)-SEARCH("/",N2717))</f>
        <v>spaces</v>
      </c>
      <c r="R2717">
        <f>YEAR(O2717)</f>
        <v>2016</v>
      </c>
    </row>
    <row r="2718" spans="1:18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>(((J2718/60)/60)/24)+DATE(1970,1,1)</f>
        <v>42255.333252314813</v>
      </c>
      <c r="P2718" t="str">
        <f>LEFT(N2718,SEARCH("/",N2718)-1)</f>
        <v>theater</v>
      </c>
      <c r="Q2718" t="str">
        <f>RIGHT(N2718,LEN(N2718)-SEARCH("/",N2718))</f>
        <v>spaces</v>
      </c>
      <c r="R2718">
        <f>YEAR(O2718)</f>
        <v>2015</v>
      </c>
    </row>
    <row r="2719" spans="1:18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>(((J2719/60)/60)/24)+DATE(1970,1,1)</f>
        <v>41934.914918981485</v>
      </c>
      <c r="P2719" t="str">
        <f>LEFT(N2719,SEARCH("/",N2719)-1)</f>
        <v>theater</v>
      </c>
      <c r="Q2719" t="str">
        <f>RIGHT(N2719,LEN(N2719)-SEARCH("/",N2719))</f>
        <v>spaces</v>
      </c>
      <c r="R2719">
        <f>YEAR(O2719)</f>
        <v>2014</v>
      </c>
    </row>
    <row r="2720" spans="1:18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>(((J2720/60)/60)/24)+DATE(1970,1,1)</f>
        <v>42465.596585648149</v>
      </c>
      <c r="P2720" t="str">
        <f>LEFT(N2720,SEARCH("/",N2720)-1)</f>
        <v>theater</v>
      </c>
      <c r="Q2720" t="str">
        <f>RIGHT(N2720,LEN(N2720)-SEARCH("/",N2720))</f>
        <v>spaces</v>
      </c>
      <c r="R2720">
        <f>YEAR(O2720)</f>
        <v>2016</v>
      </c>
    </row>
    <row r="2721" spans="1:18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>(((J2721/60)/60)/24)+DATE(1970,1,1)</f>
        <v>42418.031180555554</v>
      </c>
      <c r="P2721" t="str">
        <f>LEFT(N2721,SEARCH("/",N2721)-1)</f>
        <v>theater</v>
      </c>
      <c r="Q2721" t="str">
        <f>RIGHT(N2721,LEN(N2721)-SEARCH("/",N2721))</f>
        <v>spaces</v>
      </c>
      <c r="R2721">
        <f>YEAR(O2721)</f>
        <v>2016</v>
      </c>
    </row>
    <row r="2722" spans="1:18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>(((J2722/60)/60)/24)+DATE(1970,1,1)</f>
        <v>42655.465891203698</v>
      </c>
      <c r="P2722" t="str">
        <f>LEFT(N2722,SEARCH("/",N2722)-1)</f>
        <v>theater</v>
      </c>
      <c r="Q2722" t="str">
        <f>RIGHT(N2722,LEN(N2722)-SEARCH("/",N2722))</f>
        <v>spaces</v>
      </c>
      <c r="R2722">
        <f>YEAR(O2722)</f>
        <v>2016</v>
      </c>
    </row>
    <row r="2723" spans="1:18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>(((J2723/60)/60)/24)+DATE(1970,1,1)</f>
        <v>41493.543958333335</v>
      </c>
      <c r="P2723" t="str">
        <f>LEFT(N2723,SEARCH("/",N2723)-1)</f>
        <v>technology</v>
      </c>
      <c r="Q2723" t="str">
        <f>RIGHT(N2723,LEN(N2723)-SEARCH("/",N2723))</f>
        <v>hardware</v>
      </c>
      <c r="R2723">
        <f>YEAR(O2723)</f>
        <v>2013</v>
      </c>
    </row>
    <row r="2724" spans="1:18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>(((J2724/60)/60)/24)+DATE(1970,1,1)</f>
        <v>42704.857094907406</v>
      </c>
      <c r="P2724" t="str">
        <f>LEFT(N2724,SEARCH("/",N2724)-1)</f>
        <v>technology</v>
      </c>
      <c r="Q2724" t="str">
        <f>RIGHT(N2724,LEN(N2724)-SEARCH("/",N2724))</f>
        <v>hardware</v>
      </c>
      <c r="R2724">
        <f>YEAR(O2724)</f>
        <v>2016</v>
      </c>
    </row>
    <row r="2725" spans="1:18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>(((J2725/60)/60)/24)+DATE(1970,1,1)</f>
        <v>41944.83898148148</v>
      </c>
      <c r="P2725" t="str">
        <f>LEFT(N2725,SEARCH("/",N2725)-1)</f>
        <v>technology</v>
      </c>
      <c r="Q2725" t="str">
        <f>RIGHT(N2725,LEN(N2725)-SEARCH("/",N2725))</f>
        <v>hardware</v>
      </c>
      <c r="R2725">
        <f>YEAR(O2725)</f>
        <v>2014</v>
      </c>
    </row>
    <row r="2726" spans="1:18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>(((J2726/60)/60)/24)+DATE(1970,1,1)</f>
        <v>42199.32707175926</v>
      </c>
      <c r="P2726" t="str">
        <f>LEFT(N2726,SEARCH("/",N2726)-1)</f>
        <v>technology</v>
      </c>
      <c r="Q2726" t="str">
        <f>RIGHT(N2726,LEN(N2726)-SEARCH("/",N2726))</f>
        <v>hardware</v>
      </c>
      <c r="R2726">
        <f>YEAR(O2726)</f>
        <v>2015</v>
      </c>
    </row>
    <row r="2727" spans="1:18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>(((J2727/60)/60)/24)+DATE(1970,1,1)</f>
        <v>42745.744618055556</v>
      </c>
      <c r="P2727" t="str">
        <f>LEFT(N2727,SEARCH("/",N2727)-1)</f>
        <v>technology</v>
      </c>
      <c r="Q2727" t="str">
        <f>RIGHT(N2727,LEN(N2727)-SEARCH("/",N2727))</f>
        <v>hardware</v>
      </c>
      <c r="R2727">
        <f>YEAR(O2727)</f>
        <v>2017</v>
      </c>
    </row>
    <row r="2728" spans="1:18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>(((J2728/60)/60)/24)+DATE(1970,1,1)</f>
        <v>42452.579988425925</v>
      </c>
      <c r="P2728" t="str">
        <f>LEFT(N2728,SEARCH("/",N2728)-1)</f>
        <v>technology</v>
      </c>
      <c r="Q2728" t="str">
        <f>RIGHT(N2728,LEN(N2728)-SEARCH("/",N2728))</f>
        <v>hardware</v>
      </c>
      <c r="R2728">
        <f>YEAR(O2728)</f>
        <v>2016</v>
      </c>
    </row>
    <row r="2729" spans="1:18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>(((J2729/60)/60)/24)+DATE(1970,1,1)</f>
        <v>42198.676655092597</v>
      </c>
      <c r="P2729" t="str">
        <f>LEFT(N2729,SEARCH("/",N2729)-1)</f>
        <v>technology</v>
      </c>
      <c r="Q2729" t="str">
        <f>RIGHT(N2729,LEN(N2729)-SEARCH("/",N2729))</f>
        <v>hardware</v>
      </c>
      <c r="R2729">
        <f>YEAR(O2729)</f>
        <v>2015</v>
      </c>
    </row>
    <row r="2730" spans="1:18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>(((J2730/60)/60)/24)+DATE(1970,1,1)</f>
        <v>42333.59993055556</v>
      </c>
      <c r="P2730" t="str">
        <f>LEFT(N2730,SEARCH("/",N2730)-1)</f>
        <v>technology</v>
      </c>
      <c r="Q2730" t="str">
        <f>RIGHT(N2730,LEN(N2730)-SEARCH("/",N2730))</f>
        <v>hardware</v>
      </c>
      <c r="R2730">
        <f>YEAR(O2730)</f>
        <v>2015</v>
      </c>
    </row>
    <row r="2731" spans="1:18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>(((J2731/60)/60)/24)+DATE(1970,1,1)</f>
        <v>42095.240706018521</v>
      </c>
      <c r="P2731" t="str">
        <f>LEFT(N2731,SEARCH("/",N2731)-1)</f>
        <v>technology</v>
      </c>
      <c r="Q2731" t="str">
        <f>RIGHT(N2731,LEN(N2731)-SEARCH("/",N2731))</f>
        <v>hardware</v>
      </c>
      <c r="R2731">
        <f>YEAR(O2731)</f>
        <v>2015</v>
      </c>
    </row>
    <row r="2732" spans="1:18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>(((J2732/60)/60)/24)+DATE(1970,1,1)</f>
        <v>41351.541377314818</v>
      </c>
      <c r="P2732" t="str">
        <f>LEFT(N2732,SEARCH("/",N2732)-1)</f>
        <v>technology</v>
      </c>
      <c r="Q2732" t="str">
        <f>RIGHT(N2732,LEN(N2732)-SEARCH("/",N2732))</f>
        <v>hardware</v>
      </c>
      <c r="R2732">
        <f>YEAR(O2732)</f>
        <v>2013</v>
      </c>
    </row>
    <row r="2733" spans="1:18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>(((J2733/60)/60)/24)+DATE(1970,1,1)</f>
        <v>41872.525717592594</v>
      </c>
      <c r="P2733" t="str">
        <f>LEFT(N2733,SEARCH("/",N2733)-1)</f>
        <v>technology</v>
      </c>
      <c r="Q2733" t="str">
        <f>RIGHT(N2733,LEN(N2733)-SEARCH("/",N2733))</f>
        <v>hardware</v>
      </c>
      <c r="R2733">
        <f>YEAR(O2733)</f>
        <v>2014</v>
      </c>
    </row>
    <row r="2734" spans="1:18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>(((J2734/60)/60)/24)+DATE(1970,1,1)</f>
        <v>41389.808194444442</v>
      </c>
      <c r="P2734" t="str">
        <f>LEFT(N2734,SEARCH("/",N2734)-1)</f>
        <v>technology</v>
      </c>
      <c r="Q2734" t="str">
        <f>RIGHT(N2734,LEN(N2734)-SEARCH("/",N2734))</f>
        <v>hardware</v>
      </c>
      <c r="R2734">
        <f>YEAR(O2734)</f>
        <v>2013</v>
      </c>
    </row>
    <row r="2735" spans="1:18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>(((J2735/60)/60)/24)+DATE(1970,1,1)</f>
        <v>42044.272847222222</v>
      </c>
      <c r="P2735" t="str">
        <f>LEFT(N2735,SEARCH("/",N2735)-1)</f>
        <v>technology</v>
      </c>
      <c r="Q2735" t="str">
        <f>RIGHT(N2735,LEN(N2735)-SEARCH("/",N2735))</f>
        <v>hardware</v>
      </c>
      <c r="R2735">
        <f>YEAR(O2735)</f>
        <v>2015</v>
      </c>
    </row>
    <row r="2736" spans="1:18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>(((J2736/60)/60)/24)+DATE(1970,1,1)</f>
        <v>42626.668888888889</v>
      </c>
      <c r="P2736" t="str">
        <f>LEFT(N2736,SEARCH("/",N2736)-1)</f>
        <v>technology</v>
      </c>
      <c r="Q2736" t="str">
        <f>RIGHT(N2736,LEN(N2736)-SEARCH("/",N2736))</f>
        <v>hardware</v>
      </c>
      <c r="R2736">
        <f>YEAR(O2736)</f>
        <v>2016</v>
      </c>
    </row>
    <row r="2737" spans="1:18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>(((J2737/60)/60)/24)+DATE(1970,1,1)</f>
        <v>41316.120949074073</v>
      </c>
      <c r="P2737" t="str">
        <f>LEFT(N2737,SEARCH("/",N2737)-1)</f>
        <v>technology</v>
      </c>
      <c r="Q2737" t="str">
        <f>RIGHT(N2737,LEN(N2737)-SEARCH("/",N2737))</f>
        <v>hardware</v>
      </c>
      <c r="R2737">
        <f>YEAR(O2737)</f>
        <v>2013</v>
      </c>
    </row>
    <row r="2738" spans="1:18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>(((J2738/60)/60)/24)+DATE(1970,1,1)</f>
        <v>41722.666354166664</v>
      </c>
      <c r="P2738" t="str">
        <f>LEFT(N2738,SEARCH("/",N2738)-1)</f>
        <v>technology</v>
      </c>
      <c r="Q2738" t="str">
        <f>RIGHT(N2738,LEN(N2738)-SEARCH("/",N2738))</f>
        <v>hardware</v>
      </c>
      <c r="R2738">
        <f>YEAR(O2738)</f>
        <v>2014</v>
      </c>
    </row>
    <row r="2739" spans="1:18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>(((J2739/60)/60)/24)+DATE(1970,1,1)</f>
        <v>41611.917673611111</v>
      </c>
      <c r="P2739" t="str">
        <f>LEFT(N2739,SEARCH("/",N2739)-1)</f>
        <v>technology</v>
      </c>
      <c r="Q2739" t="str">
        <f>RIGHT(N2739,LEN(N2739)-SEARCH("/",N2739))</f>
        <v>hardware</v>
      </c>
      <c r="R2739">
        <f>YEAR(O2739)</f>
        <v>2013</v>
      </c>
    </row>
    <row r="2740" spans="1:18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>(((J2740/60)/60)/24)+DATE(1970,1,1)</f>
        <v>42620.143564814818</v>
      </c>
      <c r="P2740" t="str">
        <f>LEFT(N2740,SEARCH("/",N2740)-1)</f>
        <v>technology</v>
      </c>
      <c r="Q2740" t="str">
        <f>RIGHT(N2740,LEN(N2740)-SEARCH("/",N2740))</f>
        <v>hardware</v>
      </c>
      <c r="R2740">
        <f>YEAR(O2740)</f>
        <v>2016</v>
      </c>
    </row>
    <row r="2741" spans="1:18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>(((J2741/60)/60)/24)+DATE(1970,1,1)</f>
        <v>41719.887928240743</v>
      </c>
      <c r="P2741" t="str">
        <f>LEFT(N2741,SEARCH("/",N2741)-1)</f>
        <v>technology</v>
      </c>
      <c r="Q2741" t="str">
        <f>RIGHT(N2741,LEN(N2741)-SEARCH("/",N2741))</f>
        <v>hardware</v>
      </c>
      <c r="R2741">
        <f>YEAR(O2741)</f>
        <v>2014</v>
      </c>
    </row>
    <row r="2742" spans="1:18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>(((J2742/60)/60)/24)+DATE(1970,1,1)</f>
        <v>42045.031851851847</v>
      </c>
      <c r="P2742" t="str">
        <f>LEFT(N2742,SEARCH("/",N2742)-1)</f>
        <v>technology</v>
      </c>
      <c r="Q2742" t="str">
        <f>RIGHT(N2742,LEN(N2742)-SEARCH("/",N2742))</f>
        <v>hardware</v>
      </c>
      <c r="R2742">
        <f>YEAR(O2742)</f>
        <v>2015</v>
      </c>
    </row>
    <row r="2743" spans="1:18" ht="43.5" x14ac:dyDescent="0.35">
      <c r="A2743">
        <v>1444</v>
      </c>
      <c r="B2743" s="3" t="s">
        <v>1445</v>
      </c>
      <c r="C2743" s="3" t="s">
        <v>5554</v>
      </c>
      <c r="D2743" s="6">
        <v>4950</v>
      </c>
      <c r="E2743" s="8">
        <v>0</v>
      </c>
      <c r="F2743" t="s">
        <v>8220</v>
      </c>
      <c r="G2743" t="s">
        <v>8235</v>
      </c>
      <c r="H2743" t="s">
        <v>8248</v>
      </c>
      <c r="I2743">
        <v>1442091462</v>
      </c>
      <c r="J2743">
        <v>1436907462</v>
      </c>
      <c r="K2743" t="b">
        <v>0</v>
      </c>
      <c r="L2743">
        <v>0</v>
      </c>
      <c r="M2743" t="b">
        <v>0</v>
      </c>
      <c r="N2743" t="s">
        <v>8285</v>
      </c>
      <c r="O2743" s="9">
        <f>(((J2743/60)/60)/24)+DATE(1970,1,1)</f>
        <v>42199.873402777783</v>
      </c>
      <c r="P2743" t="str">
        <f>LEFT(N2743,SEARCH("/",N2743)-1)</f>
        <v>publishing</v>
      </c>
      <c r="Q2743" t="str">
        <f>RIGHT(N2743,LEN(N2743)-SEARCH("/",N2743))</f>
        <v>translations</v>
      </c>
      <c r="R2743">
        <f>YEAR(O2743)</f>
        <v>2015</v>
      </c>
    </row>
    <row r="2744" spans="1:18" ht="58" x14ac:dyDescent="0.35">
      <c r="A2744">
        <v>1777</v>
      </c>
      <c r="B2744" s="3" t="s">
        <v>1778</v>
      </c>
      <c r="C2744" s="3" t="s">
        <v>5887</v>
      </c>
      <c r="D2744" s="6">
        <v>4800</v>
      </c>
      <c r="E2744" s="8">
        <v>651</v>
      </c>
      <c r="F2744" t="s">
        <v>8220</v>
      </c>
      <c r="G2744" t="s">
        <v>8232</v>
      </c>
      <c r="H2744" t="s">
        <v>8248</v>
      </c>
      <c r="I2744">
        <v>1424421253</v>
      </c>
      <c r="J2744">
        <v>1421829253</v>
      </c>
      <c r="K2744" t="b">
        <v>1</v>
      </c>
      <c r="L2744">
        <v>10</v>
      </c>
      <c r="M2744" t="b">
        <v>0</v>
      </c>
      <c r="N2744" t="s">
        <v>8283</v>
      </c>
      <c r="O2744" s="9">
        <f>(((J2744/60)/60)/24)+DATE(1970,1,1)</f>
        <v>42025.357094907406</v>
      </c>
      <c r="P2744" t="str">
        <f>LEFT(N2744,SEARCH("/",N2744)-1)</f>
        <v>photography</v>
      </c>
      <c r="Q2744" t="str">
        <f>RIGHT(N2744,LEN(N2744)-SEARCH("/",N2744))</f>
        <v>photobooks</v>
      </c>
      <c r="R2744">
        <f>YEAR(O2744)</f>
        <v>2015</v>
      </c>
    </row>
    <row r="2745" spans="1:18" ht="43.5" x14ac:dyDescent="0.35">
      <c r="A2745">
        <v>2752</v>
      </c>
      <c r="B2745" s="3" t="s">
        <v>2752</v>
      </c>
      <c r="C2745" s="3" t="s">
        <v>6862</v>
      </c>
      <c r="D2745" s="6">
        <v>4800</v>
      </c>
      <c r="E2745" s="8">
        <v>550</v>
      </c>
      <c r="F2745" t="s">
        <v>8220</v>
      </c>
      <c r="G2745" t="s">
        <v>8223</v>
      </c>
      <c r="H2745" t="s">
        <v>8245</v>
      </c>
      <c r="I2745">
        <v>1324232504</v>
      </c>
      <c r="J2745">
        <v>1320776504</v>
      </c>
      <c r="K2745" t="b">
        <v>0</v>
      </c>
      <c r="L2745">
        <v>14</v>
      </c>
      <c r="M2745" t="b">
        <v>0</v>
      </c>
      <c r="N2745" t="s">
        <v>8302</v>
      </c>
      <c r="O2745" s="9">
        <f>(((J2745/60)/60)/24)+DATE(1970,1,1)</f>
        <v>40855.765092592592</v>
      </c>
      <c r="P2745" t="str">
        <f>LEFT(N2745,SEARCH("/",N2745)-1)</f>
        <v>publishing</v>
      </c>
      <c r="Q2745" t="str">
        <f>RIGHT(N2745,LEN(N2745)-SEARCH("/",N2745))</f>
        <v>children's books</v>
      </c>
      <c r="R2745">
        <f>YEAR(O2745)</f>
        <v>2011</v>
      </c>
    </row>
    <row r="2746" spans="1:18" ht="43.5" x14ac:dyDescent="0.35">
      <c r="A2746">
        <v>541</v>
      </c>
      <c r="B2746" s="3" t="s">
        <v>542</v>
      </c>
      <c r="C2746" s="3" t="s">
        <v>4651</v>
      </c>
      <c r="D2746" s="6">
        <v>4500</v>
      </c>
      <c r="E2746" s="8">
        <v>25</v>
      </c>
      <c r="F2746" t="s">
        <v>8220</v>
      </c>
      <c r="G2746" t="s">
        <v>8223</v>
      </c>
      <c r="H2746" t="s">
        <v>8245</v>
      </c>
      <c r="I2746">
        <v>1446080834</v>
      </c>
      <c r="J2746">
        <v>1443488834</v>
      </c>
      <c r="K2746" t="b">
        <v>0</v>
      </c>
      <c r="L2746">
        <v>1</v>
      </c>
      <c r="M2746" t="b">
        <v>0</v>
      </c>
      <c r="N2746" t="s">
        <v>8270</v>
      </c>
      <c r="O2746" s="9">
        <f>(((J2746/60)/60)/24)+DATE(1970,1,1)</f>
        <v>42276.046689814815</v>
      </c>
      <c r="P2746" t="str">
        <f>LEFT(N2746,SEARCH("/",N2746)-1)</f>
        <v>technology</v>
      </c>
      <c r="Q2746" t="str">
        <f>RIGHT(N2746,LEN(N2746)-SEARCH("/",N2746))</f>
        <v>web</v>
      </c>
      <c r="R2746">
        <f>YEAR(O2746)</f>
        <v>2015</v>
      </c>
    </row>
    <row r="2747" spans="1:18" ht="43.5" x14ac:dyDescent="0.35">
      <c r="A2747">
        <v>861</v>
      </c>
      <c r="B2747" s="3" t="s">
        <v>862</v>
      </c>
      <c r="C2747" s="3" t="s">
        <v>4971</v>
      </c>
      <c r="D2747" s="6">
        <v>4500</v>
      </c>
      <c r="E2747" s="8">
        <v>101</v>
      </c>
      <c r="F2747" t="s">
        <v>8220</v>
      </c>
      <c r="G2747" t="s">
        <v>8223</v>
      </c>
      <c r="H2747" t="s">
        <v>8245</v>
      </c>
      <c r="I2747">
        <v>1474067404</v>
      </c>
      <c r="J2747">
        <v>1471475404</v>
      </c>
      <c r="K2747" t="b">
        <v>0</v>
      </c>
      <c r="L2747">
        <v>2</v>
      </c>
      <c r="M2747" t="b">
        <v>0</v>
      </c>
      <c r="N2747" t="s">
        <v>8276</v>
      </c>
      <c r="O2747" s="9">
        <f>(((J2747/60)/60)/24)+DATE(1970,1,1)</f>
        <v>42599.965324074074</v>
      </c>
      <c r="P2747" t="str">
        <f>LEFT(N2747,SEARCH("/",N2747)-1)</f>
        <v>music</v>
      </c>
      <c r="Q2747" t="str">
        <f>RIGHT(N2747,LEN(N2747)-SEARCH("/",N2747))</f>
        <v>jazz</v>
      </c>
      <c r="R2747">
        <f>YEAR(O2747)</f>
        <v>2016</v>
      </c>
    </row>
    <row r="2748" spans="1:18" ht="43.5" x14ac:dyDescent="0.35">
      <c r="A2748">
        <v>1118</v>
      </c>
      <c r="B2748" s="3" t="s">
        <v>1119</v>
      </c>
      <c r="C2748" s="3" t="s">
        <v>5228</v>
      </c>
      <c r="D2748" s="6">
        <v>4500</v>
      </c>
      <c r="E2748" s="8">
        <v>109</v>
      </c>
      <c r="F2748" t="s">
        <v>8220</v>
      </c>
      <c r="G2748" t="s">
        <v>8225</v>
      </c>
      <c r="H2748" t="s">
        <v>8247</v>
      </c>
      <c r="I2748">
        <v>1396666779</v>
      </c>
      <c r="J2748">
        <v>1394078379</v>
      </c>
      <c r="K2748" t="b">
        <v>0</v>
      </c>
      <c r="L2748">
        <v>3</v>
      </c>
      <c r="M2748" t="b">
        <v>0</v>
      </c>
      <c r="N2748" t="s">
        <v>8280</v>
      </c>
      <c r="O2748" s="9">
        <f>(((J2748/60)/60)/24)+DATE(1970,1,1)</f>
        <v>41704.16642361111</v>
      </c>
      <c r="P2748" t="str">
        <f>LEFT(N2748,SEARCH("/",N2748)-1)</f>
        <v>games</v>
      </c>
      <c r="Q2748" t="str">
        <f>RIGHT(N2748,LEN(N2748)-SEARCH("/",N2748))</f>
        <v>video games</v>
      </c>
      <c r="R2748">
        <f>YEAR(O2748)</f>
        <v>2014</v>
      </c>
    </row>
    <row r="2749" spans="1:18" ht="43.5" x14ac:dyDescent="0.35">
      <c r="A2749">
        <v>1417</v>
      </c>
      <c r="B2749" s="3" t="s">
        <v>1418</v>
      </c>
      <c r="C2749" s="3" t="s">
        <v>5527</v>
      </c>
      <c r="D2749" s="6">
        <v>4500</v>
      </c>
      <c r="E2749" s="8">
        <v>55</v>
      </c>
      <c r="F2749" t="s">
        <v>8220</v>
      </c>
      <c r="G2749" t="s">
        <v>8223</v>
      </c>
      <c r="H2749" t="s">
        <v>8245</v>
      </c>
      <c r="I2749">
        <v>1442315460</v>
      </c>
      <c r="J2749">
        <v>1439696174</v>
      </c>
      <c r="K2749" t="b">
        <v>0</v>
      </c>
      <c r="L2749">
        <v>2</v>
      </c>
      <c r="M2749" t="b">
        <v>0</v>
      </c>
      <c r="N2749" t="s">
        <v>8285</v>
      </c>
      <c r="O2749" s="9">
        <f>(((J2749/60)/60)/24)+DATE(1970,1,1)</f>
        <v>42232.15016203704</v>
      </c>
      <c r="P2749" t="str">
        <f>LEFT(N2749,SEARCH("/",N2749)-1)</f>
        <v>publishing</v>
      </c>
      <c r="Q2749" t="str">
        <f>RIGHT(N2749,LEN(N2749)-SEARCH("/",N2749))</f>
        <v>translations</v>
      </c>
      <c r="R2749">
        <f>YEAR(O2749)</f>
        <v>2015</v>
      </c>
    </row>
    <row r="2750" spans="1:18" ht="43.5" x14ac:dyDescent="0.35">
      <c r="A2750">
        <v>1734</v>
      </c>
      <c r="B2750" s="3" t="s">
        <v>1735</v>
      </c>
      <c r="C2750" s="3" t="s">
        <v>5844</v>
      </c>
      <c r="D2750" s="6">
        <v>4500</v>
      </c>
      <c r="E2750" s="8">
        <v>1</v>
      </c>
      <c r="F2750" t="s">
        <v>8220</v>
      </c>
      <c r="G2750" t="s">
        <v>8223</v>
      </c>
      <c r="H2750" t="s">
        <v>8245</v>
      </c>
      <c r="I2750">
        <v>1431046356</v>
      </c>
      <c r="J2750">
        <v>1428454356</v>
      </c>
      <c r="K2750" t="b">
        <v>0</v>
      </c>
      <c r="L2750">
        <v>1</v>
      </c>
      <c r="M2750" t="b">
        <v>0</v>
      </c>
      <c r="N2750" t="s">
        <v>8291</v>
      </c>
      <c r="O2750" s="9">
        <f>(((J2750/60)/60)/24)+DATE(1970,1,1)</f>
        <v>42102.036527777775</v>
      </c>
      <c r="P2750" t="str">
        <f>LEFT(N2750,SEARCH("/",N2750)-1)</f>
        <v>music</v>
      </c>
      <c r="Q2750" t="str">
        <f>RIGHT(N2750,LEN(N2750)-SEARCH("/",N2750))</f>
        <v>faith</v>
      </c>
      <c r="R2750">
        <f>YEAR(O2750)</f>
        <v>2015</v>
      </c>
    </row>
    <row r="2751" spans="1:18" ht="43.5" x14ac:dyDescent="0.35">
      <c r="A2751">
        <v>2851</v>
      </c>
      <c r="B2751" s="3" t="s">
        <v>2851</v>
      </c>
      <c r="C2751" s="3" t="s">
        <v>6961</v>
      </c>
      <c r="D2751" s="6">
        <v>4500</v>
      </c>
      <c r="E2751" s="8">
        <v>0</v>
      </c>
      <c r="F2751" t="s">
        <v>8220</v>
      </c>
      <c r="G2751" t="s">
        <v>8240</v>
      </c>
      <c r="H2751" t="s">
        <v>8248</v>
      </c>
      <c r="I2751">
        <v>1454109420</v>
      </c>
      <c r="J2751">
        <v>1453334629</v>
      </c>
      <c r="K2751" t="b">
        <v>0</v>
      </c>
      <c r="L2751">
        <v>0</v>
      </c>
      <c r="M2751" t="b">
        <v>0</v>
      </c>
      <c r="N2751" t="s">
        <v>8269</v>
      </c>
      <c r="O2751" s="9">
        <f>(((J2751/60)/60)/24)+DATE(1970,1,1)</f>
        <v>42390.002650462964</v>
      </c>
      <c r="P2751" t="str">
        <f>LEFT(N2751,SEARCH("/",N2751)-1)</f>
        <v>theater</v>
      </c>
      <c r="Q2751" t="str">
        <f>RIGHT(N2751,LEN(N2751)-SEARCH("/",N2751))</f>
        <v>plays</v>
      </c>
      <c r="R2751">
        <f>YEAR(O2751)</f>
        <v>2016</v>
      </c>
    </row>
    <row r="2752" spans="1:18" ht="58" x14ac:dyDescent="0.35">
      <c r="A2752">
        <v>4099</v>
      </c>
      <c r="B2752" s="3" t="s">
        <v>4095</v>
      </c>
      <c r="C2752" s="3" t="s">
        <v>8202</v>
      </c>
      <c r="D2752" s="6">
        <v>4500</v>
      </c>
      <c r="E2752" s="8">
        <v>50</v>
      </c>
      <c r="F2752" t="s">
        <v>8220</v>
      </c>
      <c r="G2752" t="s">
        <v>8223</v>
      </c>
      <c r="H2752" t="s">
        <v>8245</v>
      </c>
      <c r="I2752">
        <v>1472847873</v>
      </c>
      <c r="J2752">
        <v>1468959873</v>
      </c>
      <c r="K2752" t="b">
        <v>0</v>
      </c>
      <c r="L2752">
        <v>1</v>
      </c>
      <c r="M2752" t="b">
        <v>0</v>
      </c>
      <c r="N2752" t="s">
        <v>8269</v>
      </c>
      <c r="O2752" s="9">
        <f>(((J2752/60)/60)/24)+DATE(1970,1,1)</f>
        <v>42570.850381944445</v>
      </c>
      <c r="P2752" t="str">
        <f>LEFT(N2752,SEARCH("/",N2752)-1)</f>
        <v>theater</v>
      </c>
      <c r="Q2752" t="str">
        <f>RIGHT(N2752,LEN(N2752)-SEARCH("/",N2752))</f>
        <v>plays</v>
      </c>
      <c r="R2752">
        <f>YEAR(O2752)</f>
        <v>2016</v>
      </c>
    </row>
    <row r="2753" spans="1:18" x14ac:dyDescent="0.35">
      <c r="A2753">
        <v>497</v>
      </c>
      <c r="B2753" s="3" t="s">
        <v>498</v>
      </c>
      <c r="C2753" s="3" t="s">
        <v>4607</v>
      </c>
      <c r="D2753" s="6">
        <v>4480</v>
      </c>
      <c r="E2753" s="8">
        <v>30</v>
      </c>
      <c r="F2753" t="s">
        <v>8220</v>
      </c>
      <c r="G2753" t="s">
        <v>8223</v>
      </c>
      <c r="H2753" t="s">
        <v>8245</v>
      </c>
      <c r="I2753">
        <v>1419483600</v>
      </c>
      <c r="J2753">
        <v>1414889665</v>
      </c>
      <c r="K2753" t="b">
        <v>0</v>
      </c>
      <c r="L2753">
        <v>3</v>
      </c>
      <c r="M2753" t="b">
        <v>0</v>
      </c>
      <c r="N2753" t="s">
        <v>8268</v>
      </c>
      <c r="O2753" s="9">
        <f>(((J2753/60)/60)/24)+DATE(1970,1,1)</f>
        <v>41945.037789351853</v>
      </c>
      <c r="P2753" t="str">
        <f>LEFT(N2753,SEARCH("/",N2753)-1)</f>
        <v>film &amp; video</v>
      </c>
      <c r="Q2753" t="str">
        <f>RIGHT(N2753,LEN(N2753)-SEARCH("/",N2753))</f>
        <v>animation</v>
      </c>
      <c r="R2753">
        <f>YEAR(O2753)</f>
        <v>2014</v>
      </c>
    </row>
    <row r="2754" spans="1:18" ht="43.5" x14ac:dyDescent="0.35">
      <c r="A2754">
        <v>215</v>
      </c>
      <c r="B2754" s="3" t="s">
        <v>217</v>
      </c>
      <c r="C2754" s="3" t="s">
        <v>4325</v>
      </c>
      <c r="D2754" s="6">
        <v>4400</v>
      </c>
      <c r="E2754" s="8">
        <v>10</v>
      </c>
      <c r="F2754" t="s">
        <v>8220</v>
      </c>
      <c r="G2754" t="s">
        <v>8224</v>
      </c>
      <c r="H2754" t="s">
        <v>8246</v>
      </c>
      <c r="I2754">
        <v>1455753540</v>
      </c>
      <c r="J2754">
        <v>1452058282</v>
      </c>
      <c r="K2754" t="b">
        <v>0</v>
      </c>
      <c r="L2754">
        <v>1</v>
      </c>
      <c r="M2754" t="b">
        <v>0</v>
      </c>
      <c r="N2754" t="s">
        <v>8266</v>
      </c>
      <c r="O2754" s="9">
        <f>(((J2754/60)/60)/24)+DATE(1970,1,1)</f>
        <v>42375.230115740742</v>
      </c>
      <c r="P2754" t="str">
        <f>LEFT(N2754,SEARCH("/",N2754)-1)</f>
        <v>film &amp; video</v>
      </c>
      <c r="Q2754" t="str">
        <f>RIGHT(N2754,LEN(N2754)-SEARCH("/",N2754))</f>
        <v>drama</v>
      </c>
      <c r="R2754">
        <f>YEAR(O2754)</f>
        <v>2016</v>
      </c>
    </row>
    <row r="2755" spans="1:18" ht="43.5" x14ac:dyDescent="0.35">
      <c r="A2755">
        <v>1415</v>
      </c>
      <c r="B2755" s="3" t="s">
        <v>1416</v>
      </c>
      <c r="C2755" s="3" t="s">
        <v>5525</v>
      </c>
      <c r="D2755" s="6">
        <v>4400</v>
      </c>
      <c r="E2755" s="8">
        <v>800</v>
      </c>
      <c r="F2755" t="s">
        <v>8220</v>
      </c>
      <c r="G2755" t="s">
        <v>8223</v>
      </c>
      <c r="H2755" t="s">
        <v>8245</v>
      </c>
      <c r="I2755">
        <v>1439741591</v>
      </c>
      <c r="J2755">
        <v>1436285591</v>
      </c>
      <c r="K2755" t="b">
        <v>0</v>
      </c>
      <c r="L2755">
        <v>9</v>
      </c>
      <c r="M2755" t="b">
        <v>0</v>
      </c>
      <c r="N2755" t="s">
        <v>8285</v>
      </c>
      <c r="O2755" s="9">
        <f>(((J2755/60)/60)/24)+DATE(1970,1,1)</f>
        <v>42192.675821759258</v>
      </c>
      <c r="P2755" t="str">
        <f>LEFT(N2755,SEARCH("/",N2755)-1)</f>
        <v>publishing</v>
      </c>
      <c r="Q2755" t="str">
        <f>RIGHT(N2755,LEN(N2755)-SEARCH("/",N2755))</f>
        <v>translations</v>
      </c>
      <c r="R2755">
        <f>YEAR(O2755)</f>
        <v>2015</v>
      </c>
    </row>
    <row r="2756" spans="1:18" ht="43.5" x14ac:dyDescent="0.35">
      <c r="A2756">
        <v>1552</v>
      </c>
      <c r="B2756" s="3" t="s">
        <v>1553</v>
      </c>
      <c r="C2756" s="3" t="s">
        <v>5662</v>
      </c>
      <c r="D2756" s="6">
        <v>4300</v>
      </c>
      <c r="E2756" s="8">
        <v>2115</v>
      </c>
      <c r="F2756" t="s">
        <v>8220</v>
      </c>
      <c r="G2756" t="s">
        <v>8223</v>
      </c>
      <c r="H2756" t="s">
        <v>8245</v>
      </c>
      <c r="I2756">
        <v>1412135940</v>
      </c>
      <c r="J2756">
        <v>1410366708</v>
      </c>
      <c r="K2756" t="b">
        <v>0</v>
      </c>
      <c r="L2756">
        <v>16</v>
      </c>
      <c r="M2756" t="b">
        <v>0</v>
      </c>
      <c r="N2756" t="s">
        <v>8287</v>
      </c>
      <c r="O2756" s="9">
        <f>(((J2756/60)/60)/24)+DATE(1970,1,1)</f>
        <v>41892.688750000001</v>
      </c>
      <c r="P2756" t="str">
        <f>LEFT(N2756,SEARCH("/",N2756)-1)</f>
        <v>photography</v>
      </c>
      <c r="Q2756" t="str">
        <f>RIGHT(N2756,LEN(N2756)-SEARCH("/",N2756))</f>
        <v>nature</v>
      </c>
      <c r="R2756">
        <f>YEAR(O2756)</f>
        <v>2014</v>
      </c>
    </row>
    <row r="2757" spans="1:18" ht="43.5" x14ac:dyDescent="0.35">
      <c r="A2757">
        <v>763</v>
      </c>
      <c r="B2757" s="3" t="s">
        <v>764</v>
      </c>
      <c r="C2757" s="3" t="s">
        <v>4873</v>
      </c>
      <c r="D2757" s="6">
        <v>4290</v>
      </c>
      <c r="E2757" s="8">
        <v>5</v>
      </c>
      <c r="F2757" t="s">
        <v>8220</v>
      </c>
      <c r="G2757" t="s">
        <v>8224</v>
      </c>
      <c r="H2757" t="s">
        <v>8246</v>
      </c>
      <c r="I2757">
        <v>1376563408</v>
      </c>
      <c r="J2757">
        <v>1373971408</v>
      </c>
      <c r="K2757" t="b">
        <v>0</v>
      </c>
      <c r="L2757">
        <v>1</v>
      </c>
      <c r="M2757" t="b">
        <v>0</v>
      </c>
      <c r="N2757" t="s">
        <v>8273</v>
      </c>
      <c r="O2757" s="9">
        <f>(((J2757/60)/60)/24)+DATE(1970,1,1)</f>
        <v>41471.446851851848</v>
      </c>
      <c r="P2757" t="str">
        <f>LEFT(N2757,SEARCH("/",N2757)-1)</f>
        <v>publishing</v>
      </c>
      <c r="Q2757" t="str">
        <f>RIGHT(N2757,LEN(N2757)-SEARCH("/",N2757))</f>
        <v>fiction</v>
      </c>
      <c r="R2757">
        <f>YEAR(O2757)</f>
        <v>2013</v>
      </c>
    </row>
    <row r="2758" spans="1:18" ht="43.5" x14ac:dyDescent="0.35">
      <c r="A2758">
        <v>1771</v>
      </c>
      <c r="B2758" s="3" t="s">
        <v>1772</v>
      </c>
      <c r="C2758" s="3" t="s">
        <v>5881</v>
      </c>
      <c r="D2758" s="6">
        <v>4200</v>
      </c>
      <c r="E2758" s="8">
        <v>895</v>
      </c>
      <c r="F2758" t="s">
        <v>8220</v>
      </c>
      <c r="G2758" t="s">
        <v>8224</v>
      </c>
      <c r="H2758" t="s">
        <v>8246</v>
      </c>
      <c r="I2758">
        <v>1414107040</v>
      </c>
      <c r="J2758">
        <v>1411515040</v>
      </c>
      <c r="K2758" t="b">
        <v>1</v>
      </c>
      <c r="L2758">
        <v>25</v>
      </c>
      <c r="M2758" t="b">
        <v>0</v>
      </c>
      <c r="N2758" t="s">
        <v>8283</v>
      </c>
      <c r="O2758" s="9">
        <f>(((J2758/60)/60)/24)+DATE(1970,1,1)</f>
        <v>41905.979629629634</v>
      </c>
      <c r="P2758" t="str">
        <f>LEFT(N2758,SEARCH("/",N2758)-1)</f>
        <v>photography</v>
      </c>
      <c r="Q2758" t="str">
        <f>RIGHT(N2758,LEN(N2758)-SEARCH("/",N2758))</f>
        <v>photobooks</v>
      </c>
      <c r="R2758">
        <f>YEAR(O2758)</f>
        <v>2014</v>
      </c>
    </row>
    <row r="2759" spans="1:18" ht="43.5" x14ac:dyDescent="0.35">
      <c r="A2759">
        <v>1136</v>
      </c>
      <c r="B2759" s="3" t="s">
        <v>1137</v>
      </c>
      <c r="C2759" s="3" t="s">
        <v>5246</v>
      </c>
      <c r="D2759" s="6">
        <v>4190</v>
      </c>
      <c r="E2759" s="8">
        <v>270</v>
      </c>
      <c r="F2759" t="s">
        <v>8220</v>
      </c>
      <c r="G2759" t="s">
        <v>8229</v>
      </c>
      <c r="H2759" t="s">
        <v>8248</v>
      </c>
      <c r="I2759">
        <v>1450541229</v>
      </c>
      <c r="J2759">
        <v>1447949229</v>
      </c>
      <c r="K2759" t="b">
        <v>0</v>
      </c>
      <c r="L2759">
        <v>6</v>
      </c>
      <c r="M2759" t="b">
        <v>0</v>
      </c>
      <c r="N2759" t="s">
        <v>8281</v>
      </c>
      <c r="O2759" s="9">
        <f>(((J2759/60)/60)/24)+DATE(1970,1,1)</f>
        <v>42327.671631944439</v>
      </c>
      <c r="P2759" t="str">
        <f>LEFT(N2759,SEARCH("/",N2759)-1)</f>
        <v>games</v>
      </c>
      <c r="Q2759" t="str">
        <f>RIGHT(N2759,LEN(N2759)-SEARCH("/",N2759))</f>
        <v>mobile games</v>
      </c>
      <c r="R2759">
        <f>YEAR(O2759)</f>
        <v>2015</v>
      </c>
    </row>
    <row r="2760" spans="1:18" ht="29" x14ac:dyDescent="0.35">
      <c r="A2760">
        <v>3103</v>
      </c>
      <c r="B2760" s="3" t="s">
        <v>3103</v>
      </c>
      <c r="C2760" s="3" t="s">
        <v>7213</v>
      </c>
      <c r="D2760" s="6">
        <v>4100</v>
      </c>
      <c r="E2760" s="8">
        <v>11</v>
      </c>
      <c r="F2760" t="s">
        <v>8220</v>
      </c>
      <c r="G2760" t="s">
        <v>8223</v>
      </c>
      <c r="H2760" t="s">
        <v>8245</v>
      </c>
      <c r="I2760">
        <v>1434080706</v>
      </c>
      <c r="J2760">
        <v>1428896706</v>
      </c>
      <c r="K2760" t="b">
        <v>0</v>
      </c>
      <c r="L2760">
        <v>2</v>
      </c>
      <c r="M2760" t="b">
        <v>0</v>
      </c>
      <c r="N2760" t="s">
        <v>8301</v>
      </c>
      <c r="O2760" s="9">
        <f>(((J2760/60)/60)/24)+DATE(1970,1,1)</f>
        <v>42107.156319444446</v>
      </c>
      <c r="P2760" t="str">
        <f>LEFT(N2760,SEARCH("/",N2760)-1)</f>
        <v>theater</v>
      </c>
      <c r="Q2760" t="str">
        <f>RIGHT(N2760,LEN(N2760)-SEARCH("/",N2760))</f>
        <v>spaces</v>
      </c>
      <c r="R2760">
        <f>YEAR(O2760)</f>
        <v>2015</v>
      </c>
    </row>
    <row r="2761" spans="1:18" ht="58" x14ac:dyDescent="0.35">
      <c r="A2761">
        <v>3084</v>
      </c>
      <c r="B2761" s="3" t="s">
        <v>3084</v>
      </c>
      <c r="C2761" s="3" t="s">
        <v>7194</v>
      </c>
      <c r="D2761" s="6">
        <v>4059</v>
      </c>
      <c r="E2761" s="8">
        <v>470</v>
      </c>
      <c r="F2761" t="s">
        <v>8220</v>
      </c>
      <c r="G2761" t="s">
        <v>8223</v>
      </c>
      <c r="H2761" t="s">
        <v>8245</v>
      </c>
      <c r="I2761">
        <v>1430851680</v>
      </c>
      <c r="J2761">
        <v>1428340931</v>
      </c>
      <c r="K2761" t="b">
        <v>0</v>
      </c>
      <c r="L2761">
        <v>6</v>
      </c>
      <c r="M2761" t="b">
        <v>0</v>
      </c>
      <c r="N2761" t="s">
        <v>8301</v>
      </c>
      <c r="O2761" s="9">
        <f>(((J2761/60)/60)/24)+DATE(1970,1,1)</f>
        <v>42100.723738425921</v>
      </c>
      <c r="P2761" t="str">
        <f>LEFT(N2761,SEARCH("/",N2761)-1)</f>
        <v>theater</v>
      </c>
      <c r="Q2761" t="str">
        <f>RIGHT(N2761,LEN(N2761)-SEARCH("/",N2761))</f>
        <v>spaces</v>
      </c>
      <c r="R2761">
        <f>YEAR(O2761)</f>
        <v>2015</v>
      </c>
    </row>
    <row r="2762" spans="1:18" ht="43.5" x14ac:dyDescent="0.35">
      <c r="A2762">
        <v>232</v>
      </c>
      <c r="B2762" s="3" t="s">
        <v>234</v>
      </c>
      <c r="C2762" s="3" t="s">
        <v>4342</v>
      </c>
      <c r="D2762" s="6">
        <v>4000</v>
      </c>
      <c r="E2762" s="8">
        <v>110</v>
      </c>
      <c r="F2762" t="s">
        <v>8220</v>
      </c>
      <c r="G2762" t="s">
        <v>8224</v>
      </c>
      <c r="H2762" t="s">
        <v>8246</v>
      </c>
      <c r="I2762">
        <v>1425066546</v>
      </c>
      <c r="J2762">
        <v>1422474546</v>
      </c>
      <c r="K2762" t="b">
        <v>0</v>
      </c>
      <c r="L2762">
        <v>7</v>
      </c>
      <c r="M2762" t="b">
        <v>0</v>
      </c>
      <c r="N2762" t="s">
        <v>8266</v>
      </c>
      <c r="O2762" s="9">
        <f>(((J2762/60)/60)/24)+DATE(1970,1,1)</f>
        <v>42032.82576388889</v>
      </c>
      <c r="P2762" t="str">
        <f>LEFT(N2762,SEARCH("/",N2762)-1)</f>
        <v>film &amp; video</v>
      </c>
      <c r="Q2762" t="str">
        <f>RIGHT(N2762,LEN(N2762)-SEARCH("/",N2762))</f>
        <v>drama</v>
      </c>
      <c r="R2762">
        <f>YEAR(O2762)</f>
        <v>2015</v>
      </c>
    </row>
    <row r="2763" spans="1:18" ht="43.5" x14ac:dyDescent="0.35">
      <c r="A2763">
        <v>766</v>
      </c>
      <c r="B2763" s="3" t="s">
        <v>767</v>
      </c>
      <c r="C2763" s="3" t="s">
        <v>4876</v>
      </c>
      <c r="D2763" s="6">
        <v>4000</v>
      </c>
      <c r="E2763" s="8">
        <v>0</v>
      </c>
      <c r="F2763" t="s">
        <v>8220</v>
      </c>
      <c r="G2763" t="s">
        <v>8228</v>
      </c>
      <c r="H2763" t="s">
        <v>8250</v>
      </c>
      <c r="I2763">
        <v>1424112483</v>
      </c>
      <c r="J2763">
        <v>1421520483</v>
      </c>
      <c r="K2763" t="b">
        <v>0</v>
      </c>
      <c r="L2763">
        <v>0</v>
      </c>
      <c r="M2763" t="b">
        <v>0</v>
      </c>
      <c r="N2763" t="s">
        <v>8273</v>
      </c>
      <c r="O2763" s="9">
        <f>(((J2763/60)/60)/24)+DATE(1970,1,1)</f>
        <v>42021.783368055556</v>
      </c>
      <c r="P2763" t="str">
        <f>LEFT(N2763,SEARCH("/",N2763)-1)</f>
        <v>publishing</v>
      </c>
      <c r="Q2763" t="str">
        <f>RIGHT(N2763,LEN(N2763)-SEARCH("/",N2763))</f>
        <v>fiction</v>
      </c>
      <c r="R2763">
        <f>YEAR(O2763)</f>
        <v>2015</v>
      </c>
    </row>
    <row r="2764" spans="1:18" ht="58" x14ac:dyDescent="0.35">
      <c r="A2764">
        <v>769</v>
      </c>
      <c r="B2764" s="3" t="s">
        <v>770</v>
      </c>
      <c r="C2764" s="3" t="s">
        <v>4879</v>
      </c>
      <c r="D2764" s="6">
        <v>4000</v>
      </c>
      <c r="E2764" s="8">
        <v>1656</v>
      </c>
      <c r="F2764" t="s">
        <v>8220</v>
      </c>
      <c r="G2764" t="s">
        <v>8223</v>
      </c>
      <c r="H2764" t="s">
        <v>8245</v>
      </c>
      <c r="I2764">
        <v>1388102094</v>
      </c>
      <c r="J2764">
        <v>1385510094</v>
      </c>
      <c r="K2764" t="b">
        <v>0</v>
      </c>
      <c r="L2764">
        <v>52</v>
      </c>
      <c r="M2764" t="b">
        <v>0</v>
      </c>
      <c r="N2764" t="s">
        <v>8273</v>
      </c>
      <c r="O2764" s="9">
        <f>(((J2764/60)/60)/24)+DATE(1970,1,1)</f>
        <v>41604.996458333335</v>
      </c>
      <c r="P2764" t="str">
        <f>LEFT(N2764,SEARCH("/",N2764)-1)</f>
        <v>publishing</v>
      </c>
      <c r="Q2764" t="str">
        <f>RIGHT(N2764,LEN(N2764)-SEARCH("/",N2764))</f>
        <v>fiction</v>
      </c>
      <c r="R2764">
        <f>YEAR(O2764)</f>
        <v>2013</v>
      </c>
    </row>
    <row r="2765" spans="1:18" ht="58" x14ac:dyDescent="0.35">
      <c r="A2765">
        <v>948</v>
      </c>
      <c r="B2765" s="3" t="s">
        <v>949</v>
      </c>
      <c r="C2765" s="3" t="s">
        <v>5058</v>
      </c>
      <c r="D2765" s="6">
        <v>4000</v>
      </c>
      <c r="E2765" s="8">
        <v>480</v>
      </c>
      <c r="F2765" t="s">
        <v>8220</v>
      </c>
      <c r="G2765" t="s">
        <v>8232</v>
      </c>
      <c r="H2765" t="s">
        <v>8248</v>
      </c>
      <c r="I2765">
        <v>1457812364</v>
      </c>
      <c r="J2765">
        <v>1455220364</v>
      </c>
      <c r="K2765" t="b">
        <v>0</v>
      </c>
      <c r="L2765">
        <v>8</v>
      </c>
      <c r="M2765" t="b">
        <v>0</v>
      </c>
      <c r="N2765" t="s">
        <v>8271</v>
      </c>
      <c r="O2765" s="9">
        <f>(((J2765/60)/60)/24)+DATE(1970,1,1)</f>
        <v>42411.828287037039</v>
      </c>
      <c r="P2765" t="str">
        <f>LEFT(N2765,SEARCH("/",N2765)-1)</f>
        <v>technology</v>
      </c>
      <c r="Q2765" t="str">
        <f>RIGHT(N2765,LEN(N2765)-SEARCH("/",N2765))</f>
        <v>wearables</v>
      </c>
      <c r="R2765">
        <f>YEAR(O2765)</f>
        <v>2016</v>
      </c>
    </row>
    <row r="2766" spans="1:18" ht="43.5" x14ac:dyDescent="0.35">
      <c r="A2766">
        <v>996</v>
      </c>
      <c r="B2766" s="3" t="s">
        <v>997</v>
      </c>
      <c r="C2766" s="3" t="s">
        <v>5106</v>
      </c>
      <c r="D2766" s="6">
        <v>4000</v>
      </c>
      <c r="E2766" s="8">
        <v>65</v>
      </c>
      <c r="F2766" t="s">
        <v>8220</v>
      </c>
      <c r="G2766" t="s">
        <v>8223</v>
      </c>
      <c r="H2766" t="s">
        <v>8245</v>
      </c>
      <c r="I2766">
        <v>1406474820</v>
      </c>
      <c r="J2766">
        <v>1403902060</v>
      </c>
      <c r="K2766" t="b">
        <v>0</v>
      </c>
      <c r="L2766">
        <v>5</v>
      </c>
      <c r="M2766" t="b">
        <v>0</v>
      </c>
      <c r="N2766" t="s">
        <v>8271</v>
      </c>
      <c r="O2766" s="9">
        <f>(((J2766/60)/60)/24)+DATE(1970,1,1)</f>
        <v>41817.866435185184</v>
      </c>
      <c r="P2766" t="str">
        <f>LEFT(N2766,SEARCH("/",N2766)-1)</f>
        <v>technology</v>
      </c>
      <c r="Q2766" t="str">
        <f>RIGHT(N2766,LEN(N2766)-SEARCH("/",N2766))</f>
        <v>wearables</v>
      </c>
      <c r="R2766">
        <f>YEAR(O2766)</f>
        <v>2014</v>
      </c>
    </row>
    <row r="2767" spans="1:18" ht="43.5" x14ac:dyDescent="0.35">
      <c r="A2767">
        <v>1100</v>
      </c>
      <c r="B2767" s="3" t="s">
        <v>1101</v>
      </c>
      <c r="C2767" s="3" t="s">
        <v>5210</v>
      </c>
      <c r="D2767" s="6">
        <v>4000</v>
      </c>
      <c r="E2767" s="8">
        <v>100</v>
      </c>
      <c r="F2767" t="s">
        <v>8220</v>
      </c>
      <c r="G2767" t="s">
        <v>8235</v>
      </c>
      <c r="H2767" t="s">
        <v>8248</v>
      </c>
      <c r="I2767">
        <v>1455417571</v>
      </c>
      <c r="J2767">
        <v>1452825571</v>
      </c>
      <c r="K2767" t="b">
        <v>0</v>
      </c>
      <c r="L2767">
        <v>10</v>
      </c>
      <c r="M2767" t="b">
        <v>0</v>
      </c>
      <c r="N2767" t="s">
        <v>8280</v>
      </c>
      <c r="O2767" s="9">
        <f>(((J2767/60)/60)/24)+DATE(1970,1,1)</f>
        <v>42384.110775462963</v>
      </c>
      <c r="P2767" t="str">
        <f>LEFT(N2767,SEARCH("/",N2767)-1)</f>
        <v>games</v>
      </c>
      <c r="Q2767" t="str">
        <f>RIGHT(N2767,LEN(N2767)-SEARCH("/",N2767))</f>
        <v>video games</v>
      </c>
      <c r="R2767">
        <f>YEAR(O2767)</f>
        <v>2016</v>
      </c>
    </row>
    <row r="2768" spans="1:18" ht="43.5" x14ac:dyDescent="0.35">
      <c r="A2768">
        <v>1142</v>
      </c>
      <c r="B2768" s="3" t="s">
        <v>1143</v>
      </c>
      <c r="C2768" s="3" t="s">
        <v>5252</v>
      </c>
      <c r="D2768" s="6">
        <v>4000</v>
      </c>
      <c r="E2768" s="8">
        <v>0</v>
      </c>
      <c r="F2768" t="s">
        <v>8220</v>
      </c>
      <c r="G2768" t="s">
        <v>8223</v>
      </c>
      <c r="H2768" t="s">
        <v>8245</v>
      </c>
      <c r="I2768">
        <v>1424131727</v>
      </c>
      <c r="J2768">
        <v>1421539727</v>
      </c>
      <c r="K2768" t="b">
        <v>0</v>
      </c>
      <c r="L2768">
        <v>0</v>
      </c>
      <c r="M2768" t="b">
        <v>0</v>
      </c>
      <c r="N2768" t="s">
        <v>8281</v>
      </c>
      <c r="O2768" s="9">
        <f>(((J2768/60)/60)/24)+DATE(1970,1,1)</f>
        <v>42022.006099537044</v>
      </c>
      <c r="P2768" t="str">
        <f>LEFT(N2768,SEARCH("/",N2768)-1)</f>
        <v>games</v>
      </c>
      <c r="Q2768" t="str">
        <f>RIGHT(N2768,LEN(N2768)-SEARCH("/",N2768))</f>
        <v>mobile games</v>
      </c>
      <c r="R2768">
        <f>YEAR(O2768)</f>
        <v>2015</v>
      </c>
    </row>
    <row r="2769" spans="1:18" ht="43.5" x14ac:dyDescent="0.35">
      <c r="A2769">
        <v>1409</v>
      </c>
      <c r="B2769" s="3" t="s">
        <v>1410</v>
      </c>
      <c r="C2769" s="3" t="s">
        <v>5519</v>
      </c>
      <c r="D2769" s="6">
        <v>4000</v>
      </c>
      <c r="E2769" s="8">
        <v>0</v>
      </c>
      <c r="F2769" t="s">
        <v>8220</v>
      </c>
      <c r="G2769" t="s">
        <v>8223</v>
      </c>
      <c r="H2769" t="s">
        <v>8245</v>
      </c>
      <c r="I2769">
        <v>1420085535</v>
      </c>
      <c r="J2769">
        <v>1414897935</v>
      </c>
      <c r="K2769" t="b">
        <v>0</v>
      </c>
      <c r="L2769">
        <v>0</v>
      </c>
      <c r="M2769" t="b">
        <v>0</v>
      </c>
      <c r="N2769" t="s">
        <v>8285</v>
      </c>
      <c r="O2769" s="9">
        <f>(((J2769/60)/60)/24)+DATE(1970,1,1)</f>
        <v>41945.133506944447</v>
      </c>
      <c r="P2769" t="str">
        <f>LEFT(N2769,SEARCH("/",N2769)-1)</f>
        <v>publishing</v>
      </c>
      <c r="Q2769" t="str">
        <f>RIGHT(N2769,LEN(N2769)-SEARCH("/",N2769))</f>
        <v>translations</v>
      </c>
      <c r="R2769">
        <f>YEAR(O2769)</f>
        <v>2014</v>
      </c>
    </row>
    <row r="2770" spans="1:18" ht="58" x14ac:dyDescent="0.35">
      <c r="A2770">
        <v>1492</v>
      </c>
      <c r="B2770" s="3" t="s">
        <v>1493</v>
      </c>
      <c r="C2770" s="3" t="s">
        <v>5602</v>
      </c>
      <c r="D2770" s="6">
        <v>4000</v>
      </c>
      <c r="E2770" s="8">
        <v>30</v>
      </c>
      <c r="F2770" t="s">
        <v>8220</v>
      </c>
      <c r="G2770" t="s">
        <v>8223</v>
      </c>
      <c r="H2770" t="s">
        <v>8245</v>
      </c>
      <c r="I2770">
        <v>1308431646</v>
      </c>
      <c r="J2770">
        <v>1305839646</v>
      </c>
      <c r="K2770" t="b">
        <v>0</v>
      </c>
      <c r="L2770">
        <v>2</v>
      </c>
      <c r="M2770" t="b">
        <v>0</v>
      </c>
      <c r="N2770" t="s">
        <v>8273</v>
      </c>
      <c r="O2770" s="9">
        <f>(((J2770/60)/60)/24)+DATE(1970,1,1)</f>
        <v>40682.884791666671</v>
      </c>
      <c r="P2770" t="str">
        <f>LEFT(N2770,SEARCH("/",N2770)-1)</f>
        <v>publishing</v>
      </c>
      <c r="Q2770" t="str">
        <f>RIGHT(N2770,LEN(N2770)-SEARCH("/",N2770))</f>
        <v>fiction</v>
      </c>
      <c r="R2770">
        <f>YEAR(O2770)</f>
        <v>2011</v>
      </c>
    </row>
    <row r="2771" spans="1:18" ht="43.5" x14ac:dyDescent="0.35">
      <c r="A2771">
        <v>1719</v>
      </c>
      <c r="B2771" s="3" t="s">
        <v>1720</v>
      </c>
      <c r="C2771" s="3" t="s">
        <v>5829</v>
      </c>
      <c r="D2771" s="6">
        <v>4000</v>
      </c>
      <c r="E2771" s="8">
        <v>35</v>
      </c>
      <c r="F2771" t="s">
        <v>8220</v>
      </c>
      <c r="G2771" t="s">
        <v>8223</v>
      </c>
      <c r="H2771" t="s">
        <v>8245</v>
      </c>
      <c r="I2771">
        <v>1410958191</v>
      </c>
      <c r="J2771">
        <v>1408366191</v>
      </c>
      <c r="K2771" t="b">
        <v>0</v>
      </c>
      <c r="L2771">
        <v>3</v>
      </c>
      <c r="M2771" t="b">
        <v>0</v>
      </c>
      <c r="N2771" t="s">
        <v>8291</v>
      </c>
      <c r="O2771" s="9">
        <f>(((J2771/60)/60)/24)+DATE(1970,1,1)</f>
        <v>41869.534618055557</v>
      </c>
      <c r="P2771" t="str">
        <f>LEFT(N2771,SEARCH("/",N2771)-1)</f>
        <v>music</v>
      </c>
      <c r="Q2771" t="str">
        <f>RIGHT(N2771,LEN(N2771)-SEARCH("/",N2771))</f>
        <v>faith</v>
      </c>
      <c r="R2771">
        <f>YEAR(O2771)</f>
        <v>2014</v>
      </c>
    </row>
    <row r="2772" spans="1:18" ht="43.5" x14ac:dyDescent="0.35">
      <c r="A2772">
        <v>1720</v>
      </c>
      <c r="B2772" s="3" t="s">
        <v>1721</v>
      </c>
      <c r="C2772" s="3" t="s">
        <v>5830</v>
      </c>
      <c r="D2772" s="6">
        <v>4000</v>
      </c>
      <c r="E2772" s="8">
        <v>225</v>
      </c>
      <c r="F2772" t="s">
        <v>8220</v>
      </c>
      <c r="G2772" t="s">
        <v>8223</v>
      </c>
      <c r="H2772" t="s">
        <v>8245</v>
      </c>
      <c r="I2772">
        <v>1415562471</v>
      </c>
      <c r="J2772">
        <v>1412966871</v>
      </c>
      <c r="K2772" t="b">
        <v>0</v>
      </c>
      <c r="L2772">
        <v>8</v>
      </c>
      <c r="M2772" t="b">
        <v>0</v>
      </c>
      <c r="N2772" t="s">
        <v>8291</v>
      </c>
      <c r="O2772" s="9">
        <f>(((J2772/60)/60)/24)+DATE(1970,1,1)</f>
        <v>41922.783229166671</v>
      </c>
      <c r="P2772" t="str">
        <f>LEFT(N2772,SEARCH("/",N2772)-1)</f>
        <v>music</v>
      </c>
      <c r="Q2772" t="str">
        <f>RIGHT(N2772,LEN(N2772)-SEARCH("/",N2772))</f>
        <v>faith</v>
      </c>
      <c r="R2772">
        <f>YEAR(O2772)</f>
        <v>2014</v>
      </c>
    </row>
    <row r="2773" spans="1:18" ht="43.5" x14ac:dyDescent="0.35">
      <c r="A2773">
        <v>1732</v>
      </c>
      <c r="B2773" s="3" t="s">
        <v>1733</v>
      </c>
      <c r="C2773" s="3" t="s">
        <v>5842</v>
      </c>
      <c r="D2773" s="6">
        <v>4000</v>
      </c>
      <c r="E2773" s="8">
        <v>0</v>
      </c>
      <c r="F2773" t="s">
        <v>8220</v>
      </c>
      <c r="G2773" t="s">
        <v>8223</v>
      </c>
      <c r="H2773" t="s">
        <v>8245</v>
      </c>
      <c r="I2773">
        <v>1452920400</v>
      </c>
      <c r="J2773">
        <v>1447777481</v>
      </c>
      <c r="K2773" t="b">
        <v>0</v>
      </c>
      <c r="L2773">
        <v>0</v>
      </c>
      <c r="M2773" t="b">
        <v>0</v>
      </c>
      <c r="N2773" t="s">
        <v>8291</v>
      </c>
      <c r="O2773" s="9">
        <f>(((J2773/60)/60)/24)+DATE(1970,1,1)</f>
        <v>42325.683807870373</v>
      </c>
      <c r="P2773" t="str">
        <f>LEFT(N2773,SEARCH("/",N2773)-1)</f>
        <v>music</v>
      </c>
      <c r="Q2773" t="str">
        <f>RIGHT(N2773,LEN(N2773)-SEARCH("/",N2773))</f>
        <v>faith</v>
      </c>
      <c r="R2773">
        <f>YEAR(O2773)</f>
        <v>2015</v>
      </c>
    </row>
    <row r="2774" spans="1:18" ht="43.5" x14ac:dyDescent="0.35">
      <c r="A2774">
        <v>1737</v>
      </c>
      <c r="B2774" s="3" t="s">
        <v>1738</v>
      </c>
      <c r="C2774" s="3" t="s">
        <v>5847</v>
      </c>
      <c r="D2774" s="6">
        <v>4000</v>
      </c>
      <c r="E2774" s="8">
        <v>850</v>
      </c>
      <c r="F2774" t="s">
        <v>8220</v>
      </c>
      <c r="G2774" t="s">
        <v>8223</v>
      </c>
      <c r="H2774" t="s">
        <v>8245</v>
      </c>
      <c r="I2774">
        <v>1437432392</v>
      </c>
      <c r="J2774">
        <v>1434840392</v>
      </c>
      <c r="K2774" t="b">
        <v>0</v>
      </c>
      <c r="L2774">
        <v>15</v>
      </c>
      <c r="M2774" t="b">
        <v>0</v>
      </c>
      <c r="N2774" t="s">
        <v>8291</v>
      </c>
      <c r="O2774" s="9">
        <f>(((J2774/60)/60)/24)+DATE(1970,1,1)</f>
        <v>42175.948981481488</v>
      </c>
      <c r="P2774" t="str">
        <f>LEFT(N2774,SEARCH("/",N2774)-1)</f>
        <v>music</v>
      </c>
      <c r="Q2774" t="str">
        <f>RIGHT(N2774,LEN(N2774)-SEARCH("/",N2774))</f>
        <v>faith</v>
      </c>
      <c r="R2774">
        <f>YEAR(O2774)</f>
        <v>2015</v>
      </c>
    </row>
    <row r="2775" spans="1:18" ht="29" x14ac:dyDescent="0.35">
      <c r="A2775">
        <v>1799</v>
      </c>
      <c r="B2775" s="3" t="s">
        <v>1800</v>
      </c>
      <c r="C2775" s="3" t="s">
        <v>5909</v>
      </c>
      <c r="D2775" s="6">
        <v>4000</v>
      </c>
      <c r="E2775" s="8">
        <v>69.83</v>
      </c>
      <c r="F2775" t="s">
        <v>8220</v>
      </c>
      <c r="G2775" t="s">
        <v>8224</v>
      </c>
      <c r="H2775" t="s">
        <v>8246</v>
      </c>
      <c r="I2775">
        <v>1415740408</v>
      </c>
      <c r="J2775">
        <v>1414008808</v>
      </c>
      <c r="K2775" t="b">
        <v>1</v>
      </c>
      <c r="L2775">
        <v>6</v>
      </c>
      <c r="M2775" t="b">
        <v>0</v>
      </c>
      <c r="N2775" t="s">
        <v>8283</v>
      </c>
      <c r="O2775" s="9">
        <f>(((J2775/60)/60)/24)+DATE(1970,1,1)</f>
        <v>41934.842685185184</v>
      </c>
      <c r="P2775" t="str">
        <f>LEFT(N2775,SEARCH("/",N2775)-1)</f>
        <v>photography</v>
      </c>
      <c r="Q2775" t="str">
        <f>RIGHT(N2775,LEN(N2775)-SEARCH("/",N2775))</f>
        <v>photobooks</v>
      </c>
      <c r="R2775">
        <f>YEAR(O2775)</f>
        <v>2014</v>
      </c>
    </row>
    <row r="2776" spans="1:18" ht="43.5" x14ac:dyDescent="0.35">
      <c r="A2776">
        <v>2764</v>
      </c>
      <c r="B2776" s="3" t="s">
        <v>2764</v>
      </c>
      <c r="C2776" s="3" t="s">
        <v>6874</v>
      </c>
      <c r="D2776" s="6">
        <v>4000</v>
      </c>
      <c r="E2776" s="8">
        <v>45</v>
      </c>
      <c r="F2776" t="s">
        <v>8220</v>
      </c>
      <c r="G2776" t="s">
        <v>8223</v>
      </c>
      <c r="H2776" t="s">
        <v>8245</v>
      </c>
      <c r="I2776">
        <v>1338404400</v>
      </c>
      <c r="J2776">
        <v>1335855631</v>
      </c>
      <c r="K2776" t="b">
        <v>0</v>
      </c>
      <c r="L2776">
        <v>4</v>
      </c>
      <c r="M2776" t="b">
        <v>0</v>
      </c>
      <c r="N2776" t="s">
        <v>8302</v>
      </c>
      <c r="O2776" s="9">
        <f>(((J2776/60)/60)/24)+DATE(1970,1,1)</f>
        <v>41030.292025462964</v>
      </c>
      <c r="P2776" t="str">
        <f>LEFT(N2776,SEARCH("/",N2776)-1)</f>
        <v>publishing</v>
      </c>
      <c r="Q2776" t="str">
        <f>RIGHT(N2776,LEN(N2776)-SEARCH("/",N2776))</f>
        <v>children's books</v>
      </c>
      <c r="R2776">
        <f>YEAR(O2776)</f>
        <v>2012</v>
      </c>
    </row>
    <row r="2777" spans="1:18" ht="43.5" x14ac:dyDescent="0.35">
      <c r="A2777">
        <v>2765</v>
      </c>
      <c r="B2777" s="3" t="s">
        <v>2765</v>
      </c>
      <c r="C2777" s="3" t="s">
        <v>6875</v>
      </c>
      <c r="D2777" s="6">
        <v>4000</v>
      </c>
      <c r="E2777" s="8">
        <v>0</v>
      </c>
      <c r="F2777" t="s">
        <v>8220</v>
      </c>
      <c r="G2777" t="s">
        <v>8223</v>
      </c>
      <c r="H2777" t="s">
        <v>8245</v>
      </c>
      <c r="I2777">
        <v>1351432428</v>
      </c>
      <c r="J2777">
        <v>1350050028</v>
      </c>
      <c r="K2777" t="b">
        <v>0</v>
      </c>
      <c r="L2777">
        <v>0</v>
      </c>
      <c r="M2777" t="b">
        <v>0</v>
      </c>
      <c r="N2777" t="s">
        <v>8302</v>
      </c>
      <c r="O2777" s="9">
        <f>(((J2777/60)/60)/24)+DATE(1970,1,1)</f>
        <v>41194.579027777778</v>
      </c>
      <c r="P2777" t="str">
        <f>LEFT(N2777,SEARCH("/",N2777)-1)</f>
        <v>publishing</v>
      </c>
      <c r="Q2777" t="str">
        <f>RIGHT(N2777,LEN(N2777)-SEARCH("/",N2777))</f>
        <v>children's books</v>
      </c>
      <c r="R2777">
        <f>YEAR(O2777)</f>
        <v>2012</v>
      </c>
    </row>
    <row r="2778" spans="1:18" ht="43.5" x14ac:dyDescent="0.35">
      <c r="A2778">
        <v>2767</v>
      </c>
      <c r="B2778" s="3" t="s">
        <v>2767</v>
      </c>
      <c r="C2778" s="3" t="s">
        <v>6877</v>
      </c>
      <c r="D2778" s="6">
        <v>4000</v>
      </c>
      <c r="E2778" s="8">
        <v>34</v>
      </c>
      <c r="F2778" t="s">
        <v>8220</v>
      </c>
      <c r="G2778" t="s">
        <v>8228</v>
      </c>
      <c r="H2778" t="s">
        <v>8250</v>
      </c>
      <c r="I2778">
        <v>1439766050</v>
      </c>
      <c r="J2778">
        <v>1434582050</v>
      </c>
      <c r="K2778" t="b">
        <v>0</v>
      </c>
      <c r="L2778">
        <v>3</v>
      </c>
      <c r="M2778" t="b">
        <v>0</v>
      </c>
      <c r="N2778" t="s">
        <v>8302</v>
      </c>
      <c r="O2778" s="9">
        <f>(((J2778/60)/60)/24)+DATE(1970,1,1)</f>
        <v>42172.958912037036</v>
      </c>
      <c r="P2778" t="str">
        <f>LEFT(N2778,SEARCH("/",N2778)-1)</f>
        <v>publishing</v>
      </c>
      <c r="Q2778" t="str">
        <f>RIGHT(N2778,LEN(N2778)-SEARCH("/",N2778))</f>
        <v>children's books</v>
      </c>
      <c r="R2778">
        <f>YEAR(O2778)</f>
        <v>2015</v>
      </c>
    </row>
    <row r="2779" spans="1:18" ht="43.5" x14ac:dyDescent="0.35">
      <c r="A2779">
        <v>2774</v>
      </c>
      <c r="B2779" s="3" t="s">
        <v>2774</v>
      </c>
      <c r="C2779" s="3" t="s">
        <v>6884</v>
      </c>
      <c r="D2779" s="6">
        <v>4000</v>
      </c>
      <c r="E2779" s="8">
        <v>570</v>
      </c>
      <c r="F2779" t="s">
        <v>8220</v>
      </c>
      <c r="G2779" t="s">
        <v>8223</v>
      </c>
      <c r="H2779" t="s">
        <v>8245</v>
      </c>
      <c r="I2779">
        <v>1362711728</v>
      </c>
      <c r="J2779">
        <v>1360119728</v>
      </c>
      <c r="K2779" t="b">
        <v>0</v>
      </c>
      <c r="L2779">
        <v>13</v>
      </c>
      <c r="M2779" t="b">
        <v>0</v>
      </c>
      <c r="N2779" t="s">
        <v>8302</v>
      </c>
      <c r="O2779" s="9">
        <f>(((J2779/60)/60)/24)+DATE(1970,1,1)</f>
        <v>41311.126481481479</v>
      </c>
      <c r="P2779" t="str">
        <f>LEFT(N2779,SEARCH("/",N2779)-1)</f>
        <v>publishing</v>
      </c>
      <c r="Q2779" t="str">
        <f>RIGHT(N2779,LEN(N2779)-SEARCH("/",N2779))</f>
        <v>children's books</v>
      </c>
      <c r="R2779">
        <f>YEAR(O2779)</f>
        <v>2013</v>
      </c>
    </row>
    <row r="2780" spans="1:18" ht="58" x14ac:dyDescent="0.35">
      <c r="A2780">
        <v>2860</v>
      </c>
      <c r="B2780" s="3" t="s">
        <v>2860</v>
      </c>
      <c r="C2780" s="3" t="s">
        <v>6970</v>
      </c>
      <c r="D2780" s="6">
        <v>4000</v>
      </c>
      <c r="E2780" s="8">
        <v>266</v>
      </c>
      <c r="F2780" t="s">
        <v>8220</v>
      </c>
      <c r="G2780" t="s">
        <v>8223</v>
      </c>
      <c r="H2780" t="s">
        <v>8245</v>
      </c>
      <c r="I2780">
        <v>1466363576</v>
      </c>
      <c r="J2780">
        <v>1461179576</v>
      </c>
      <c r="K2780" t="b">
        <v>0</v>
      </c>
      <c r="L2780">
        <v>9</v>
      </c>
      <c r="M2780" t="b">
        <v>0</v>
      </c>
      <c r="N2780" t="s">
        <v>8269</v>
      </c>
      <c r="O2780" s="9">
        <f>(((J2780/60)/60)/24)+DATE(1970,1,1)</f>
        <v>42480.800648148142</v>
      </c>
      <c r="P2780" t="str">
        <f>LEFT(N2780,SEARCH("/",N2780)-1)</f>
        <v>theater</v>
      </c>
      <c r="Q2780" t="str">
        <f>RIGHT(N2780,LEN(N2780)-SEARCH("/",N2780))</f>
        <v>plays</v>
      </c>
      <c r="R2780">
        <f>YEAR(O2780)</f>
        <v>2016</v>
      </c>
    </row>
    <row r="2781" spans="1:18" ht="58" x14ac:dyDescent="0.35">
      <c r="A2781">
        <v>3093</v>
      </c>
      <c r="B2781" s="3" t="s">
        <v>3093</v>
      </c>
      <c r="C2781" s="3" t="s">
        <v>7203</v>
      </c>
      <c r="D2781" s="6">
        <v>4000</v>
      </c>
      <c r="E2781" s="8">
        <v>910</v>
      </c>
      <c r="F2781" t="s">
        <v>8220</v>
      </c>
      <c r="G2781" t="s">
        <v>8228</v>
      </c>
      <c r="H2781" t="s">
        <v>8250</v>
      </c>
      <c r="I2781">
        <v>1401595140</v>
      </c>
      <c r="J2781">
        <v>1398980941</v>
      </c>
      <c r="K2781" t="b">
        <v>0</v>
      </c>
      <c r="L2781">
        <v>17</v>
      </c>
      <c r="M2781" t="b">
        <v>0</v>
      </c>
      <c r="N2781" t="s">
        <v>8301</v>
      </c>
      <c r="O2781" s="9">
        <f>(((J2781/60)/60)/24)+DATE(1970,1,1)</f>
        <v>41760.909039351849</v>
      </c>
      <c r="P2781" t="str">
        <f>LEFT(N2781,SEARCH("/",N2781)-1)</f>
        <v>theater</v>
      </c>
      <c r="Q2781" t="str">
        <f>RIGHT(N2781,LEN(N2781)-SEARCH("/",N2781))</f>
        <v>spaces</v>
      </c>
      <c r="R2781">
        <f>YEAR(O2781)</f>
        <v>2014</v>
      </c>
    </row>
    <row r="2782" spans="1:18" ht="43.5" x14ac:dyDescent="0.35">
      <c r="A2782">
        <v>3104</v>
      </c>
      <c r="B2782" s="3" t="s">
        <v>3104</v>
      </c>
      <c r="C2782" s="3" t="s">
        <v>7214</v>
      </c>
      <c r="D2782" s="6">
        <v>4000</v>
      </c>
      <c r="E2782" s="8">
        <v>1185</v>
      </c>
      <c r="F2782" t="s">
        <v>8220</v>
      </c>
      <c r="G2782" t="s">
        <v>8225</v>
      </c>
      <c r="H2782" t="s">
        <v>8247</v>
      </c>
      <c r="I2782">
        <v>1422928800</v>
      </c>
      <c r="J2782">
        <v>1420235311</v>
      </c>
      <c r="K2782" t="b">
        <v>0</v>
      </c>
      <c r="L2782">
        <v>5</v>
      </c>
      <c r="M2782" t="b">
        <v>0</v>
      </c>
      <c r="N2782" t="s">
        <v>8301</v>
      </c>
      <c r="O2782" s="9">
        <f>(((J2782/60)/60)/24)+DATE(1970,1,1)</f>
        <v>42006.908692129626</v>
      </c>
      <c r="P2782" t="str">
        <f>LEFT(N2782,SEARCH("/",N2782)-1)</f>
        <v>theater</v>
      </c>
      <c r="Q2782" t="str">
        <f>RIGHT(N2782,LEN(N2782)-SEARCH("/",N2782))</f>
        <v>spaces</v>
      </c>
      <c r="R2782">
        <f>YEAR(O2782)</f>
        <v>2015</v>
      </c>
    </row>
    <row r="2783" spans="1:18" ht="43.5" hidden="1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>(((J2783/60)/60)/24)+DATE(1970,1,1)</f>
        <v>42018.94159722222</v>
      </c>
      <c r="P2783" t="str">
        <f>LEFT(N2783,SEARCH("/",N2783)-1)</f>
        <v>theater</v>
      </c>
      <c r="Q2783" t="str">
        <f>RIGHT(N2783,LEN(N2783)-SEARCH("/",N2783))</f>
        <v>plays</v>
      </c>
      <c r="R2783">
        <f>YEAR(O2783)</f>
        <v>2015</v>
      </c>
    </row>
    <row r="2784" spans="1:18" ht="29" hidden="1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>(((J2784/60)/60)/24)+DATE(1970,1,1)</f>
        <v>42026.924976851849</v>
      </c>
      <c r="P2784" t="str">
        <f>LEFT(N2784,SEARCH("/",N2784)-1)</f>
        <v>theater</v>
      </c>
      <c r="Q2784" t="str">
        <f>RIGHT(N2784,LEN(N2784)-SEARCH("/",N2784))</f>
        <v>plays</v>
      </c>
      <c r="R2784">
        <f>YEAR(O2784)</f>
        <v>2015</v>
      </c>
    </row>
    <row r="2785" spans="1:18" ht="43.5" hidden="1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>(((J2785/60)/60)/24)+DATE(1970,1,1)</f>
        <v>42103.535254629634</v>
      </c>
      <c r="P2785" t="str">
        <f>LEFT(N2785,SEARCH("/",N2785)-1)</f>
        <v>theater</v>
      </c>
      <c r="Q2785" t="str">
        <f>RIGHT(N2785,LEN(N2785)-SEARCH("/",N2785))</f>
        <v>plays</v>
      </c>
      <c r="R2785">
        <f>YEAR(O2785)</f>
        <v>2015</v>
      </c>
    </row>
    <row r="2786" spans="1:18" ht="43.5" hidden="1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>(((J2786/60)/60)/24)+DATE(1970,1,1)</f>
        <v>41920.787534722222</v>
      </c>
      <c r="P2786" t="str">
        <f>LEFT(N2786,SEARCH("/",N2786)-1)</f>
        <v>theater</v>
      </c>
      <c r="Q2786" t="str">
        <f>RIGHT(N2786,LEN(N2786)-SEARCH("/",N2786))</f>
        <v>plays</v>
      </c>
      <c r="R2786">
        <f>YEAR(O2786)</f>
        <v>2014</v>
      </c>
    </row>
    <row r="2787" spans="1:18" ht="43.5" hidden="1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>(((J2787/60)/60)/24)+DATE(1970,1,1)</f>
        <v>42558.189432870371</v>
      </c>
      <c r="P2787" t="str">
        <f>LEFT(N2787,SEARCH("/",N2787)-1)</f>
        <v>theater</v>
      </c>
      <c r="Q2787" t="str">
        <f>RIGHT(N2787,LEN(N2787)-SEARCH("/",N2787))</f>
        <v>plays</v>
      </c>
      <c r="R2787">
        <f>YEAR(O2787)</f>
        <v>2016</v>
      </c>
    </row>
    <row r="2788" spans="1:18" ht="29" hidden="1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>(((J2788/60)/60)/24)+DATE(1970,1,1)</f>
        <v>41815.569212962961</v>
      </c>
      <c r="P2788" t="str">
        <f>LEFT(N2788,SEARCH("/",N2788)-1)</f>
        <v>theater</v>
      </c>
      <c r="Q2788" t="str">
        <f>RIGHT(N2788,LEN(N2788)-SEARCH("/",N2788))</f>
        <v>plays</v>
      </c>
      <c r="R2788">
        <f>YEAR(O2788)</f>
        <v>2014</v>
      </c>
    </row>
    <row r="2789" spans="1:18" ht="43.5" hidden="1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>(((J2789/60)/60)/24)+DATE(1970,1,1)</f>
        <v>41808.198518518519</v>
      </c>
      <c r="P2789" t="str">
        <f>LEFT(N2789,SEARCH("/",N2789)-1)</f>
        <v>theater</v>
      </c>
      <c r="Q2789" t="str">
        <f>RIGHT(N2789,LEN(N2789)-SEARCH("/",N2789))</f>
        <v>plays</v>
      </c>
      <c r="R2789">
        <f>YEAR(O2789)</f>
        <v>2014</v>
      </c>
    </row>
    <row r="2790" spans="1:18" ht="43.5" hidden="1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>(((J2790/60)/60)/24)+DATE(1970,1,1)</f>
        <v>42550.701886574068</v>
      </c>
      <c r="P2790" t="str">
        <f>LEFT(N2790,SEARCH("/",N2790)-1)</f>
        <v>theater</v>
      </c>
      <c r="Q2790" t="str">
        <f>RIGHT(N2790,LEN(N2790)-SEARCH("/",N2790))</f>
        <v>plays</v>
      </c>
      <c r="R2790">
        <f>YEAR(O2790)</f>
        <v>2016</v>
      </c>
    </row>
    <row r="2791" spans="1:18" ht="29" hidden="1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>(((J2791/60)/60)/24)+DATE(1970,1,1)</f>
        <v>42056.013124999998</v>
      </c>
      <c r="P2791" t="str">
        <f>LEFT(N2791,SEARCH("/",N2791)-1)</f>
        <v>theater</v>
      </c>
      <c r="Q2791" t="str">
        <f>RIGHT(N2791,LEN(N2791)-SEARCH("/",N2791))</f>
        <v>plays</v>
      </c>
      <c r="R2791">
        <f>YEAR(O2791)</f>
        <v>2015</v>
      </c>
    </row>
    <row r="2792" spans="1:18" ht="43.5" hidden="1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>(((J2792/60)/60)/24)+DATE(1970,1,1)</f>
        <v>42016.938692129625</v>
      </c>
      <c r="P2792" t="str">
        <f>LEFT(N2792,SEARCH("/",N2792)-1)</f>
        <v>theater</v>
      </c>
      <c r="Q2792" t="str">
        <f>RIGHT(N2792,LEN(N2792)-SEARCH("/",N2792))</f>
        <v>plays</v>
      </c>
      <c r="R2792">
        <f>YEAR(O2792)</f>
        <v>2015</v>
      </c>
    </row>
    <row r="2793" spans="1:18" ht="58" hidden="1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>(((J2793/60)/60)/24)+DATE(1970,1,1)</f>
        <v>42591.899988425925</v>
      </c>
      <c r="P2793" t="str">
        <f>LEFT(N2793,SEARCH("/",N2793)-1)</f>
        <v>theater</v>
      </c>
      <c r="Q2793" t="str">
        <f>RIGHT(N2793,LEN(N2793)-SEARCH("/",N2793))</f>
        <v>plays</v>
      </c>
      <c r="R2793">
        <f>YEAR(O2793)</f>
        <v>2016</v>
      </c>
    </row>
    <row r="2794" spans="1:18" ht="43.5" hidden="1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>(((J2794/60)/60)/24)+DATE(1970,1,1)</f>
        <v>42183.231006944443</v>
      </c>
      <c r="P2794" t="str">
        <f>LEFT(N2794,SEARCH("/",N2794)-1)</f>
        <v>theater</v>
      </c>
      <c r="Q2794" t="str">
        <f>RIGHT(N2794,LEN(N2794)-SEARCH("/",N2794))</f>
        <v>plays</v>
      </c>
      <c r="R2794">
        <f>YEAR(O2794)</f>
        <v>2015</v>
      </c>
    </row>
    <row r="2795" spans="1:18" ht="58" hidden="1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>(((J2795/60)/60)/24)+DATE(1970,1,1)</f>
        <v>42176.419039351851</v>
      </c>
      <c r="P2795" t="str">
        <f>LEFT(N2795,SEARCH("/",N2795)-1)</f>
        <v>theater</v>
      </c>
      <c r="Q2795" t="str">
        <f>RIGHT(N2795,LEN(N2795)-SEARCH("/",N2795))</f>
        <v>plays</v>
      </c>
      <c r="R2795">
        <f>YEAR(O2795)</f>
        <v>2015</v>
      </c>
    </row>
    <row r="2796" spans="1:18" ht="58" hidden="1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>(((J2796/60)/60)/24)+DATE(1970,1,1)</f>
        <v>42416.691655092596</v>
      </c>
      <c r="P2796" t="str">
        <f>LEFT(N2796,SEARCH("/",N2796)-1)</f>
        <v>theater</v>
      </c>
      <c r="Q2796" t="str">
        <f>RIGHT(N2796,LEN(N2796)-SEARCH("/",N2796))</f>
        <v>plays</v>
      </c>
      <c r="R2796">
        <f>YEAR(O2796)</f>
        <v>2016</v>
      </c>
    </row>
    <row r="2797" spans="1:18" ht="43.5" hidden="1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>(((J2797/60)/60)/24)+DATE(1970,1,1)</f>
        <v>41780.525937500002</v>
      </c>
      <c r="P2797" t="str">
        <f>LEFT(N2797,SEARCH("/",N2797)-1)</f>
        <v>theater</v>
      </c>
      <c r="Q2797" t="str">
        <f>RIGHT(N2797,LEN(N2797)-SEARCH("/",N2797))</f>
        <v>plays</v>
      </c>
      <c r="R2797">
        <f>YEAR(O2797)</f>
        <v>2014</v>
      </c>
    </row>
    <row r="2798" spans="1:18" ht="43.5" hidden="1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>(((J2798/60)/60)/24)+DATE(1970,1,1)</f>
        <v>41795.528101851851</v>
      </c>
      <c r="P2798" t="str">
        <f>LEFT(N2798,SEARCH("/",N2798)-1)</f>
        <v>theater</v>
      </c>
      <c r="Q2798" t="str">
        <f>RIGHT(N2798,LEN(N2798)-SEARCH("/",N2798))</f>
        <v>plays</v>
      </c>
      <c r="R2798">
        <f>YEAR(O2798)</f>
        <v>2014</v>
      </c>
    </row>
    <row r="2799" spans="1:18" ht="43.5" hidden="1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>(((J2799/60)/60)/24)+DATE(1970,1,1)</f>
        <v>41798.94027777778</v>
      </c>
      <c r="P2799" t="str">
        <f>LEFT(N2799,SEARCH("/",N2799)-1)</f>
        <v>theater</v>
      </c>
      <c r="Q2799" t="str">
        <f>RIGHT(N2799,LEN(N2799)-SEARCH("/",N2799))</f>
        <v>plays</v>
      </c>
      <c r="R2799">
        <f>YEAR(O2799)</f>
        <v>2014</v>
      </c>
    </row>
    <row r="2800" spans="1:18" ht="58" hidden="1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>(((J2800/60)/60)/24)+DATE(1970,1,1)</f>
        <v>42201.675011574072</v>
      </c>
      <c r="P2800" t="str">
        <f>LEFT(N2800,SEARCH("/",N2800)-1)</f>
        <v>theater</v>
      </c>
      <c r="Q2800" t="str">
        <f>RIGHT(N2800,LEN(N2800)-SEARCH("/",N2800))</f>
        <v>plays</v>
      </c>
      <c r="R2800">
        <f>YEAR(O2800)</f>
        <v>2015</v>
      </c>
    </row>
    <row r="2801" spans="1:18" ht="58" hidden="1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>(((J2801/60)/60)/24)+DATE(1970,1,1)</f>
        <v>42507.264699074076</v>
      </c>
      <c r="P2801" t="str">
        <f>LEFT(N2801,SEARCH("/",N2801)-1)</f>
        <v>theater</v>
      </c>
      <c r="Q2801" t="str">
        <f>RIGHT(N2801,LEN(N2801)-SEARCH("/",N2801))</f>
        <v>plays</v>
      </c>
      <c r="R2801">
        <f>YEAR(O2801)</f>
        <v>2016</v>
      </c>
    </row>
    <row r="2802" spans="1:18" ht="43.5" hidden="1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>(((J2802/60)/60)/24)+DATE(1970,1,1)</f>
        <v>41948.552847222221</v>
      </c>
      <c r="P2802" t="str">
        <f>LEFT(N2802,SEARCH("/",N2802)-1)</f>
        <v>theater</v>
      </c>
      <c r="Q2802" t="str">
        <f>RIGHT(N2802,LEN(N2802)-SEARCH("/",N2802))</f>
        <v>plays</v>
      </c>
      <c r="R2802">
        <f>YEAR(O2802)</f>
        <v>2014</v>
      </c>
    </row>
    <row r="2803" spans="1:18" ht="43.5" hidden="1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>(((J2803/60)/60)/24)+DATE(1970,1,1)</f>
        <v>41900.243159722224</v>
      </c>
      <c r="P2803" t="str">
        <f>LEFT(N2803,SEARCH("/",N2803)-1)</f>
        <v>theater</v>
      </c>
      <c r="Q2803" t="str">
        <f>RIGHT(N2803,LEN(N2803)-SEARCH("/",N2803))</f>
        <v>plays</v>
      </c>
      <c r="R2803">
        <f>YEAR(O2803)</f>
        <v>2014</v>
      </c>
    </row>
    <row r="2804" spans="1:18" ht="43.5" hidden="1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>(((J2804/60)/60)/24)+DATE(1970,1,1)</f>
        <v>42192.64707175926</v>
      </c>
      <c r="P2804" t="str">
        <f>LEFT(N2804,SEARCH("/",N2804)-1)</f>
        <v>theater</v>
      </c>
      <c r="Q2804" t="str">
        <f>RIGHT(N2804,LEN(N2804)-SEARCH("/",N2804))</f>
        <v>plays</v>
      </c>
      <c r="R2804">
        <f>YEAR(O2804)</f>
        <v>2015</v>
      </c>
    </row>
    <row r="2805" spans="1:18" ht="43.5" hidden="1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>(((J2805/60)/60)/24)+DATE(1970,1,1)</f>
        <v>42158.065694444449</v>
      </c>
      <c r="P2805" t="str">
        <f>LEFT(N2805,SEARCH("/",N2805)-1)</f>
        <v>theater</v>
      </c>
      <c r="Q2805" t="str">
        <f>RIGHT(N2805,LEN(N2805)-SEARCH("/",N2805))</f>
        <v>plays</v>
      </c>
      <c r="R2805">
        <f>YEAR(O2805)</f>
        <v>2015</v>
      </c>
    </row>
    <row r="2806" spans="1:18" ht="43.5" hidden="1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>(((J2806/60)/60)/24)+DATE(1970,1,1)</f>
        <v>41881.453587962962</v>
      </c>
      <c r="P2806" t="str">
        <f>LEFT(N2806,SEARCH("/",N2806)-1)</f>
        <v>theater</v>
      </c>
      <c r="Q2806" t="str">
        <f>RIGHT(N2806,LEN(N2806)-SEARCH("/",N2806))</f>
        <v>plays</v>
      </c>
      <c r="R2806">
        <f>YEAR(O2806)</f>
        <v>2014</v>
      </c>
    </row>
    <row r="2807" spans="1:18" ht="58" hidden="1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>(((J2807/60)/60)/24)+DATE(1970,1,1)</f>
        <v>42213.505474537036</v>
      </c>
      <c r="P2807" t="str">
        <f>LEFT(N2807,SEARCH("/",N2807)-1)</f>
        <v>theater</v>
      </c>
      <c r="Q2807" t="str">
        <f>RIGHT(N2807,LEN(N2807)-SEARCH("/",N2807))</f>
        <v>plays</v>
      </c>
      <c r="R2807">
        <f>YEAR(O2807)</f>
        <v>2015</v>
      </c>
    </row>
    <row r="2808" spans="1:18" ht="43.5" hidden="1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>(((J2808/60)/60)/24)+DATE(1970,1,1)</f>
        <v>42185.267245370371</v>
      </c>
      <c r="P2808" t="str">
        <f>LEFT(N2808,SEARCH("/",N2808)-1)</f>
        <v>theater</v>
      </c>
      <c r="Q2808" t="str">
        <f>RIGHT(N2808,LEN(N2808)-SEARCH("/",N2808))</f>
        <v>plays</v>
      </c>
      <c r="R2808">
        <f>YEAR(O2808)</f>
        <v>2015</v>
      </c>
    </row>
    <row r="2809" spans="1:18" hidden="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>(((J2809/60)/60)/24)+DATE(1970,1,1)</f>
        <v>42154.873124999998</v>
      </c>
      <c r="P2809" t="str">
        <f>LEFT(N2809,SEARCH("/",N2809)-1)</f>
        <v>theater</v>
      </c>
      <c r="Q2809" t="str">
        <f>RIGHT(N2809,LEN(N2809)-SEARCH("/",N2809))</f>
        <v>plays</v>
      </c>
      <c r="R2809">
        <f>YEAR(O2809)</f>
        <v>2015</v>
      </c>
    </row>
    <row r="2810" spans="1:18" ht="58" hidden="1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>(((J2810/60)/60)/24)+DATE(1970,1,1)</f>
        <v>42208.84646990741</v>
      </c>
      <c r="P2810" t="str">
        <f>LEFT(N2810,SEARCH("/",N2810)-1)</f>
        <v>theater</v>
      </c>
      <c r="Q2810" t="str">
        <f>RIGHT(N2810,LEN(N2810)-SEARCH("/",N2810))</f>
        <v>plays</v>
      </c>
      <c r="R2810">
        <f>YEAR(O2810)</f>
        <v>2015</v>
      </c>
    </row>
    <row r="2811" spans="1:18" ht="43.5" hidden="1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>(((J2811/60)/60)/24)+DATE(1970,1,1)</f>
        <v>42451.496817129635</v>
      </c>
      <c r="P2811" t="str">
        <f>LEFT(N2811,SEARCH("/",N2811)-1)</f>
        <v>theater</v>
      </c>
      <c r="Q2811" t="str">
        <f>RIGHT(N2811,LEN(N2811)-SEARCH("/",N2811))</f>
        <v>plays</v>
      </c>
      <c r="R2811">
        <f>YEAR(O2811)</f>
        <v>2016</v>
      </c>
    </row>
    <row r="2812" spans="1:18" ht="43.5" hidden="1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>(((J2812/60)/60)/24)+DATE(1970,1,1)</f>
        <v>41759.13962962963</v>
      </c>
      <c r="P2812" t="str">
        <f>LEFT(N2812,SEARCH("/",N2812)-1)</f>
        <v>theater</v>
      </c>
      <c r="Q2812" t="str">
        <f>RIGHT(N2812,LEN(N2812)-SEARCH("/",N2812))</f>
        <v>plays</v>
      </c>
      <c r="R2812">
        <f>YEAR(O2812)</f>
        <v>2014</v>
      </c>
    </row>
    <row r="2813" spans="1:18" ht="43.5" hidden="1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>(((J2813/60)/60)/24)+DATE(1970,1,1)</f>
        <v>42028.496562500004</v>
      </c>
      <c r="P2813" t="str">
        <f>LEFT(N2813,SEARCH("/",N2813)-1)</f>
        <v>theater</v>
      </c>
      <c r="Q2813" t="str">
        <f>RIGHT(N2813,LEN(N2813)-SEARCH("/",N2813))</f>
        <v>plays</v>
      </c>
      <c r="R2813">
        <f>YEAR(O2813)</f>
        <v>2015</v>
      </c>
    </row>
    <row r="2814" spans="1:18" ht="43.5" hidden="1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>(((J2814/60)/60)/24)+DATE(1970,1,1)</f>
        <v>42054.74418981481</v>
      </c>
      <c r="P2814" t="str">
        <f>LEFT(N2814,SEARCH("/",N2814)-1)</f>
        <v>theater</v>
      </c>
      <c r="Q2814" t="str">
        <f>RIGHT(N2814,LEN(N2814)-SEARCH("/",N2814))</f>
        <v>plays</v>
      </c>
      <c r="R2814">
        <f>YEAR(O2814)</f>
        <v>2015</v>
      </c>
    </row>
    <row r="2815" spans="1:18" ht="43.5" hidden="1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>(((J2815/60)/60)/24)+DATE(1970,1,1)</f>
        <v>42693.742604166662</v>
      </c>
      <c r="P2815" t="str">
        <f>LEFT(N2815,SEARCH("/",N2815)-1)</f>
        <v>theater</v>
      </c>
      <c r="Q2815" t="str">
        <f>RIGHT(N2815,LEN(N2815)-SEARCH("/",N2815))</f>
        <v>plays</v>
      </c>
      <c r="R2815">
        <f>YEAR(O2815)</f>
        <v>2016</v>
      </c>
    </row>
    <row r="2816" spans="1:18" ht="43.5" hidden="1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>(((J2816/60)/60)/24)+DATE(1970,1,1)</f>
        <v>42103.399479166663</v>
      </c>
      <c r="P2816" t="str">
        <f>LEFT(N2816,SEARCH("/",N2816)-1)</f>
        <v>theater</v>
      </c>
      <c r="Q2816" t="str">
        <f>RIGHT(N2816,LEN(N2816)-SEARCH("/",N2816))</f>
        <v>plays</v>
      </c>
      <c r="R2816">
        <f>YEAR(O2816)</f>
        <v>2015</v>
      </c>
    </row>
    <row r="2817" spans="1:18" ht="43.5" hidden="1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>(((J2817/60)/60)/24)+DATE(1970,1,1)</f>
        <v>42559.776724537034</v>
      </c>
      <c r="P2817" t="str">
        <f>LEFT(N2817,SEARCH("/",N2817)-1)</f>
        <v>theater</v>
      </c>
      <c r="Q2817" t="str">
        <f>RIGHT(N2817,LEN(N2817)-SEARCH("/",N2817))</f>
        <v>plays</v>
      </c>
      <c r="R2817">
        <f>YEAR(O2817)</f>
        <v>2016</v>
      </c>
    </row>
    <row r="2818" spans="1:18" ht="43.5" hidden="1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>(((J2818/60)/60)/24)+DATE(1970,1,1)</f>
        <v>42188.467499999999</v>
      </c>
      <c r="P2818" t="str">
        <f>LEFT(N2818,SEARCH("/",N2818)-1)</f>
        <v>theater</v>
      </c>
      <c r="Q2818" t="str">
        <f>RIGHT(N2818,LEN(N2818)-SEARCH("/",N2818))</f>
        <v>plays</v>
      </c>
      <c r="R2818">
        <f>YEAR(O2818)</f>
        <v>2015</v>
      </c>
    </row>
    <row r="2819" spans="1:18" ht="58" hidden="1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>(((J2819/60)/60)/24)+DATE(1970,1,1)</f>
        <v>42023.634976851856</v>
      </c>
      <c r="P2819" t="str">
        <f>LEFT(N2819,SEARCH("/",N2819)-1)</f>
        <v>theater</v>
      </c>
      <c r="Q2819" t="str">
        <f>RIGHT(N2819,LEN(N2819)-SEARCH("/",N2819))</f>
        <v>plays</v>
      </c>
      <c r="R2819">
        <f>YEAR(O2819)</f>
        <v>2015</v>
      </c>
    </row>
    <row r="2820" spans="1:18" ht="43.5" hidden="1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>(((J2820/60)/60)/24)+DATE(1970,1,1)</f>
        <v>42250.598217592589</v>
      </c>
      <c r="P2820" t="str">
        <f>LEFT(N2820,SEARCH("/",N2820)-1)</f>
        <v>theater</v>
      </c>
      <c r="Q2820" t="str">
        <f>RIGHT(N2820,LEN(N2820)-SEARCH("/",N2820))</f>
        <v>plays</v>
      </c>
      <c r="R2820">
        <f>YEAR(O2820)</f>
        <v>2015</v>
      </c>
    </row>
    <row r="2821" spans="1:18" ht="43.5" hidden="1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>(((J2821/60)/60)/24)+DATE(1970,1,1)</f>
        <v>42139.525567129633</v>
      </c>
      <c r="P2821" t="str">
        <f>LEFT(N2821,SEARCH("/",N2821)-1)</f>
        <v>theater</v>
      </c>
      <c r="Q2821" t="str">
        <f>RIGHT(N2821,LEN(N2821)-SEARCH("/",N2821))</f>
        <v>plays</v>
      </c>
      <c r="R2821">
        <f>YEAR(O2821)</f>
        <v>2015</v>
      </c>
    </row>
    <row r="2822" spans="1:18" ht="43.5" hidden="1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>(((J2822/60)/60)/24)+DATE(1970,1,1)</f>
        <v>42401.610983796301</v>
      </c>
      <c r="P2822" t="str">
        <f>LEFT(N2822,SEARCH("/",N2822)-1)</f>
        <v>theater</v>
      </c>
      <c r="Q2822" t="str">
        <f>RIGHT(N2822,LEN(N2822)-SEARCH("/",N2822))</f>
        <v>plays</v>
      </c>
      <c r="R2822">
        <f>YEAR(O2822)</f>
        <v>2016</v>
      </c>
    </row>
    <row r="2823" spans="1:18" ht="58" hidden="1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>(((J2823/60)/60)/24)+DATE(1970,1,1)</f>
        <v>41875.922858796301</v>
      </c>
      <c r="P2823" t="str">
        <f>LEFT(N2823,SEARCH("/",N2823)-1)</f>
        <v>theater</v>
      </c>
      <c r="Q2823" t="str">
        <f>RIGHT(N2823,LEN(N2823)-SEARCH("/",N2823))</f>
        <v>plays</v>
      </c>
      <c r="R2823">
        <f>YEAR(O2823)</f>
        <v>2014</v>
      </c>
    </row>
    <row r="2824" spans="1:18" ht="58" hidden="1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>(((J2824/60)/60)/24)+DATE(1970,1,1)</f>
        <v>42060.683935185181</v>
      </c>
      <c r="P2824" t="str">
        <f>LEFT(N2824,SEARCH("/",N2824)-1)</f>
        <v>theater</v>
      </c>
      <c r="Q2824" t="str">
        <f>RIGHT(N2824,LEN(N2824)-SEARCH("/",N2824))</f>
        <v>plays</v>
      </c>
      <c r="R2824">
        <f>YEAR(O2824)</f>
        <v>2015</v>
      </c>
    </row>
    <row r="2825" spans="1:18" ht="58" hidden="1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>(((J2825/60)/60)/24)+DATE(1970,1,1)</f>
        <v>42067.011643518519</v>
      </c>
      <c r="P2825" t="str">
        <f>LEFT(N2825,SEARCH("/",N2825)-1)</f>
        <v>theater</v>
      </c>
      <c r="Q2825" t="str">
        <f>RIGHT(N2825,LEN(N2825)-SEARCH("/",N2825))</f>
        <v>plays</v>
      </c>
      <c r="R2825">
        <f>YEAR(O2825)</f>
        <v>2015</v>
      </c>
    </row>
    <row r="2826" spans="1:18" ht="43.5" hidden="1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>(((J2826/60)/60)/24)+DATE(1970,1,1)</f>
        <v>42136.270787037036</v>
      </c>
      <c r="P2826" t="str">
        <f>LEFT(N2826,SEARCH("/",N2826)-1)</f>
        <v>theater</v>
      </c>
      <c r="Q2826" t="str">
        <f>RIGHT(N2826,LEN(N2826)-SEARCH("/",N2826))</f>
        <v>plays</v>
      </c>
      <c r="R2826">
        <f>YEAR(O2826)</f>
        <v>2015</v>
      </c>
    </row>
    <row r="2827" spans="1:18" ht="58" hidden="1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>(((J2827/60)/60)/24)+DATE(1970,1,1)</f>
        <v>42312.792662037042</v>
      </c>
      <c r="P2827" t="str">
        <f>LEFT(N2827,SEARCH("/",N2827)-1)</f>
        <v>theater</v>
      </c>
      <c r="Q2827" t="str">
        <f>RIGHT(N2827,LEN(N2827)-SEARCH("/",N2827))</f>
        <v>plays</v>
      </c>
      <c r="R2827">
        <f>YEAR(O2827)</f>
        <v>2015</v>
      </c>
    </row>
    <row r="2828" spans="1:18" ht="58" hidden="1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>(((J2828/60)/60)/24)+DATE(1970,1,1)</f>
        <v>42171.034861111111</v>
      </c>
      <c r="P2828" t="str">
        <f>LEFT(N2828,SEARCH("/",N2828)-1)</f>
        <v>theater</v>
      </c>
      <c r="Q2828" t="str">
        <f>RIGHT(N2828,LEN(N2828)-SEARCH("/",N2828))</f>
        <v>plays</v>
      </c>
      <c r="R2828">
        <f>YEAR(O2828)</f>
        <v>2015</v>
      </c>
    </row>
    <row r="2829" spans="1:18" ht="58" hidden="1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>(((J2829/60)/60)/24)+DATE(1970,1,1)</f>
        <v>42494.683634259258</v>
      </c>
      <c r="P2829" t="str">
        <f>LEFT(N2829,SEARCH("/",N2829)-1)</f>
        <v>theater</v>
      </c>
      <c r="Q2829" t="str">
        <f>RIGHT(N2829,LEN(N2829)-SEARCH("/",N2829))</f>
        <v>plays</v>
      </c>
      <c r="R2829">
        <f>YEAR(O2829)</f>
        <v>2016</v>
      </c>
    </row>
    <row r="2830" spans="1:18" ht="43.5" hidden="1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>(((J2830/60)/60)/24)+DATE(1970,1,1)</f>
        <v>42254.264687499999</v>
      </c>
      <c r="P2830" t="str">
        <f>LEFT(N2830,SEARCH("/",N2830)-1)</f>
        <v>theater</v>
      </c>
      <c r="Q2830" t="str">
        <f>RIGHT(N2830,LEN(N2830)-SEARCH("/",N2830))</f>
        <v>plays</v>
      </c>
      <c r="R2830">
        <f>YEAR(O2830)</f>
        <v>2015</v>
      </c>
    </row>
    <row r="2831" spans="1:18" ht="43.5" hidden="1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>(((J2831/60)/60)/24)+DATE(1970,1,1)</f>
        <v>42495.434236111112</v>
      </c>
      <c r="P2831" t="str">
        <f>LEFT(N2831,SEARCH("/",N2831)-1)</f>
        <v>theater</v>
      </c>
      <c r="Q2831" t="str">
        <f>RIGHT(N2831,LEN(N2831)-SEARCH("/",N2831))</f>
        <v>plays</v>
      </c>
      <c r="R2831">
        <f>YEAR(O2831)</f>
        <v>2016</v>
      </c>
    </row>
    <row r="2832" spans="1:18" ht="29" hidden="1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>(((J2832/60)/60)/24)+DATE(1970,1,1)</f>
        <v>41758.839675925927</v>
      </c>
      <c r="P2832" t="str">
        <f>LEFT(N2832,SEARCH("/",N2832)-1)</f>
        <v>theater</v>
      </c>
      <c r="Q2832" t="str">
        <f>RIGHT(N2832,LEN(N2832)-SEARCH("/",N2832))</f>
        <v>plays</v>
      </c>
      <c r="R2832">
        <f>YEAR(O2832)</f>
        <v>2014</v>
      </c>
    </row>
    <row r="2833" spans="1:18" ht="43.5" hidden="1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>(((J2833/60)/60)/24)+DATE(1970,1,1)</f>
        <v>42171.824884259258</v>
      </c>
      <c r="P2833" t="str">
        <f>LEFT(N2833,SEARCH("/",N2833)-1)</f>
        <v>theater</v>
      </c>
      <c r="Q2833" t="str">
        <f>RIGHT(N2833,LEN(N2833)-SEARCH("/",N2833))</f>
        <v>plays</v>
      </c>
      <c r="R2833">
        <f>YEAR(O2833)</f>
        <v>2015</v>
      </c>
    </row>
    <row r="2834" spans="1:18" ht="58" hidden="1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>(((J2834/60)/60)/24)+DATE(1970,1,1)</f>
        <v>41938.709421296298</v>
      </c>
      <c r="P2834" t="str">
        <f>LEFT(N2834,SEARCH("/",N2834)-1)</f>
        <v>theater</v>
      </c>
      <c r="Q2834" t="str">
        <f>RIGHT(N2834,LEN(N2834)-SEARCH("/",N2834))</f>
        <v>plays</v>
      </c>
      <c r="R2834">
        <f>YEAR(O2834)</f>
        <v>2014</v>
      </c>
    </row>
    <row r="2835" spans="1:18" hidden="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>(((J2835/60)/60)/24)+DATE(1970,1,1)</f>
        <v>42268.127696759257</v>
      </c>
      <c r="P2835" t="str">
        <f>LEFT(N2835,SEARCH("/",N2835)-1)</f>
        <v>theater</v>
      </c>
      <c r="Q2835" t="str">
        <f>RIGHT(N2835,LEN(N2835)-SEARCH("/",N2835))</f>
        <v>plays</v>
      </c>
      <c r="R2835">
        <f>YEAR(O2835)</f>
        <v>2015</v>
      </c>
    </row>
    <row r="2836" spans="1:18" ht="43.5" hidden="1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>(((J2836/60)/60)/24)+DATE(1970,1,1)</f>
        <v>42019.959837962961</v>
      </c>
      <c r="P2836" t="str">
        <f>LEFT(N2836,SEARCH("/",N2836)-1)</f>
        <v>theater</v>
      </c>
      <c r="Q2836" t="str">
        <f>RIGHT(N2836,LEN(N2836)-SEARCH("/",N2836))</f>
        <v>plays</v>
      </c>
      <c r="R2836">
        <f>YEAR(O2836)</f>
        <v>2015</v>
      </c>
    </row>
    <row r="2837" spans="1:18" ht="43.5" hidden="1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>(((J2837/60)/60)/24)+DATE(1970,1,1)</f>
        <v>42313.703900462962</v>
      </c>
      <c r="P2837" t="str">
        <f>LEFT(N2837,SEARCH("/",N2837)-1)</f>
        <v>theater</v>
      </c>
      <c r="Q2837" t="str">
        <f>RIGHT(N2837,LEN(N2837)-SEARCH("/",N2837))</f>
        <v>plays</v>
      </c>
      <c r="R2837">
        <f>YEAR(O2837)</f>
        <v>2015</v>
      </c>
    </row>
    <row r="2838" spans="1:18" ht="58" hidden="1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>(((J2838/60)/60)/24)+DATE(1970,1,1)</f>
        <v>42746.261782407411</v>
      </c>
      <c r="P2838" t="str">
        <f>LEFT(N2838,SEARCH("/",N2838)-1)</f>
        <v>theater</v>
      </c>
      <c r="Q2838" t="str">
        <f>RIGHT(N2838,LEN(N2838)-SEARCH("/",N2838))</f>
        <v>plays</v>
      </c>
      <c r="R2838">
        <f>YEAR(O2838)</f>
        <v>2017</v>
      </c>
    </row>
    <row r="2839" spans="1:18" ht="58" hidden="1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>(((J2839/60)/60)/24)+DATE(1970,1,1)</f>
        <v>42307.908379629633</v>
      </c>
      <c r="P2839" t="str">
        <f>LEFT(N2839,SEARCH("/",N2839)-1)</f>
        <v>theater</v>
      </c>
      <c r="Q2839" t="str">
        <f>RIGHT(N2839,LEN(N2839)-SEARCH("/",N2839))</f>
        <v>plays</v>
      </c>
      <c r="R2839">
        <f>YEAR(O2839)</f>
        <v>2015</v>
      </c>
    </row>
    <row r="2840" spans="1:18" ht="43.5" hidden="1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>(((J2840/60)/60)/24)+DATE(1970,1,1)</f>
        <v>41842.607592592591</v>
      </c>
      <c r="P2840" t="str">
        <f>LEFT(N2840,SEARCH("/",N2840)-1)</f>
        <v>theater</v>
      </c>
      <c r="Q2840" t="str">
        <f>RIGHT(N2840,LEN(N2840)-SEARCH("/",N2840))</f>
        <v>plays</v>
      </c>
      <c r="R2840">
        <f>YEAR(O2840)</f>
        <v>2014</v>
      </c>
    </row>
    <row r="2841" spans="1:18" ht="43.5" hidden="1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>(((J2841/60)/60)/24)+DATE(1970,1,1)</f>
        <v>41853.240208333329</v>
      </c>
      <c r="P2841" t="str">
        <f>LEFT(N2841,SEARCH("/",N2841)-1)</f>
        <v>theater</v>
      </c>
      <c r="Q2841" t="str">
        <f>RIGHT(N2841,LEN(N2841)-SEARCH("/",N2841))</f>
        <v>plays</v>
      </c>
      <c r="R2841">
        <f>YEAR(O2841)</f>
        <v>2014</v>
      </c>
    </row>
    <row r="2842" spans="1:18" ht="58" hidden="1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>(((J2842/60)/60)/24)+DATE(1970,1,1)</f>
        <v>42060.035636574074</v>
      </c>
      <c r="P2842" t="str">
        <f>LEFT(N2842,SEARCH("/",N2842)-1)</f>
        <v>theater</v>
      </c>
      <c r="Q2842" t="str">
        <f>RIGHT(N2842,LEN(N2842)-SEARCH("/",N2842))</f>
        <v>plays</v>
      </c>
      <c r="R2842">
        <f>YEAR(O2842)</f>
        <v>2015</v>
      </c>
    </row>
    <row r="2843" spans="1:18" ht="43.5" x14ac:dyDescent="0.35">
      <c r="A2843">
        <v>3190</v>
      </c>
      <c r="B2843" s="3" t="s">
        <v>3190</v>
      </c>
      <c r="C2843" s="3" t="s">
        <v>7300</v>
      </c>
      <c r="D2843" s="6">
        <v>4000</v>
      </c>
      <c r="E2843" s="8">
        <v>0</v>
      </c>
      <c r="F2843" t="s">
        <v>8220</v>
      </c>
      <c r="G2843" t="s">
        <v>8228</v>
      </c>
      <c r="H2843" t="s">
        <v>8250</v>
      </c>
      <c r="I2843">
        <v>1481258275</v>
      </c>
      <c r="J2843">
        <v>1478662675</v>
      </c>
      <c r="K2843" t="b">
        <v>0</v>
      </c>
      <c r="L2843">
        <v>0</v>
      </c>
      <c r="M2843" t="b">
        <v>0</v>
      </c>
      <c r="N2843" t="s">
        <v>8303</v>
      </c>
      <c r="O2843" s="9">
        <f>(((J2843/60)/60)/24)+DATE(1970,1,1)</f>
        <v>42683.151331018518</v>
      </c>
      <c r="P2843" t="str">
        <f>LEFT(N2843,SEARCH("/",N2843)-1)</f>
        <v>theater</v>
      </c>
      <c r="Q2843" t="str">
        <f>RIGHT(N2843,LEN(N2843)-SEARCH("/",N2843))</f>
        <v>musical</v>
      </c>
      <c r="R2843">
        <f>YEAR(O2843)</f>
        <v>2016</v>
      </c>
    </row>
    <row r="2844" spans="1:18" ht="43.5" x14ac:dyDescent="0.35">
      <c r="A2844">
        <v>3739</v>
      </c>
      <c r="B2844" s="3" t="s">
        <v>3736</v>
      </c>
      <c r="C2844" s="3" t="s">
        <v>7849</v>
      </c>
      <c r="D2844" s="6">
        <v>4000</v>
      </c>
      <c r="E2844" s="8">
        <v>805</v>
      </c>
      <c r="F2844" t="s">
        <v>8220</v>
      </c>
      <c r="G2844" t="s">
        <v>8224</v>
      </c>
      <c r="H2844" t="s">
        <v>8246</v>
      </c>
      <c r="I2844">
        <v>1468752468</v>
      </c>
      <c r="J2844">
        <v>1467024468</v>
      </c>
      <c r="K2844" t="b">
        <v>0</v>
      </c>
      <c r="L2844">
        <v>8</v>
      </c>
      <c r="M2844" t="b">
        <v>0</v>
      </c>
      <c r="N2844" t="s">
        <v>8269</v>
      </c>
      <c r="O2844" s="9">
        <f>(((J2844/60)/60)/24)+DATE(1970,1,1)</f>
        <v>42548.449861111112</v>
      </c>
      <c r="P2844" t="str">
        <f>LEFT(N2844,SEARCH("/",N2844)-1)</f>
        <v>theater</v>
      </c>
      <c r="Q2844" t="str">
        <f>RIGHT(N2844,LEN(N2844)-SEARCH("/",N2844))</f>
        <v>plays</v>
      </c>
      <c r="R2844">
        <f>YEAR(O2844)</f>
        <v>2016</v>
      </c>
    </row>
    <row r="2845" spans="1:18" ht="58" x14ac:dyDescent="0.35">
      <c r="A2845">
        <v>3950</v>
      </c>
      <c r="B2845" s="3" t="s">
        <v>3947</v>
      </c>
      <c r="C2845" s="3" t="s">
        <v>8058</v>
      </c>
      <c r="D2845" s="6">
        <v>4000</v>
      </c>
      <c r="E2845" s="8">
        <v>25</v>
      </c>
      <c r="F2845" t="s">
        <v>8220</v>
      </c>
      <c r="G2845" t="s">
        <v>8223</v>
      </c>
      <c r="H2845" t="s">
        <v>8245</v>
      </c>
      <c r="I2845">
        <v>1460140500</v>
      </c>
      <c r="J2845">
        <v>1457628680</v>
      </c>
      <c r="K2845" t="b">
        <v>0</v>
      </c>
      <c r="L2845">
        <v>1</v>
      </c>
      <c r="M2845" t="b">
        <v>0</v>
      </c>
      <c r="N2845" t="s">
        <v>8269</v>
      </c>
      <c r="O2845" s="9">
        <f>(((J2845/60)/60)/24)+DATE(1970,1,1)</f>
        <v>42439.702314814815</v>
      </c>
      <c r="P2845" t="str">
        <f>LEFT(N2845,SEARCH("/",N2845)-1)</f>
        <v>theater</v>
      </c>
      <c r="Q2845" t="str">
        <f>RIGHT(N2845,LEN(N2845)-SEARCH("/",N2845))</f>
        <v>plays</v>
      </c>
      <c r="R2845">
        <f>YEAR(O2845)</f>
        <v>2016</v>
      </c>
    </row>
    <row r="2846" spans="1:18" ht="43.5" x14ac:dyDescent="0.35">
      <c r="A2846">
        <v>4026</v>
      </c>
      <c r="B2846" s="3" t="s">
        <v>4022</v>
      </c>
      <c r="C2846" s="3" t="s">
        <v>8131</v>
      </c>
      <c r="D2846" s="6">
        <v>4000</v>
      </c>
      <c r="E2846" s="8">
        <v>0</v>
      </c>
      <c r="F2846" t="s">
        <v>8220</v>
      </c>
      <c r="G2846" t="s">
        <v>8223</v>
      </c>
      <c r="H2846" t="s">
        <v>8245</v>
      </c>
      <c r="I2846">
        <v>1449247439</v>
      </c>
      <c r="J2846">
        <v>1444059839</v>
      </c>
      <c r="K2846" t="b">
        <v>0</v>
      </c>
      <c r="L2846">
        <v>0</v>
      </c>
      <c r="M2846" t="b">
        <v>0</v>
      </c>
      <c r="N2846" t="s">
        <v>8269</v>
      </c>
      <c r="O2846" s="9">
        <f>(((J2846/60)/60)/24)+DATE(1970,1,1)</f>
        <v>42282.655543981484</v>
      </c>
      <c r="P2846" t="str">
        <f>LEFT(N2846,SEARCH("/",N2846)-1)</f>
        <v>theater</v>
      </c>
      <c r="Q2846" t="str">
        <f>RIGHT(N2846,LEN(N2846)-SEARCH("/",N2846))</f>
        <v>plays</v>
      </c>
      <c r="R2846">
        <f>YEAR(O2846)</f>
        <v>2015</v>
      </c>
    </row>
    <row r="2847" spans="1:18" ht="29" x14ac:dyDescent="0.35">
      <c r="A2847">
        <v>4065</v>
      </c>
      <c r="B2847" s="3" t="s">
        <v>4061</v>
      </c>
      <c r="C2847" s="3" t="s">
        <v>8169</v>
      </c>
      <c r="D2847" s="6">
        <v>4000</v>
      </c>
      <c r="E2847" s="8">
        <v>27</v>
      </c>
      <c r="F2847" t="s">
        <v>8220</v>
      </c>
      <c r="G2847" t="s">
        <v>8223</v>
      </c>
      <c r="H2847" t="s">
        <v>8245</v>
      </c>
      <c r="I2847">
        <v>1407883811</v>
      </c>
      <c r="J2847">
        <v>1405291811</v>
      </c>
      <c r="K2847" t="b">
        <v>0</v>
      </c>
      <c r="L2847">
        <v>4</v>
      </c>
      <c r="M2847" t="b">
        <v>0</v>
      </c>
      <c r="N2847" t="s">
        <v>8269</v>
      </c>
      <c r="O2847" s="9">
        <f>(((J2847/60)/60)/24)+DATE(1970,1,1)</f>
        <v>41833.951516203706</v>
      </c>
      <c r="P2847" t="str">
        <f>LEFT(N2847,SEARCH("/",N2847)-1)</f>
        <v>theater</v>
      </c>
      <c r="Q2847" t="str">
        <f>RIGHT(N2847,LEN(N2847)-SEARCH("/",N2847))</f>
        <v>plays</v>
      </c>
      <c r="R2847">
        <f>YEAR(O2847)</f>
        <v>2014</v>
      </c>
    </row>
    <row r="2848" spans="1:18" ht="58" x14ac:dyDescent="0.35">
      <c r="A2848">
        <v>918</v>
      </c>
      <c r="B2848" s="3" t="s">
        <v>919</v>
      </c>
      <c r="C2848" s="3" t="s">
        <v>5028</v>
      </c>
      <c r="D2848" s="6">
        <v>3900</v>
      </c>
      <c r="E2848" s="8">
        <v>196</v>
      </c>
      <c r="F2848" t="s">
        <v>8220</v>
      </c>
      <c r="G2848" t="s">
        <v>8224</v>
      </c>
      <c r="H2848" t="s">
        <v>8246</v>
      </c>
      <c r="I2848">
        <v>1417474761</v>
      </c>
      <c r="J2848">
        <v>1414879161</v>
      </c>
      <c r="K2848" t="b">
        <v>0</v>
      </c>
      <c r="L2848">
        <v>10</v>
      </c>
      <c r="M2848" t="b">
        <v>0</v>
      </c>
      <c r="N2848" t="s">
        <v>8276</v>
      </c>
      <c r="O2848" s="9">
        <f>(((J2848/60)/60)/24)+DATE(1970,1,1)</f>
        <v>41944.916215277779</v>
      </c>
      <c r="P2848" t="str">
        <f>LEFT(N2848,SEARCH("/",N2848)-1)</f>
        <v>music</v>
      </c>
      <c r="Q2848" t="str">
        <f>RIGHT(N2848,LEN(N2848)-SEARCH("/",N2848))</f>
        <v>jazz</v>
      </c>
      <c r="R2848">
        <f>YEAR(O2848)</f>
        <v>2014</v>
      </c>
    </row>
    <row r="2849" spans="1:18" ht="43.5" x14ac:dyDescent="0.35">
      <c r="A2849">
        <v>554</v>
      </c>
      <c r="B2849" s="3" t="s">
        <v>555</v>
      </c>
      <c r="C2849" s="3" t="s">
        <v>4664</v>
      </c>
      <c r="D2849" s="6">
        <v>3870</v>
      </c>
      <c r="E2849" s="8">
        <v>1416</v>
      </c>
      <c r="F2849" t="s">
        <v>8220</v>
      </c>
      <c r="G2849" t="s">
        <v>8223</v>
      </c>
      <c r="H2849" t="s">
        <v>8245</v>
      </c>
      <c r="I2849">
        <v>1413735972</v>
      </c>
      <c r="J2849">
        <v>1411143972</v>
      </c>
      <c r="K2849" t="b">
        <v>0</v>
      </c>
      <c r="L2849">
        <v>22</v>
      </c>
      <c r="M2849" t="b">
        <v>0</v>
      </c>
      <c r="N2849" t="s">
        <v>8270</v>
      </c>
      <c r="O2849" s="9">
        <f>(((J2849/60)/60)/24)+DATE(1970,1,1)</f>
        <v>41901.684861111113</v>
      </c>
      <c r="P2849" t="str">
        <f>LEFT(N2849,SEARCH("/",N2849)-1)</f>
        <v>technology</v>
      </c>
      <c r="Q2849" t="str">
        <f>RIGHT(N2849,LEN(N2849)-SEARCH("/",N2849))</f>
        <v>web</v>
      </c>
      <c r="R2849">
        <f>YEAR(O2849)</f>
        <v>2014</v>
      </c>
    </row>
    <row r="2850" spans="1:18" ht="43.5" x14ac:dyDescent="0.35">
      <c r="A2850">
        <v>880</v>
      </c>
      <c r="B2850" s="3" t="s">
        <v>881</v>
      </c>
      <c r="C2850" s="3" t="s">
        <v>4990</v>
      </c>
      <c r="D2850" s="6">
        <v>3780</v>
      </c>
      <c r="E2850" s="8">
        <v>113</v>
      </c>
      <c r="F2850" t="s">
        <v>8220</v>
      </c>
      <c r="G2850" t="s">
        <v>8223</v>
      </c>
      <c r="H2850" t="s">
        <v>8245</v>
      </c>
      <c r="I2850">
        <v>1351582938</v>
      </c>
      <c r="J2850">
        <v>1348731738</v>
      </c>
      <c r="K2850" t="b">
        <v>0</v>
      </c>
      <c r="L2850">
        <v>8</v>
      </c>
      <c r="M2850" t="b">
        <v>0</v>
      </c>
      <c r="N2850" t="s">
        <v>8277</v>
      </c>
      <c r="O2850" s="9">
        <f>(((J2850/60)/60)/24)+DATE(1970,1,1)</f>
        <v>41179.32104166667</v>
      </c>
      <c r="P2850" t="str">
        <f>LEFT(N2850,SEARCH("/",N2850)-1)</f>
        <v>music</v>
      </c>
      <c r="Q2850" t="str">
        <f>RIGHT(N2850,LEN(N2850)-SEARCH("/",N2850))</f>
        <v>indie rock</v>
      </c>
      <c r="R2850">
        <f>YEAR(O2850)</f>
        <v>2012</v>
      </c>
    </row>
    <row r="2851" spans="1:18" ht="43.5" x14ac:dyDescent="0.35">
      <c r="A2851">
        <v>773</v>
      </c>
      <c r="B2851" s="3" t="s">
        <v>774</v>
      </c>
      <c r="C2851" s="3" t="s">
        <v>4883</v>
      </c>
      <c r="D2851" s="6">
        <v>3759</v>
      </c>
      <c r="E2851" s="8">
        <v>32</v>
      </c>
      <c r="F2851" t="s">
        <v>8220</v>
      </c>
      <c r="G2851" t="s">
        <v>8224</v>
      </c>
      <c r="H2851" t="s">
        <v>8246</v>
      </c>
      <c r="I2851">
        <v>1431298860</v>
      </c>
      <c r="J2851">
        <v>1428341985</v>
      </c>
      <c r="K2851" t="b">
        <v>0</v>
      </c>
      <c r="L2851">
        <v>2</v>
      </c>
      <c r="M2851" t="b">
        <v>0</v>
      </c>
      <c r="N2851" t="s">
        <v>8273</v>
      </c>
      <c r="O2851" s="9">
        <f>(((J2851/60)/60)/24)+DATE(1970,1,1)</f>
        <v>42100.735937499994</v>
      </c>
      <c r="P2851" t="str">
        <f>LEFT(N2851,SEARCH("/",N2851)-1)</f>
        <v>publishing</v>
      </c>
      <c r="Q2851" t="str">
        <f>RIGHT(N2851,LEN(N2851)-SEARCH("/",N2851))</f>
        <v>fiction</v>
      </c>
      <c r="R2851">
        <f>YEAR(O2851)</f>
        <v>2015</v>
      </c>
    </row>
    <row r="2852" spans="1:18" ht="43.5" x14ac:dyDescent="0.35">
      <c r="A2852">
        <v>881</v>
      </c>
      <c r="B2852" s="3" t="s">
        <v>882</v>
      </c>
      <c r="C2852" s="3" t="s">
        <v>4991</v>
      </c>
      <c r="D2852" s="6">
        <v>3750</v>
      </c>
      <c r="E2852" s="8">
        <v>30</v>
      </c>
      <c r="F2852" t="s">
        <v>8220</v>
      </c>
      <c r="G2852" t="s">
        <v>8223</v>
      </c>
      <c r="H2852" t="s">
        <v>8245</v>
      </c>
      <c r="I2852">
        <v>1326520886</v>
      </c>
      <c r="J2852">
        <v>1322632886</v>
      </c>
      <c r="K2852" t="b">
        <v>0</v>
      </c>
      <c r="L2852">
        <v>1</v>
      </c>
      <c r="M2852" t="b">
        <v>0</v>
      </c>
      <c r="N2852" t="s">
        <v>8277</v>
      </c>
      <c r="O2852" s="9">
        <f>(((J2852/60)/60)/24)+DATE(1970,1,1)</f>
        <v>40877.25099537037</v>
      </c>
      <c r="P2852" t="str">
        <f>LEFT(N2852,SEARCH("/",N2852)-1)</f>
        <v>music</v>
      </c>
      <c r="Q2852" t="str">
        <f>RIGHT(N2852,LEN(N2852)-SEARCH("/",N2852))</f>
        <v>indie rock</v>
      </c>
      <c r="R2852">
        <f>YEAR(O2852)</f>
        <v>2011</v>
      </c>
    </row>
    <row r="2853" spans="1:18" ht="43.5" x14ac:dyDescent="0.35">
      <c r="A2853">
        <v>3191</v>
      </c>
      <c r="B2853" s="3" t="s">
        <v>3191</v>
      </c>
      <c r="C2853" s="3" t="s">
        <v>7301</v>
      </c>
      <c r="D2853" s="6">
        <v>3750</v>
      </c>
      <c r="E2853" s="8">
        <v>151</v>
      </c>
      <c r="F2853" t="s">
        <v>8220</v>
      </c>
      <c r="G2853" t="s">
        <v>8223</v>
      </c>
      <c r="H2853" t="s">
        <v>8245</v>
      </c>
      <c r="I2853">
        <v>1471370869</v>
      </c>
      <c r="J2853">
        <v>1466186869</v>
      </c>
      <c r="K2853" t="b">
        <v>0</v>
      </c>
      <c r="L2853">
        <v>4</v>
      </c>
      <c r="M2853" t="b">
        <v>0</v>
      </c>
      <c r="N2853" t="s">
        <v>8303</v>
      </c>
      <c r="O2853" s="9">
        <f>(((J2853/60)/60)/24)+DATE(1970,1,1)</f>
        <v>42538.755428240736</v>
      </c>
      <c r="P2853" t="str">
        <f>LEFT(N2853,SEARCH("/",N2853)-1)</f>
        <v>theater</v>
      </c>
      <c r="Q2853" t="str">
        <f>RIGHT(N2853,LEN(N2853)-SEARCH("/",N2853))</f>
        <v>musical</v>
      </c>
      <c r="R2853">
        <f>YEAR(O2853)</f>
        <v>2016</v>
      </c>
    </row>
    <row r="2854" spans="1:18" ht="43.5" x14ac:dyDescent="0.35">
      <c r="A2854">
        <v>4058</v>
      </c>
      <c r="B2854" s="3" t="s">
        <v>4054</v>
      </c>
      <c r="C2854" s="3" t="s">
        <v>8162</v>
      </c>
      <c r="D2854" s="6">
        <v>3750</v>
      </c>
      <c r="E2854" s="8">
        <v>95</v>
      </c>
      <c r="F2854" t="s">
        <v>8220</v>
      </c>
      <c r="G2854" t="s">
        <v>8223</v>
      </c>
      <c r="H2854" t="s">
        <v>8245</v>
      </c>
      <c r="I2854">
        <v>1459483140</v>
      </c>
      <c r="J2854">
        <v>1458178044</v>
      </c>
      <c r="K2854" t="b">
        <v>0</v>
      </c>
      <c r="L2854">
        <v>4</v>
      </c>
      <c r="M2854" t="b">
        <v>0</v>
      </c>
      <c r="N2854" t="s">
        <v>8269</v>
      </c>
      <c r="O2854" s="9">
        <f>(((J2854/60)/60)/24)+DATE(1970,1,1)</f>
        <v>42446.060694444444</v>
      </c>
      <c r="P2854" t="str">
        <f>LEFT(N2854,SEARCH("/",N2854)-1)</f>
        <v>theater</v>
      </c>
      <c r="Q2854" t="str">
        <f>RIGHT(N2854,LEN(N2854)-SEARCH("/",N2854))</f>
        <v>plays</v>
      </c>
      <c r="R2854">
        <f>YEAR(O2854)</f>
        <v>2016</v>
      </c>
    </row>
    <row r="2855" spans="1:18" ht="58" x14ac:dyDescent="0.35">
      <c r="A2855">
        <v>2159</v>
      </c>
      <c r="B2855" s="3" t="s">
        <v>2160</v>
      </c>
      <c r="C2855" s="3" t="s">
        <v>6269</v>
      </c>
      <c r="D2855" s="6">
        <v>3600</v>
      </c>
      <c r="E2855" s="8">
        <v>26</v>
      </c>
      <c r="F2855" t="s">
        <v>8220</v>
      </c>
      <c r="G2855" t="s">
        <v>8223</v>
      </c>
      <c r="H2855" t="s">
        <v>8245</v>
      </c>
      <c r="I2855">
        <v>1310837574</v>
      </c>
      <c r="J2855">
        <v>1308245574</v>
      </c>
      <c r="K2855" t="b">
        <v>0</v>
      </c>
      <c r="L2855">
        <v>2</v>
      </c>
      <c r="M2855" t="b">
        <v>0</v>
      </c>
      <c r="N2855" t="s">
        <v>8280</v>
      </c>
      <c r="O2855" s="9">
        <f>(((J2855/60)/60)/24)+DATE(1970,1,1)</f>
        <v>40710.731180555551</v>
      </c>
      <c r="P2855" t="str">
        <f>LEFT(N2855,SEARCH("/",N2855)-1)</f>
        <v>games</v>
      </c>
      <c r="Q2855" t="str">
        <f>RIGHT(N2855,LEN(N2855)-SEARCH("/",N2855))</f>
        <v>video games</v>
      </c>
      <c r="R2855">
        <f>YEAR(O2855)</f>
        <v>2011</v>
      </c>
    </row>
    <row r="2856" spans="1:18" ht="43.5" x14ac:dyDescent="0.35">
      <c r="A2856">
        <v>3789</v>
      </c>
      <c r="B2856" s="3" t="s">
        <v>3786</v>
      </c>
      <c r="C2856" s="3" t="s">
        <v>7899</v>
      </c>
      <c r="D2856" s="6">
        <v>3550</v>
      </c>
      <c r="E2856" s="8">
        <v>116</v>
      </c>
      <c r="F2856" t="s">
        <v>8220</v>
      </c>
      <c r="G2856" t="s">
        <v>8224</v>
      </c>
      <c r="H2856" t="s">
        <v>8246</v>
      </c>
      <c r="I2856">
        <v>1434395418</v>
      </c>
      <c r="J2856">
        <v>1431630618</v>
      </c>
      <c r="K2856" t="b">
        <v>0</v>
      </c>
      <c r="L2856">
        <v>4</v>
      </c>
      <c r="M2856" t="b">
        <v>0</v>
      </c>
      <c r="N2856" t="s">
        <v>8303</v>
      </c>
      <c r="O2856" s="9">
        <f>(((J2856/60)/60)/24)+DATE(1970,1,1)</f>
        <v>42138.798819444448</v>
      </c>
      <c r="P2856" t="str">
        <f>LEFT(N2856,SEARCH("/",N2856)-1)</f>
        <v>theater</v>
      </c>
      <c r="Q2856" t="str">
        <f>RIGHT(N2856,LEN(N2856)-SEARCH("/",N2856))</f>
        <v>musical</v>
      </c>
      <c r="R2856">
        <f>YEAR(O2856)</f>
        <v>2015</v>
      </c>
    </row>
    <row r="2857" spans="1:18" ht="43.5" x14ac:dyDescent="0.35">
      <c r="A2857">
        <v>196</v>
      </c>
      <c r="B2857" s="3" t="s">
        <v>198</v>
      </c>
      <c r="C2857" s="3" t="s">
        <v>4306</v>
      </c>
      <c r="D2857" s="6">
        <v>3500</v>
      </c>
      <c r="E2857" s="8">
        <v>1465</v>
      </c>
      <c r="F2857" t="s">
        <v>8220</v>
      </c>
      <c r="G2857" t="s">
        <v>8224</v>
      </c>
      <c r="H2857" t="s">
        <v>8246</v>
      </c>
      <c r="I2857">
        <v>1444510800</v>
      </c>
      <c r="J2857">
        <v>1442062898</v>
      </c>
      <c r="K2857" t="b">
        <v>0</v>
      </c>
      <c r="L2857">
        <v>19</v>
      </c>
      <c r="M2857" t="b">
        <v>0</v>
      </c>
      <c r="N2857" t="s">
        <v>8266</v>
      </c>
      <c r="O2857" s="9">
        <f>(((J2857/60)/60)/24)+DATE(1970,1,1)</f>
        <v>42259.542800925927</v>
      </c>
      <c r="P2857" t="str">
        <f>LEFT(N2857,SEARCH("/",N2857)-1)</f>
        <v>film &amp; video</v>
      </c>
      <c r="Q2857" t="str">
        <f>RIGHT(N2857,LEN(N2857)-SEARCH("/",N2857))</f>
        <v>drama</v>
      </c>
      <c r="R2857">
        <f>YEAR(O2857)</f>
        <v>2015</v>
      </c>
    </row>
    <row r="2858" spans="1:18" ht="43.5" x14ac:dyDescent="0.35">
      <c r="A2858">
        <v>762</v>
      </c>
      <c r="B2858" s="3" t="s">
        <v>763</v>
      </c>
      <c r="C2858" s="3" t="s">
        <v>4872</v>
      </c>
      <c r="D2858" s="6">
        <v>3500</v>
      </c>
      <c r="E2858" s="8">
        <v>0</v>
      </c>
      <c r="F2858" t="s">
        <v>8220</v>
      </c>
      <c r="G2858" t="s">
        <v>8237</v>
      </c>
      <c r="H2858" t="s">
        <v>8255</v>
      </c>
      <c r="I2858">
        <v>1480831200</v>
      </c>
      <c r="J2858">
        <v>1479328570</v>
      </c>
      <c r="K2858" t="b">
        <v>0</v>
      </c>
      <c r="L2858">
        <v>0</v>
      </c>
      <c r="M2858" t="b">
        <v>0</v>
      </c>
      <c r="N2858" t="s">
        <v>8273</v>
      </c>
      <c r="O2858" s="9">
        <f>(((J2858/60)/60)/24)+DATE(1970,1,1)</f>
        <v>42690.858449074076</v>
      </c>
      <c r="P2858" t="str">
        <f>LEFT(N2858,SEARCH("/",N2858)-1)</f>
        <v>publishing</v>
      </c>
      <c r="Q2858" t="str">
        <f>RIGHT(N2858,LEN(N2858)-SEARCH("/",N2858))</f>
        <v>fiction</v>
      </c>
      <c r="R2858">
        <f>YEAR(O2858)</f>
        <v>2016</v>
      </c>
    </row>
    <row r="2859" spans="1:18" ht="43.5" x14ac:dyDescent="0.35">
      <c r="A2859">
        <v>866</v>
      </c>
      <c r="B2859" s="3" t="s">
        <v>867</v>
      </c>
      <c r="C2859" s="3" t="s">
        <v>4976</v>
      </c>
      <c r="D2859" s="6">
        <v>3500</v>
      </c>
      <c r="E2859" s="8">
        <v>640</v>
      </c>
      <c r="F2859" t="s">
        <v>8220</v>
      </c>
      <c r="G2859" t="s">
        <v>8223</v>
      </c>
      <c r="H2859" t="s">
        <v>8245</v>
      </c>
      <c r="I2859">
        <v>1425136200</v>
      </c>
      <c r="J2859">
        <v>1421853518</v>
      </c>
      <c r="K2859" t="b">
        <v>0</v>
      </c>
      <c r="L2859">
        <v>11</v>
      </c>
      <c r="M2859" t="b">
        <v>0</v>
      </c>
      <c r="N2859" t="s">
        <v>8276</v>
      </c>
      <c r="O2859" s="9">
        <f>(((J2859/60)/60)/24)+DATE(1970,1,1)</f>
        <v>42025.637939814813</v>
      </c>
      <c r="P2859" t="str">
        <f>LEFT(N2859,SEARCH("/",N2859)-1)</f>
        <v>music</v>
      </c>
      <c r="Q2859" t="str">
        <f>RIGHT(N2859,LEN(N2859)-SEARCH("/",N2859))</f>
        <v>jazz</v>
      </c>
      <c r="R2859">
        <f>YEAR(O2859)</f>
        <v>2015</v>
      </c>
    </row>
    <row r="2860" spans="1:18" ht="29" x14ac:dyDescent="0.35">
      <c r="A2860">
        <v>873</v>
      </c>
      <c r="B2860" s="3" t="s">
        <v>874</v>
      </c>
      <c r="C2860" s="3" t="s">
        <v>4983</v>
      </c>
      <c r="D2860" s="6">
        <v>3500</v>
      </c>
      <c r="E2860" s="8">
        <v>45</v>
      </c>
      <c r="F2860" t="s">
        <v>8220</v>
      </c>
      <c r="G2860" t="s">
        <v>8223</v>
      </c>
      <c r="H2860" t="s">
        <v>8245</v>
      </c>
      <c r="I2860">
        <v>1352610040</v>
      </c>
      <c r="J2860">
        <v>1349150440</v>
      </c>
      <c r="K2860" t="b">
        <v>0</v>
      </c>
      <c r="L2860">
        <v>5</v>
      </c>
      <c r="M2860" t="b">
        <v>0</v>
      </c>
      <c r="N2860" t="s">
        <v>8276</v>
      </c>
      <c r="O2860" s="9">
        <f>(((J2860/60)/60)/24)+DATE(1970,1,1)</f>
        <v>41184.167129629634</v>
      </c>
      <c r="P2860" t="str">
        <f>LEFT(N2860,SEARCH("/",N2860)-1)</f>
        <v>music</v>
      </c>
      <c r="Q2860" t="str">
        <f>RIGHT(N2860,LEN(N2860)-SEARCH("/",N2860))</f>
        <v>jazz</v>
      </c>
      <c r="R2860">
        <f>YEAR(O2860)</f>
        <v>2012</v>
      </c>
    </row>
    <row r="2861" spans="1:18" ht="43.5" x14ac:dyDescent="0.35">
      <c r="A2861">
        <v>912</v>
      </c>
      <c r="B2861" s="3" t="s">
        <v>913</v>
      </c>
      <c r="C2861" s="3" t="s">
        <v>5022</v>
      </c>
      <c r="D2861" s="6">
        <v>3500</v>
      </c>
      <c r="E2861" s="8">
        <v>30</v>
      </c>
      <c r="F2861" t="s">
        <v>8220</v>
      </c>
      <c r="G2861" t="s">
        <v>8223</v>
      </c>
      <c r="H2861" t="s">
        <v>8245</v>
      </c>
      <c r="I2861">
        <v>1355197047</v>
      </c>
      <c r="J2861">
        <v>1350009447</v>
      </c>
      <c r="K2861" t="b">
        <v>0</v>
      </c>
      <c r="L2861">
        <v>2</v>
      </c>
      <c r="M2861" t="b">
        <v>0</v>
      </c>
      <c r="N2861" t="s">
        <v>8276</v>
      </c>
      <c r="O2861" s="9">
        <f>(((J2861/60)/60)/24)+DATE(1970,1,1)</f>
        <v>41194.109340277777</v>
      </c>
      <c r="P2861" t="str">
        <f>LEFT(N2861,SEARCH("/",N2861)-1)</f>
        <v>music</v>
      </c>
      <c r="Q2861" t="str">
        <f>RIGHT(N2861,LEN(N2861)-SEARCH("/",N2861))</f>
        <v>jazz</v>
      </c>
      <c r="R2861">
        <f>YEAR(O2861)</f>
        <v>2012</v>
      </c>
    </row>
    <row r="2862" spans="1:18" ht="43.5" x14ac:dyDescent="0.35">
      <c r="A2862">
        <v>935</v>
      </c>
      <c r="B2862" s="3" t="s">
        <v>936</v>
      </c>
      <c r="C2862" s="3" t="s">
        <v>5045</v>
      </c>
      <c r="D2862" s="6">
        <v>3500</v>
      </c>
      <c r="E2862" s="8">
        <v>50</v>
      </c>
      <c r="F2862" t="s">
        <v>8220</v>
      </c>
      <c r="G2862" t="s">
        <v>8223</v>
      </c>
      <c r="H2862" t="s">
        <v>8245</v>
      </c>
      <c r="I2862">
        <v>1454054429</v>
      </c>
      <c r="J2862">
        <v>1451462429</v>
      </c>
      <c r="K2862" t="b">
        <v>0</v>
      </c>
      <c r="L2862">
        <v>2</v>
      </c>
      <c r="M2862" t="b">
        <v>0</v>
      </c>
      <c r="N2862" t="s">
        <v>8276</v>
      </c>
      <c r="O2862" s="9">
        <f>(((J2862/60)/60)/24)+DATE(1970,1,1)</f>
        <v>42368.333668981482</v>
      </c>
      <c r="P2862" t="str">
        <f>LEFT(N2862,SEARCH("/",N2862)-1)</f>
        <v>music</v>
      </c>
      <c r="Q2862" t="str">
        <f>RIGHT(N2862,LEN(N2862)-SEARCH("/",N2862))</f>
        <v>jazz</v>
      </c>
      <c r="R2862">
        <f>YEAR(O2862)</f>
        <v>2015</v>
      </c>
    </row>
    <row r="2863" spans="1:18" ht="43.5" x14ac:dyDescent="0.35">
      <c r="A2863">
        <v>937</v>
      </c>
      <c r="B2863" s="3" t="s">
        <v>938</v>
      </c>
      <c r="C2863" s="3" t="s">
        <v>5047</v>
      </c>
      <c r="D2863" s="6">
        <v>3500</v>
      </c>
      <c r="E2863" s="8">
        <v>40</v>
      </c>
      <c r="F2863" t="s">
        <v>8220</v>
      </c>
      <c r="G2863" t="s">
        <v>8223</v>
      </c>
      <c r="H2863" t="s">
        <v>8245</v>
      </c>
      <c r="I2863">
        <v>1383509357</v>
      </c>
      <c r="J2863">
        <v>1380913757</v>
      </c>
      <c r="K2863" t="b">
        <v>0</v>
      </c>
      <c r="L2863">
        <v>2</v>
      </c>
      <c r="M2863" t="b">
        <v>0</v>
      </c>
      <c r="N2863" t="s">
        <v>8276</v>
      </c>
      <c r="O2863" s="9">
        <f>(((J2863/60)/60)/24)+DATE(1970,1,1)</f>
        <v>41551.798113425924</v>
      </c>
      <c r="P2863" t="str">
        <f>LEFT(N2863,SEARCH("/",N2863)-1)</f>
        <v>music</v>
      </c>
      <c r="Q2863" t="str">
        <f>RIGHT(N2863,LEN(N2863)-SEARCH("/",N2863))</f>
        <v>jazz</v>
      </c>
      <c r="R2863">
        <f>YEAR(O2863)</f>
        <v>2013</v>
      </c>
    </row>
    <row r="2864" spans="1:18" ht="43.5" x14ac:dyDescent="0.35">
      <c r="A2864">
        <v>1551</v>
      </c>
      <c r="B2864" s="3" t="s">
        <v>1552</v>
      </c>
      <c r="C2864" s="3" t="s">
        <v>5661</v>
      </c>
      <c r="D2864" s="6">
        <v>3500</v>
      </c>
      <c r="E2864" s="8">
        <v>0</v>
      </c>
      <c r="F2864" t="s">
        <v>8220</v>
      </c>
      <c r="G2864" t="s">
        <v>8223</v>
      </c>
      <c r="H2864" t="s">
        <v>8245</v>
      </c>
      <c r="I2864">
        <v>1432756039</v>
      </c>
      <c r="J2864">
        <v>1430164039</v>
      </c>
      <c r="K2864" t="b">
        <v>0</v>
      </c>
      <c r="L2864">
        <v>0</v>
      </c>
      <c r="M2864" t="b">
        <v>0</v>
      </c>
      <c r="N2864" t="s">
        <v>8287</v>
      </c>
      <c r="O2864" s="9">
        <f>(((J2864/60)/60)/24)+DATE(1970,1,1)</f>
        <v>42121.824525462958</v>
      </c>
      <c r="P2864" t="str">
        <f>LEFT(N2864,SEARCH("/",N2864)-1)</f>
        <v>photography</v>
      </c>
      <c r="Q2864" t="str">
        <f>RIGHT(N2864,LEN(N2864)-SEARCH("/",N2864))</f>
        <v>nature</v>
      </c>
      <c r="R2864">
        <f>YEAR(O2864)</f>
        <v>2015</v>
      </c>
    </row>
    <row r="2865" spans="1:18" ht="43.5" x14ac:dyDescent="0.35">
      <c r="A2865">
        <v>1802</v>
      </c>
      <c r="B2865" s="3" t="s">
        <v>1803</v>
      </c>
      <c r="C2865" s="3" t="s">
        <v>5912</v>
      </c>
      <c r="D2865" s="6">
        <v>3500</v>
      </c>
      <c r="E2865" s="8">
        <v>1697</v>
      </c>
      <c r="F2865" t="s">
        <v>8220</v>
      </c>
      <c r="G2865" t="s">
        <v>8235</v>
      </c>
      <c r="H2865" t="s">
        <v>8248</v>
      </c>
      <c r="I2865">
        <v>1435442340</v>
      </c>
      <c r="J2865">
        <v>1433416830</v>
      </c>
      <c r="K2865" t="b">
        <v>1</v>
      </c>
      <c r="L2865">
        <v>18</v>
      </c>
      <c r="M2865" t="b">
        <v>0</v>
      </c>
      <c r="N2865" t="s">
        <v>8283</v>
      </c>
      <c r="O2865" s="9">
        <f>(((J2865/60)/60)/24)+DATE(1970,1,1)</f>
        <v>42159.47256944445</v>
      </c>
      <c r="P2865" t="str">
        <f>LEFT(N2865,SEARCH("/",N2865)-1)</f>
        <v>photography</v>
      </c>
      <c r="Q2865" t="str">
        <f>RIGHT(N2865,LEN(N2865)-SEARCH("/",N2865))</f>
        <v>photobooks</v>
      </c>
      <c r="R2865">
        <f>YEAR(O2865)</f>
        <v>2015</v>
      </c>
    </row>
    <row r="2866" spans="1:18" ht="43.5" x14ac:dyDescent="0.35">
      <c r="A2866">
        <v>1809</v>
      </c>
      <c r="B2866" s="3" t="s">
        <v>1810</v>
      </c>
      <c r="C2866" s="3" t="s">
        <v>5919</v>
      </c>
      <c r="D2866" s="6">
        <v>3500</v>
      </c>
      <c r="E2866" s="8">
        <v>380</v>
      </c>
      <c r="F2866" t="s">
        <v>8220</v>
      </c>
      <c r="G2866" t="s">
        <v>8228</v>
      </c>
      <c r="H2866" t="s">
        <v>8250</v>
      </c>
      <c r="I2866">
        <v>1425246439</v>
      </c>
      <c r="J2866">
        <v>1422222439</v>
      </c>
      <c r="K2866" t="b">
        <v>1</v>
      </c>
      <c r="L2866">
        <v>9</v>
      </c>
      <c r="M2866" t="b">
        <v>0</v>
      </c>
      <c r="N2866" t="s">
        <v>8283</v>
      </c>
      <c r="O2866" s="9">
        <f>(((J2866/60)/60)/24)+DATE(1970,1,1)</f>
        <v>42029.907858796301</v>
      </c>
      <c r="P2866" t="str">
        <f>LEFT(N2866,SEARCH("/",N2866)-1)</f>
        <v>photography</v>
      </c>
      <c r="Q2866" t="str">
        <f>RIGHT(N2866,LEN(N2866)-SEARCH("/",N2866))</f>
        <v>photobooks</v>
      </c>
      <c r="R2866">
        <f>YEAR(O2866)</f>
        <v>2015</v>
      </c>
    </row>
    <row r="2867" spans="1:18" ht="43.5" x14ac:dyDescent="0.35">
      <c r="A2867">
        <v>1870</v>
      </c>
      <c r="B2867" s="3" t="s">
        <v>1871</v>
      </c>
      <c r="C2867" s="3" t="s">
        <v>5980</v>
      </c>
      <c r="D2867" s="6">
        <v>3500</v>
      </c>
      <c r="E2867" s="8">
        <v>361</v>
      </c>
      <c r="F2867" t="s">
        <v>8220</v>
      </c>
      <c r="G2867" t="s">
        <v>8223</v>
      </c>
      <c r="H2867" t="s">
        <v>8245</v>
      </c>
      <c r="I2867">
        <v>1454213820</v>
      </c>
      <c r="J2867">
        <v>1451723535</v>
      </c>
      <c r="K2867" t="b">
        <v>0</v>
      </c>
      <c r="L2867">
        <v>11</v>
      </c>
      <c r="M2867" t="b">
        <v>0</v>
      </c>
      <c r="N2867" t="s">
        <v>8281</v>
      </c>
      <c r="O2867" s="9">
        <f>(((J2867/60)/60)/24)+DATE(1970,1,1)</f>
        <v>42371.355729166666</v>
      </c>
      <c r="P2867" t="str">
        <f>LEFT(N2867,SEARCH("/",N2867)-1)</f>
        <v>games</v>
      </c>
      <c r="Q2867" t="str">
        <f>RIGHT(N2867,LEN(N2867)-SEARCH("/",N2867))</f>
        <v>mobile games</v>
      </c>
      <c r="R2867">
        <f>YEAR(O2867)</f>
        <v>2016</v>
      </c>
    </row>
    <row r="2868" spans="1:18" ht="58" x14ac:dyDescent="0.35">
      <c r="A2868">
        <v>2425</v>
      </c>
      <c r="B2868" s="3" t="s">
        <v>2426</v>
      </c>
      <c r="C2868" s="3" t="s">
        <v>6535</v>
      </c>
      <c r="D2868" s="6">
        <v>3500</v>
      </c>
      <c r="E2868" s="8">
        <v>1</v>
      </c>
      <c r="F2868" t="s">
        <v>8220</v>
      </c>
      <c r="G2868" t="s">
        <v>8223</v>
      </c>
      <c r="H2868" t="s">
        <v>8245</v>
      </c>
      <c r="I2868">
        <v>1464386640</v>
      </c>
      <c r="J2868">
        <v>1463090149</v>
      </c>
      <c r="K2868" t="b">
        <v>0</v>
      </c>
      <c r="L2868">
        <v>1</v>
      </c>
      <c r="M2868" t="b">
        <v>0</v>
      </c>
      <c r="N2868" t="s">
        <v>8282</v>
      </c>
      <c r="O2868" s="9">
        <f>(((J2868/60)/60)/24)+DATE(1970,1,1)</f>
        <v>42502.913761574076</v>
      </c>
      <c r="P2868" t="str">
        <f>LEFT(N2868,SEARCH("/",N2868)-1)</f>
        <v>food</v>
      </c>
      <c r="Q2868" t="str">
        <f>RIGHT(N2868,LEN(N2868)-SEARCH("/",N2868))</f>
        <v>food trucks</v>
      </c>
      <c r="R2868">
        <f>YEAR(O2868)</f>
        <v>2016</v>
      </c>
    </row>
    <row r="2869" spans="1:18" ht="43.5" x14ac:dyDescent="0.35">
      <c r="A2869">
        <v>2692</v>
      </c>
      <c r="B2869" s="3" t="s">
        <v>2692</v>
      </c>
      <c r="C2869" s="3" t="s">
        <v>6802</v>
      </c>
      <c r="D2869" s="6">
        <v>3500</v>
      </c>
      <c r="E2869" s="8">
        <v>25</v>
      </c>
      <c r="F2869" t="s">
        <v>8220</v>
      </c>
      <c r="G2869" t="s">
        <v>8223</v>
      </c>
      <c r="H2869" t="s">
        <v>8245</v>
      </c>
      <c r="I2869">
        <v>1427266860</v>
      </c>
      <c r="J2869">
        <v>1424678460</v>
      </c>
      <c r="K2869" t="b">
        <v>0</v>
      </c>
      <c r="L2869">
        <v>1</v>
      </c>
      <c r="M2869" t="b">
        <v>0</v>
      </c>
      <c r="N2869" t="s">
        <v>8282</v>
      </c>
      <c r="O2869" s="9">
        <f>(((J2869/60)/60)/24)+DATE(1970,1,1)</f>
        <v>42058.334027777775</v>
      </c>
      <c r="P2869" t="str">
        <f>LEFT(N2869,SEARCH("/",N2869)-1)</f>
        <v>food</v>
      </c>
      <c r="Q2869" t="str">
        <f>RIGHT(N2869,LEN(N2869)-SEARCH("/",N2869))</f>
        <v>food trucks</v>
      </c>
      <c r="R2869">
        <f>YEAR(O2869)</f>
        <v>2015</v>
      </c>
    </row>
    <row r="2870" spans="1:18" ht="43.5" x14ac:dyDescent="0.35">
      <c r="A2870">
        <v>2905</v>
      </c>
      <c r="B2870" s="3" t="s">
        <v>2905</v>
      </c>
      <c r="C2870" s="3" t="s">
        <v>7015</v>
      </c>
      <c r="D2870" s="6">
        <v>3500</v>
      </c>
      <c r="E2870" s="8">
        <v>622</v>
      </c>
      <c r="F2870" t="s">
        <v>8220</v>
      </c>
      <c r="G2870" t="s">
        <v>8223</v>
      </c>
      <c r="H2870" t="s">
        <v>8245</v>
      </c>
      <c r="I2870">
        <v>1473211313</v>
      </c>
      <c r="J2870">
        <v>1472001713</v>
      </c>
      <c r="K2870" t="b">
        <v>0</v>
      </c>
      <c r="L2870">
        <v>17</v>
      </c>
      <c r="M2870" t="b">
        <v>0</v>
      </c>
      <c r="N2870" t="s">
        <v>8269</v>
      </c>
      <c r="O2870" s="9">
        <f>(((J2870/60)/60)/24)+DATE(1970,1,1)</f>
        <v>42606.056863425925</v>
      </c>
      <c r="P2870" t="str">
        <f>LEFT(N2870,SEARCH("/",N2870)-1)</f>
        <v>theater</v>
      </c>
      <c r="Q2870" t="str">
        <f>RIGHT(N2870,LEN(N2870)-SEARCH("/",N2870))</f>
        <v>plays</v>
      </c>
      <c r="R2870">
        <f>YEAR(O2870)</f>
        <v>2016</v>
      </c>
    </row>
    <row r="2871" spans="1:18" ht="58" x14ac:dyDescent="0.35">
      <c r="A2871">
        <v>3051</v>
      </c>
      <c r="B2871" s="3" t="s">
        <v>3051</v>
      </c>
      <c r="C2871" s="3" t="s">
        <v>7161</v>
      </c>
      <c r="D2871" s="6">
        <v>3500</v>
      </c>
      <c r="E2871" s="8">
        <v>827</v>
      </c>
      <c r="F2871" t="s">
        <v>8220</v>
      </c>
      <c r="G2871" t="s">
        <v>8224</v>
      </c>
      <c r="H2871" t="s">
        <v>8246</v>
      </c>
      <c r="I2871">
        <v>1486547945</v>
      </c>
      <c r="J2871">
        <v>1483955945</v>
      </c>
      <c r="K2871" t="b">
        <v>1</v>
      </c>
      <c r="L2871">
        <v>35</v>
      </c>
      <c r="M2871" t="b">
        <v>0</v>
      </c>
      <c r="N2871" t="s">
        <v>8301</v>
      </c>
      <c r="O2871" s="9">
        <f>(((J2871/60)/60)/24)+DATE(1970,1,1)</f>
        <v>42744.416030092587</v>
      </c>
      <c r="P2871" t="str">
        <f>LEFT(N2871,SEARCH("/",N2871)-1)</f>
        <v>theater</v>
      </c>
      <c r="Q2871" t="str">
        <f>RIGHT(N2871,LEN(N2871)-SEARCH("/",N2871))</f>
        <v>spaces</v>
      </c>
      <c r="R2871">
        <f>YEAR(O2871)</f>
        <v>2017</v>
      </c>
    </row>
    <row r="2872" spans="1:18" ht="58" x14ac:dyDescent="0.35">
      <c r="A2872">
        <v>3195</v>
      </c>
      <c r="B2872" s="3" t="s">
        <v>3195</v>
      </c>
      <c r="C2872" s="3" t="s">
        <v>7305</v>
      </c>
      <c r="D2872" s="6">
        <v>3500</v>
      </c>
      <c r="E2872" s="8">
        <v>2070</v>
      </c>
      <c r="F2872" t="s">
        <v>8220</v>
      </c>
      <c r="G2872" t="s">
        <v>8223</v>
      </c>
      <c r="H2872" t="s">
        <v>8245</v>
      </c>
      <c r="I2872">
        <v>1423750542</v>
      </c>
      <c r="J2872">
        <v>1421158542</v>
      </c>
      <c r="K2872" t="b">
        <v>0</v>
      </c>
      <c r="L2872">
        <v>39</v>
      </c>
      <c r="M2872" t="b">
        <v>0</v>
      </c>
      <c r="N2872" t="s">
        <v>8303</v>
      </c>
      <c r="O2872" s="9">
        <f>(((J2872/60)/60)/24)+DATE(1970,1,1)</f>
        <v>42017.594236111108</v>
      </c>
      <c r="P2872" t="str">
        <f>LEFT(N2872,SEARCH("/",N2872)-1)</f>
        <v>theater</v>
      </c>
      <c r="Q2872" t="str">
        <f>RIGHT(N2872,LEN(N2872)-SEARCH("/",N2872))</f>
        <v>musical</v>
      </c>
      <c r="R2872">
        <f>YEAR(O2872)</f>
        <v>2015</v>
      </c>
    </row>
    <row r="2873" spans="1:18" ht="29" x14ac:dyDescent="0.35">
      <c r="A2873">
        <v>3635</v>
      </c>
      <c r="B2873" s="3" t="s">
        <v>3633</v>
      </c>
      <c r="C2873" s="3" t="s">
        <v>7745</v>
      </c>
      <c r="D2873" s="6">
        <v>3500</v>
      </c>
      <c r="E2873" s="8">
        <v>1276</v>
      </c>
      <c r="F2873" t="s">
        <v>8220</v>
      </c>
      <c r="G2873" t="s">
        <v>8223</v>
      </c>
      <c r="H2873" t="s">
        <v>8245</v>
      </c>
      <c r="I2873">
        <v>1461186676</v>
      </c>
      <c r="J2873">
        <v>1458594676</v>
      </c>
      <c r="K2873" t="b">
        <v>0</v>
      </c>
      <c r="L2873">
        <v>10</v>
      </c>
      <c r="M2873" t="b">
        <v>0</v>
      </c>
      <c r="N2873" t="s">
        <v>8303</v>
      </c>
      <c r="O2873" s="9">
        <f>(((J2873/60)/60)/24)+DATE(1970,1,1)</f>
        <v>42450.88282407407</v>
      </c>
      <c r="P2873" t="str">
        <f>LEFT(N2873,SEARCH("/",N2873)-1)</f>
        <v>theater</v>
      </c>
      <c r="Q2873" t="str">
        <f>RIGHT(N2873,LEN(N2873)-SEARCH("/",N2873))</f>
        <v>musical</v>
      </c>
      <c r="R2873">
        <f>YEAR(O2873)</f>
        <v>2016</v>
      </c>
    </row>
    <row r="2874" spans="1:18" ht="43.5" x14ac:dyDescent="0.35">
      <c r="A2874">
        <v>3917</v>
      </c>
      <c r="B2874" s="3" t="s">
        <v>3914</v>
      </c>
      <c r="C2874" s="3" t="s">
        <v>8025</v>
      </c>
      <c r="D2874" s="6">
        <v>3500</v>
      </c>
      <c r="E2874" s="8">
        <v>10</v>
      </c>
      <c r="F2874" t="s">
        <v>8220</v>
      </c>
      <c r="G2874" t="s">
        <v>8224</v>
      </c>
      <c r="H2874" t="s">
        <v>8246</v>
      </c>
      <c r="I2874">
        <v>1410439161</v>
      </c>
      <c r="J2874">
        <v>1407847161</v>
      </c>
      <c r="K2874" t="b">
        <v>0</v>
      </c>
      <c r="L2874">
        <v>1</v>
      </c>
      <c r="M2874" t="b">
        <v>0</v>
      </c>
      <c r="N2874" t="s">
        <v>8269</v>
      </c>
      <c r="O2874" s="9">
        <f>(((J2874/60)/60)/24)+DATE(1970,1,1)</f>
        <v>41863.527326388888</v>
      </c>
      <c r="P2874" t="str">
        <f>LEFT(N2874,SEARCH("/",N2874)-1)</f>
        <v>theater</v>
      </c>
      <c r="Q2874" t="str">
        <f>RIGHT(N2874,LEN(N2874)-SEARCH("/",N2874))</f>
        <v>plays</v>
      </c>
      <c r="R2874">
        <f>YEAR(O2874)</f>
        <v>2014</v>
      </c>
    </row>
    <row r="2875" spans="1:18" ht="43.5" x14ac:dyDescent="0.35">
      <c r="A2875">
        <v>4019</v>
      </c>
      <c r="B2875" s="3" t="s">
        <v>4015</v>
      </c>
      <c r="C2875" s="3" t="s">
        <v>8124</v>
      </c>
      <c r="D2875" s="6">
        <v>3500</v>
      </c>
      <c r="E2875" s="8">
        <v>29</v>
      </c>
      <c r="F2875" t="s">
        <v>8220</v>
      </c>
      <c r="G2875" t="s">
        <v>8223</v>
      </c>
      <c r="H2875" t="s">
        <v>8245</v>
      </c>
      <c r="I2875">
        <v>1460737680</v>
      </c>
      <c r="J2875">
        <v>1455725596</v>
      </c>
      <c r="K2875" t="b">
        <v>0</v>
      </c>
      <c r="L2875">
        <v>4</v>
      </c>
      <c r="M2875" t="b">
        <v>0</v>
      </c>
      <c r="N2875" t="s">
        <v>8269</v>
      </c>
      <c r="O2875" s="9">
        <f>(((J2875/60)/60)/24)+DATE(1970,1,1)</f>
        <v>42417.675879629634</v>
      </c>
      <c r="P2875" t="str">
        <f>LEFT(N2875,SEARCH("/",N2875)-1)</f>
        <v>theater</v>
      </c>
      <c r="Q2875" t="str">
        <f>RIGHT(N2875,LEN(N2875)-SEARCH("/",N2875))</f>
        <v>plays</v>
      </c>
      <c r="R2875">
        <f>YEAR(O2875)</f>
        <v>2016</v>
      </c>
    </row>
    <row r="2876" spans="1:18" ht="58" x14ac:dyDescent="0.35">
      <c r="A2876">
        <v>4057</v>
      </c>
      <c r="B2876" s="3" t="s">
        <v>4053</v>
      </c>
      <c r="C2876" s="3" t="s">
        <v>8161</v>
      </c>
      <c r="D2876" s="6">
        <v>3500</v>
      </c>
      <c r="E2876" s="8">
        <v>775</v>
      </c>
      <c r="F2876" t="s">
        <v>8220</v>
      </c>
      <c r="G2876" t="s">
        <v>8224</v>
      </c>
      <c r="H2876" t="s">
        <v>8246</v>
      </c>
      <c r="I2876">
        <v>1448492400</v>
      </c>
      <c r="J2876">
        <v>1446506080</v>
      </c>
      <c r="K2876" t="b">
        <v>0</v>
      </c>
      <c r="L2876">
        <v>6</v>
      </c>
      <c r="M2876" t="b">
        <v>0</v>
      </c>
      <c r="N2876" t="s">
        <v>8269</v>
      </c>
      <c r="O2876" s="9">
        <f>(((J2876/60)/60)/24)+DATE(1970,1,1)</f>
        <v>42310.968518518523</v>
      </c>
      <c r="P2876" t="str">
        <f>LEFT(N2876,SEARCH("/",N2876)-1)</f>
        <v>theater</v>
      </c>
      <c r="Q2876" t="str">
        <f>RIGHT(N2876,LEN(N2876)-SEARCH("/",N2876))</f>
        <v>plays</v>
      </c>
      <c r="R2876">
        <f>YEAR(O2876)</f>
        <v>2015</v>
      </c>
    </row>
    <row r="2877" spans="1:18" ht="43.5" x14ac:dyDescent="0.35">
      <c r="A2877">
        <v>4073</v>
      </c>
      <c r="B2877" s="3" t="s">
        <v>4069</v>
      </c>
      <c r="C2877" s="3" t="s">
        <v>8176</v>
      </c>
      <c r="D2877" s="6">
        <v>3500</v>
      </c>
      <c r="E2877" s="8">
        <v>37</v>
      </c>
      <c r="F2877" t="s">
        <v>8220</v>
      </c>
      <c r="G2877" t="s">
        <v>8223</v>
      </c>
      <c r="H2877" t="s">
        <v>8245</v>
      </c>
      <c r="I2877">
        <v>1431144000</v>
      </c>
      <c r="J2877">
        <v>1426407426</v>
      </c>
      <c r="K2877" t="b">
        <v>0</v>
      </c>
      <c r="L2877">
        <v>2</v>
      </c>
      <c r="M2877" t="b">
        <v>0</v>
      </c>
      <c r="N2877" t="s">
        <v>8269</v>
      </c>
      <c r="O2877" s="9">
        <f>(((J2877/60)/60)/24)+DATE(1970,1,1)</f>
        <v>42078.34520833334</v>
      </c>
      <c r="P2877" t="str">
        <f>LEFT(N2877,SEARCH("/",N2877)-1)</f>
        <v>theater</v>
      </c>
      <c r="Q2877" t="str">
        <f>RIGHT(N2877,LEN(N2877)-SEARCH("/",N2877))</f>
        <v>plays</v>
      </c>
      <c r="R2877">
        <f>YEAR(O2877)</f>
        <v>2015</v>
      </c>
    </row>
    <row r="2878" spans="1:18" ht="43.5" x14ac:dyDescent="0.35">
      <c r="A2878">
        <v>4083</v>
      </c>
      <c r="B2878" s="3" t="s">
        <v>4079</v>
      </c>
      <c r="C2878" s="3" t="s">
        <v>8186</v>
      </c>
      <c r="D2878" s="6">
        <v>3500</v>
      </c>
      <c r="E2878" s="8">
        <v>759</v>
      </c>
      <c r="F2878" t="s">
        <v>8220</v>
      </c>
      <c r="G2878" t="s">
        <v>8223</v>
      </c>
      <c r="H2878" t="s">
        <v>8245</v>
      </c>
      <c r="I2878">
        <v>1452795416</v>
      </c>
      <c r="J2878">
        <v>1450203416</v>
      </c>
      <c r="K2878" t="b">
        <v>0</v>
      </c>
      <c r="L2878">
        <v>6</v>
      </c>
      <c r="M2878" t="b">
        <v>0</v>
      </c>
      <c r="N2878" t="s">
        <v>8269</v>
      </c>
      <c r="O2878" s="9">
        <f>(((J2878/60)/60)/24)+DATE(1970,1,1)</f>
        <v>42353.761759259258</v>
      </c>
      <c r="P2878" t="str">
        <f>LEFT(N2878,SEARCH("/",N2878)-1)</f>
        <v>theater</v>
      </c>
      <c r="Q2878" t="str">
        <f>RIGHT(N2878,LEN(N2878)-SEARCH("/",N2878))</f>
        <v>plays</v>
      </c>
      <c r="R2878">
        <f>YEAR(O2878)</f>
        <v>2015</v>
      </c>
    </row>
    <row r="2879" spans="1:18" ht="43.5" x14ac:dyDescent="0.35">
      <c r="A2879">
        <v>4085</v>
      </c>
      <c r="B2879" s="3" t="s">
        <v>4081</v>
      </c>
      <c r="C2879" s="3" t="s">
        <v>8188</v>
      </c>
      <c r="D2879" s="6">
        <v>3500</v>
      </c>
      <c r="E2879" s="8">
        <v>10</v>
      </c>
      <c r="F2879" t="s">
        <v>8220</v>
      </c>
      <c r="G2879" t="s">
        <v>8223</v>
      </c>
      <c r="H2879" t="s">
        <v>8245</v>
      </c>
      <c r="I2879">
        <v>1427169540</v>
      </c>
      <c r="J2879">
        <v>1424701775</v>
      </c>
      <c r="K2879" t="b">
        <v>0</v>
      </c>
      <c r="L2879">
        <v>1</v>
      </c>
      <c r="M2879" t="b">
        <v>0</v>
      </c>
      <c r="N2879" t="s">
        <v>8269</v>
      </c>
      <c r="O2879" s="9">
        <f>(((J2879/60)/60)/24)+DATE(1970,1,1)</f>
        <v>42058.603877314818</v>
      </c>
      <c r="P2879" t="str">
        <f>LEFT(N2879,SEARCH("/",N2879)-1)</f>
        <v>theater</v>
      </c>
      <c r="Q2879" t="str">
        <f>RIGHT(N2879,LEN(N2879)-SEARCH("/",N2879))</f>
        <v>plays</v>
      </c>
      <c r="R2879">
        <f>YEAR(O2879)</f>
        <v>2015</v>
      </c>
    </row>
    <row r="2880" spans="1:18" ht="43.5" x14ac:dyDescent="0.35">
      <c r="A2880">
        <v>4096</v>
      </c>
      <c r="B2880" s="3" t="s">
        <v>4092</v>
      </c>
      <c r="C2880" s="3" t="s">
        <v>8199</v>
      </c>
      <c r="D2880" s="6">
        <v>3500</v>
      </c>
      <c r="E2880" s="8">
        <v>400</v>
      </c>
      <c r="F2880" t="s">
        <v>8220</v>
      </c>
      <c r="G2880" t="s">
        <v>8224</v>
      </c>
      <c r="H2880" t="s">
        <v>8246</v>
      </c>
      <c r="I2880">
        <v>1488271860</v>
      </c>
      <c r="J2880">
        <v>1484484219</v>
      </c>
      <c r="K2880" t="b">
        <v>0</v>
      </c>
      <c r="L2880">
        <v>5</v>
      </c>
      <c r="M2880" t="b">
        <v>0</v>
      </c>
      <c r="N2880" t="s">
        <v>8269</v>
      </c>
      <c r="O2880" s="9">
        <f>(((J2880/60)/60)/24)+DATE(1970,1,1)</f>
        <v>42750.530312499999</v>
      </c>
      <c r="P2880" t="str">
        <f>LEFT(N2880,SEARCH("/",N2880)-1)</f>
        <v>theater</v>
      </c>
      <c r="Q2880" t="str">
        <f>RIGHT(N2880,LEN(N2880)-SEARCH("/",N2880))</f>
        <v>plays</v>
      </c>
      <c r="R2880">
        <f>YEAR(O2880)</f>
        <v>2017</v>
      </c>
    </row>
    <row r="2881" spans="1:18" ht="43.5" x14ac:dyDescent="0.35">
      <c r="A2881">
        <v>4068</v>
      </c>
      <c r="B2881" s="3" t="s">
        <v>4064</v>
      </c>
      <c r="C2881" s="3" t="s">
        <v>8171</v>
      </c>
      <c r="D2881" s="6">
        <v>3495</v>
      </c>
      <c r="E2881" s="8">
        <v>34.950000000000003</v>
      </c>
      <c r="F2881" t="s">
        <v>8220</v>
      </c>
      <c r="G2881" t="s">
        <v>8223</v>
      </c>
      <c r="H2881" t="s">
        <v>8245</v>
      </c>
      <c r="I2881">
        <v>1484348700</v>
      </c>
      <c r="J2881">
        <v>1481756855</v>
      </c>
      <c r="K2881" t="b">
        <v>0</v>
      </c>
      <c r="L2881">
        <v>1</v>
      </c>
      <c r="M2881" t="b">
        <v>0</v>
      </c>
      <c r="N2881" t="s">
        <v>8269</v>
      </c>
      <c r="O2881" s="9">
        <f>(((J2881/60)/60)/24)+DATE(1970,1,1)</f>
        <v>42718.963599537034</v>
      </c>
      <c r="P2881" t="str">
        <f>LEFT(N2881,SEARCH("/",N2881)-1)</f>
        <v>theater</v>
      </c>
      <c r="Q2881" t="str">
        <f>RIGHT(N2881,LEN(N2881)-SEARCH("/",N2881))</f>
        <v>plays</v>
      </c>
      <c r="R2881">
        <f>YEAR(O2881)</f>
        <v>2016</v>
      </c>
    </row>
    <row r="2882" spans="1:18" ht="43.5" x14ac:dyDescent="0.35">
      <c r="A2882">
        <v>181</v>
      </c>
      <c r="B2882" s="3" t="s">
        <v>183</v>
      </c>
      <c r="C2882" s="3" t="s">
        <v>4291</v>
      </c>
      <c r="D2882" s="6">
        <v>3423</v>
      </c>
      <c r="E2882" s="8">
        <v>722</v>
      </c>
      <c r="F2882" t="s">
        <v>8220</v>
      </c>
      <c r="G2882" t="s">
        <v>8224</v>
      </c>
      <c r="H2882" t="s">
        <v>8246</v>
      </c>
      <c r="I2882">
        <v>1434995295</v>
      </c>
      <c r="J2882">
        <v>1432403295</v>
      </c>
      <c r="K2882" t="b">
        <v>0</v>
      </c>
      <c r="L2882">
        <v>4</v>
      </c>
      <c r="M2882" t="b">
        <v>0</v>
      </c>
      <c r="N2882" t="s">
        <v>8266</v>
      </c>
      <c r="O2882" s="9">
        <f>(((J2882/60)/60)/24)+DATE(1970,1,1)</f>
        <v>42147.741840277777</v>
      </c>
      <c r="P2882" t="str">
        <f>LEFT(N2882,SEARCH("/",N2882)-1)</f>
        <v>film &amp; video</v>
      </c>
      <c r="Q2882" t="str">
        <f>RIGHT(N2882,LEN(N2882)-SEARCH("/",N2882))</f>
        <v>drama</v>
      </c>
      <c r="R2882">
        <f>YEAR(O2882)</f>
        <v>2015</v>
      </c>
    </row>
    <row r="2883" spans="1:18" ht="43.5" x14ac:dyDescent="0.35">
      <c r="A2883">
        <v>420</v>
      </c>
      <c r="B2883" s="3" t="s">
        <v>421</v>
      </c>
      <c r="C2883" s="3" t="s">
        <v>4530</v>
      </c>
      <c r="D2883" s="6">
        <v>3300</v>
      </c>
      <c r="E2883" s="8">
        <v>14.5</v>
      </c>
      <c r="F2883" t="s">
        <v>8220</v>
      </c>
      <c r="G2883" t="s">
        <v>8223</v>
      </c>
      <c r="H2883" t="s">
        <v>8245</v>
      </c>
      <c r="I2883">
        <v>1394772031</v>
      </c>
      <c r="J2883">
        <v>1392183631</v>
      </c>
      <c r="K2883" t="b">
        <v>0</v>
      </c>
      <c r="L2883">
        <v>3</v>
      </c>
      <c r="M2883" t="b">
        <v>0</v>
      </c>
      <c r="N2883" t="s">
        <v>8268</v>
      </c>
      <c r="O2883" s="9">
        <f>(((J2883/60)/60)/24)+DATE(1970,1,1)</f>
        <v>41682.23646990741</v>
      </c>
      <c r="P2883" t="str">
        <f>LEFT(N2883,SEARCH("/",N2883)-1)</f>
        <v>film &amp; video</v>
      </c>
      <c r="Q2883" t="str">
        <f>RIGHT(N2883,LEN(N2883)-SEARCH("/",N2883))</f>
        <v>animation</v>
      </c>
      <c r="R2883">
        <f>YEAR(O2883)</f>
        <v>2014</v>
      </c>
    </row>
    <row r="2884" spans="1:18" ht="43.5" x14ac:dyDescent="0.35">
      <c r="A2884">
        <v>474</v>
      </c>
      <c r="B2884" s="3" t="s">
        <v>475</v>
      </c>
      <c r="C2884" s="3" t="s">
        <v>4584</v>
      </c>
      <c r="D2884" s="6">
        <v>3300</v>
      </c>
      <c r="E2884" s="8">
        <v>1</v>
      </c>
      <c r="F2884" t="s">
        <v>8220</v>
      </c>
      <c r="G2884" t="s">
        <v>8223</v>
      </c>
      <c r="H2884" t="s">
        <v>8245</v>
      </c>
      <c r="I2884">
        <v>1487318029</v>
      </c>
      <c r="J2884">
        <v>1484726029</v>
      </c>
      <c r="K2884" t="b">
        <v>0</v>
      </c>
      <c r="L2884">
        <v>1</v>
      </c>
      <c r="M2884" t="b">
        <v>0</v>
      </c>
      <c r="N2884" t="s">
        <v>8268</v>
      </c>
      <c r="O2884" s="9">
        <f>(((J2884/60)/60)/24)+DATE(1970,1,1)</f>
        <v>42753.329039351855</v>
      </c>
      <c r="P2884" t="str">
        <f>LEFT(N2884,SEARCH("/",N2884)-1)</f>
        <v>film &amp; video</v>
      </c>
      <c r="Q2884" t="str">
        <f>RIGHT(N2884,LEN(N2884)-SEARCH("/",N2884))</f>
        <v>animation</v>
      </c>
      <c r="R2884">
        <f>YEAR(O2884)</f>
        <v>2017</v>
      </c>
    </row>
    <row r="2885" spans="1:18" ht="43.5" x14ac:dyDescent="0.35">
      <c r="A2885">
        <v>916</v>
      </c>
      <c r="B2885" s="3" t="s">
        <v>917</v>
      </c>
      <c r="C2885" s="3" t="s">
        <v>5026</v>
      </c>
      <c r="D2885" s="6">
        <v>3300</v>
      </c>
      <c r="E2885" s="8">
        <v>0</v>
      </c>
      <c r="F2885" t="s">
        <v>8220</v>
      </c>
      <c r="G2885" t="s">
        <v>8223</v>
      </c>
      <c r="H2885" t="s">
        <v>8245</v>
      </c>
      <c r="I2885">
        <v>1287723600</v>
      </c>
      <c r="J2885">
        <v>1284409734</v>
      </c>
      <c r="K2885" t="b">
        <v>0</v>
      </c>
      <c r="L2885">
        <v>0</v>
      </c>
      <c r="M2885" t="b">
        <v>0</v>
      </c>
      <c r="N2885" t="s">
        <v>8276</v>
      </c>
      <c r="O2885" s="9">
        <f>(((J2885/60)/60)/24)+DATE(1970,1,1)</f>
        <v>40434.853402777779</v>
      </c>
      <c r="P2885" t="str">
        <f>LEFT(N2885,SEARCH("/",N2885)-1)</f>
        <v>music</v>
      </c>
      <c r="Q2885" t="str">
        <f>RIGHT(N2885,LEN(N2885)-SEARCH("/",N2885))</f>
        <v>jazz</v>
      </c>
      <c r="R2885">
        <f>YEAR(O2885)</f>
        <v>2010</v>
      </c>
    </row>
    <row r="2886" spans="1:18" ht="29" x14ac:dyDescent="0.35">
      <c r="A2886">
        <v>3638</v>
      </c>
      <c r="B2886" s="3" t="s">
        <v>3636</v>
      </c>
      <c r="C2886" s="3" t="s">
        <v>7748</v>
      </c>
      <c r="D2886" s="6">
        <v>3300</v>
      </c>
      <c r="E2886" s="8">
        <v>216</v>
      </c>
      <c r="F2886" t="s">
        <v>8220</v>
      </c>
      <c r="G2886" t="s">
        <v>8228</v>
      </c>
      <c r="H2886" t="s">
        <v>8250</v>
      </c>
      <c r="I2886">
        <v>1429456132</v>
      </c>
      <c r="J2886">
        <v>1424275732</v>
      </c>
      <c r="K2886" t="b">
        <v>0</v>
      </c>
      <c r="L2886">
        <v>2</v>
      </c>
      <c r="M2886" t="b">
        <v>0</v>
      </c>
      <c r="N2886" t="s">
        <v>8303</v>
      </c>
      <c r="O2886" s="9">
        <f>(((J2886/60)/60)/24)+DATE(1970,1,1)</f>
        <v>42053.672824074078</v>
      </c>
      <c r="P2886" t="str">
        <f>LEFT(N2886,SEARCH("/",N2886)-1)</f>
        <v>theater</v>
      </c>
      <c r="Q2886" t="str">
        <f>RIGHT(N2886,LEN(N2886)-SEARCH("/",N2886))</f>
        <v>musical</v>
      </c>
      <c r="R2886">
        <f>YEAR(O2886)</f>
        <v>2015</v>
      </c>
    </row>
    <row r="2887" spans="1:18" ht="43.5" x14ac:dyDescent="0.35">
      <c r="A2887">
        <v>2751</v>
      </c>
      <c r="B2887" s="3" t="s">
        <v>2751</v>
      </c>
      <c r="C2887" s="3" t="s">
        <v>6861</v>
      </c>
      <c r="D2887" s="6">
        <v>3274</v>
      </c>
      <c r="E2887" s="8">
        <v>0</v>
      </c>
      <c r="F2887" t="s">
        <v>8220</v>
      </c>
      <c r="G2887" t="s">
        <v>8223</v>
      </c>
      <c r="H2887" t="s">
        <v>8245</v>
      </c>
      <c r="I2887">
        <v>1403039842</v>
      </c>
      <c r="J2887">
        <v>1397855842</v>
      </c>
      <c r="K2887" t="b">
        <v>0</v>
      </c>
      <c r="L2887">
        <v>0</v>
      </c>
      <c r="M2887" t="b">
        <v>0</v>
      </c>
      <c r="N2887" t="s">
        <v>8302</v>
      </c>
      <c r="O2887" s="9">
        <f>(((J2887/60)/60)/24)+DATE(1970,1,1)</f>
        <v>41747.887060185189</v>
      </c>
      <c r="P2887" t="str">
        <f>LEFT(N2887,SEARCH("/",N2887)-1)</f>
        <v>publishing</v>
      </c>
      <c r="Q2887" t="str">
        <f>RIGHT(N2887,LEN(N2887)-SEARCH("/",N2887))</f>
        <v>children's books</v>
      </c>
      <c r="R2887">
        <f>YEAR(O2887)</f>
        <v>2014</v>
      </c>
    </row>
    <row r="2888" spans="1:18" ht="43.5" x14ac:dyDescent="0.35">
      <c r="A2888">
        <v>1717</v>
      </c>
      <c r="B2888" s="3" t="s">
        <v>1718</v>
      </c>
      <c r="C2888" s="3" t="s">
        <v>5827</v>
      </c>
      <c r="D2888" s="6">
        <v>3265</v>
      </c>
      <c r="E2888" s="8">
        <v>1395</v>
      </c>
      <c r="F2888" t="s">
        <v>8220</v>
      </c>
      <c r="G2888" t="s">
        <v>8223</v>
      </c>
      <c r="H2888" t="s">
        <v>8245</v>
      </c>
      <c r="I2888">
        <v>1461211200</v>
      </c>
      <c r="J2888">
        <v>1459467238</v>
      </c>
      <c r="K2888" t="b">
        <v>0</v>
      </c>
      <c r="L2888">
        <v>41</v>
      </c>
      <c r="M2888" t="b">
        <v>0</v>
      </c>
      <c r="N2888" t="s">
        <v>8291</v>
      </c>
      <c r="O2888" s="9">
        <f>(((J2888/60)/60)/24)+DATE(1970,1,1)</f>
        <v>42460.98192129629</v>
      </c>
      <c r="P2888" t="str">
        <f>LEFT(N2888,SEARCH("/",N2888)-1)</f>
        <v>music</v>
      </c>
      <c r="Q2888" t="str">
        <f>RIGHT(N2888,LEN(N2888)-SEARCH("/",N2888))</f>
        <v>faith</v>
      </c>
      <c r="R2888">
        <f>YEAR(O2888)</f>
        <v>2016</v>
      </c>
    </row>
    <row r="2889" spans="1:18" ht="43.5" x14ac:dyDescent="0.35">
      <c r="A2889">
        <v>3938</v>
      </c>
      <c r="B2889" s="3" t="s">
        <v>3935</v>
      </c>
      <c r="C2889" s="3" t="s">
        <v>8046</v>
      </c>
      <c r="D2889" s="6">
        <v>3255</v>
      </c>
      <c r="E2889" s="8">
        <v>397</v>
      </c>
      <c r="F2889" t="s">
        <v>8220</v>
      </c>
      <c r="G2889" t="s">
        <v>8223</v>
      </c>
      <c r="H2889" t="s">
        <v>8245</v>
      </c>
      <c r="I2889">
        <v>1435441454</v>
      </c>
      <c r="J2889">
        <v>1432763054</v>
      </c>
      <c r="K2889" t="b">
        <v>0</v>
      </c>
      <c r="L2889">
        <v>5</v>
      </c>
      <c r="M2889" t="b">
        <v>0</v>
      </c>
      <c r="N2889" t="s">
        <v>8269</v>
      </c>
      <c r="O2889" s="9">
        <f>(((J2889/60)/60)/24)+DATE(1970,1,1)</f>
        <v>42151.905717592599</v>
      </c>
      <c r="P2889" t="str">
        <f>LEFT(N2889,SEARCH("/",N2889)-1)</f>
        <v>theater</v>
      </c>
      <c r="Q2889" t="str">
        <f>RIGHT(N2889,LEN(N2889)-SEARCH("/",N2889))</f>
        <v>plays</v>
      </c>
      <c r="R2889">
        <f>YEAR(O2889)</f>
        <v>2015</v>
      </c>
    </row>
    <row r="2890" spans="1:18" ht="43.5" x14ac:dyDescent="0.35">
      <c r="A2890">
        <v>1596</v>
      </c>
      <c r="B2890" s="3" t="s">
        <v>1597</v>
      </c>
      <c r="C2890" s="3" t="s">
        <v>5706</v>
      </c>
      <c r="D2890" s="6">
        <v>3250</v>
      </c>
      <c r="E2890" s="8">
        <v>75</v>
      </c>
      <c r="F2890" t="s">
        <v>8220</v>
      </c>
      <c r="G2890" t="s">
        <v>8224</v>
      </c>
      <c r="H2890" t="s">
        <v>8246</v>
      </c>
      <c r="I2890">
        <v>1418469569</v>
      </c>
      <c r="J2890">
        <v>1414577969</v>
      </c>
      <c r="K2890" t="b">
        <v>0</v>
      </c>
      <c r="L2890">
        <v>3</v>
      </c>
      <c r="M2890" t="b">
        <v>0</v>
      </c>
      <c r="N2890" t="s">
        <v>8289</v>
      </c>
      <c r="O2890" s="9">
        <f>(((J2890/60)/60)/24)+DATE(1970,1,1)</f>
        <v>41941.430196759262</v>
      </c>
      <c r="P2890" t="str">
        <f>LEFT(N2890,SEARCH("/",N2890)-1)</f>
        <v>photography</v>
      </c>
      <c r="Q2890" t="str">
        <f>RIGHT(N2890,LEN(N2890)-SEARCH("/",N2890))</f>
        <v>places</v>
      </c>
      <c r="R2890">
        <f>YEAR(O2890)</f>
        <v>2014</v>
      </c>
    </row>
    <row r="2891" spans="1:18" ht="43.5" x14ac:dyDescent="0.35">
      <c r="A2891">
        <v>2406</v>
      </c>
      <c r="B2891" s="3" t="s">
        <v>2407</v>
      </c>
      <c r="C2891" s="3" t="s">
        <v>6516</v>
      </c>
      <c r="D2891" s="6">
        <v>3250</v>
      </c>
      <c r="E2891" s="8">
        <v>1345</v>
      </c>
      <c r="F2891" t="s">
        <v>8220</v>
      </c>
      <c r="G2891" t="s">
        <v>8223</v>
      </c>
      <c r="H2891" t="s">
        <v>8245</v>
      </c>
      <c r="I2891">
        <v>1421635190</v>
      </c>
      <c r="J2891">
        <v>1418179190</v>
      </c>
      <c r="K2891" t="b">
        <v>0</v>
      </c>
      <c r="L2891">
        <v>16</v>
      </c>
      <c r="M2891" t="b">
        <v>0</v>
      </c>
      <c r="N2891" t="s">
        <v>8282</v>
      </c>
      <c r="O2891" s="9">
        <f>(((J2891/60)/60)/24)+DATE(1970,1,1)</f>
        <v>41983.110995370371</v>
      </c>
      <c r="P2891" t="str">
        <f>LEFT(N2891,SEARCH("/",N2891)-1)</f>
        <v>food</v>
      </c>
      <c r="Q2891" t="str">
        <f>RIGHT(N2891,LEN(N2891)-SEARCH("/",N2891))</f>
        <v>food trucks</v>
      </c>
      <c r="R2891">
        <f>YEAR(O2891)</f>
        <v>2014</v>
      </c>
    </row>
    <row r="2892" spans="1:18" ht="43.5" x14ac:dyDescent="0.35">
      <c r="A2892">
        <v>2762</v>
      </c>
      <c r="B2892" s="3" t="s">
        <v>2762</v>
      </c>
      <c r="C2892" s="3" t="s">
        <v>6872</v>
      </c>
      <c r="D2892" s="6">
        <v>3250</v>
      </c>
      <c r="E2892" s="8">
        <v>25</v>
      </c>
      <c r="F2892" t="s">
        <v>8220</v>
      </c>
      <c r="G2892" t="s">
        <v>8223</v>
      </c>
      <c r="H2892" t="s">
        <v>8245</v>
      </c>
      <c r="I2892">
        <v>1332114795</v>
      </c>
      <c r="J2892">
        <v>1326934395</v>
      </c>
      <c r="K2892" t="b">
        <v>0</v>
      </c>
      <c r="L2892">
        <v>1</v>
      </c>
      <c r="M2892" t="b">
        <v>0</v>
      </c>
      <c r="N2892" t="s">
        <v>8302</v>
      </c>
      <c r="O2892" s="9">
        <f>(((J2892/60)/60)/24)+DATE(1970,1,1)</f>
        <v>40927.036979166667</v>
      </c>
      <c r="P2892" t="str">
        <f>LEFT(N2892,SEARCH("/",N2892)-1)</f>
        <v>publishing</v>
      </c>
      <c r="Q2892" t="str">
        <f>RIGHT(N2892,LEN(N2892)-SEARCH("/",N2892))</f>
        <v>children's books</v>
      </c>
      <c r="R2892">
        <f>YEAR(O2892)</f>
        <v>2012</v>
      </c>
    </row>
    <row r="2893" spans="1:18" ht="58" x14ac:dyDescent="0.35">
      <c r="A2893">
        <v>1122</v>
      </c>
      <c r="B2893" s="3" t="s">
        <v>1123</v>
      </c>
      <c r="C2893" s="3" t="s">
        <v>5232</v>
      </c>
      <c r="D2893" s="6">
        <v>3200</v>
      </c>
      <c r="E2893" s="8">
        <v>0</v>
      </c>
      <c r="F2893" t="s">
        <v>8220</v>
      </c>
      <c r="G2893" t="s">
        <v>8224</v>
      </c>
      <c r="H2893" t="s">
        <v>8246</v>
      </c>
      <c r="I2893">
        <v>1369932825</v>
      </c>
      <c r="J2893">
        <v>1368723225</v>
      </c>
      <c r="K2893" t="b">
        <v>0</v>
      </c>
      <c r="L2893">
        <v>0</v>
      </c>
      <c r="M2893" t="b">
        <v>0</v>
      </c>
      <c r="N2893" t="s">
        <v>8280</v>
      </c>
      <c r="O2893" s="9">
        <f>(((J2893/60)/60)/24)+DATE(1970,1,1)</f>
        <v>41410.703993055555</v>
      </c>
      <c r="P2893" t="str">
        <f>LEFT(N2893,SEARCH("/",N2893)-1)</f>
        <v>games</v>
      </c>
      <c r="Q2893" t="str">
        <f>RIGHT(N2893,LEN(N2893)-SEARCH("/",N2893))</f>
        <v>video games</v>
      </c>
      <c r="R2893">
        <f>YEAR(O2893)</f>
        <v>2013</v>
      </c>
    </row>
    <row r="2894" spans="1:18" ht="58" x14ac:dyDescent="0.35">
      <c r="A2894">
        <v>1994</v>
      </c>
      <c r="B2894" s="3" t="s">
        <v>1995</v>
      </c>
      <c r="C2894" s="3" t="s">
        <v>6104</v>
      </c>
      <c r="D2894" s="6">
        <v>3200</v>
      </c>
      <c r="E2894" s="8">
        <v>0</v>
      </c>
      <c r="F2894" t="s">
        <v>8220</v>
      </c>
      <c r="G2894" t="s">
        <v>8223</v>
      </c>
      <c r="H2894" t="s">
        <v>8245</v>
      </c>
      <c r="I2894">
        <v>1481072942</v>
      </c>
      <c r="J2894">
        <v>1475885342</v>
      </c>
      <c r="K2894" t="b">
        <v>0</v>
      </c>
      <c r="L2894">
        <v>0</v>
      </c>
      <c r="M2894" t="b">
        <v>0</v>
      </c>
      <c r="N2894" t="s">
        <v>8294</v>
      </c>
      <c r="O2894" s="9">
        <f>(((J2894/60)/60)/24)+DATE(1970,1,1)</f>
        <v>42651.006273148145</v>
      </c>
      <c r="P2894" t="str">
        <f>LEFT(N2894,SEARCH("/",N2894)-1)</f>
        <v>photography</v>
      </c>
      <c r="Q2894" t="str">
        <f>RIGHT(N2894,LEN(N2894)-SEARCH("/",N2894))</f>
        <v>people</v>
      </c>
      <c r="R2894">
        <f>YEAR(O2894)</f>
        <v>2016</v>
      </c>
    </row>
    <row r="2895" spans="1:18" ht="29" x14ac:dyDescent="0.35">
      <c r="A2895">
        <v>876</v>
      </c>
      <c r="B2895" s="3" t="s">
        <v>877</v>
      </c>
      <c r="C2895" s="3" t="s">
        <v>4986</v>
      </c>
      <c r="D2895" s="6">
        <v>3152</v>
      </c>
      <c r="E2895" s="8">
        <v>1286</v>
      </c>
      <c r="F2895" t="s">
        <v>8220</v>
      </c>
      <c r="G2895" t="s">
        <v>8224</v>
      </c>
      <c r="H2895" t="s">
        <v>8246</v>
      </c>
      <c r="I2895">
        <v>1359978927</v>
      </c>
      <c r="J2895">
        <v>1357127727</v>
      </c>
      <c r="K2895" t="b">
        <v>0</v>
      </c>
      <c r="L2895">
        <v>45</v>
      </c>
      <c r="M2895" t="b">
        <v>0</v>
      </c>
      <c r="N2895" t="s">
        <v>8276</v>
      </c>
      <c r="O2895" s="9">
        <f>(((J2895/60)/60)/24)+DATE(1970,1,1)</f>
        <v>41276.496840277774</v>
      </c>
      <c r="P2895" t="str">
        <f>LEFT(N2895,SEARCH("/",N2895)-1)</f>
        <v>music</v>
      </c>
      <c r="Q2895" t="str">
        <f>RIGHT(N2895,LEN(N2895)-SEARCH("/",N2895))</f>
        <v>jazz</v>
      </c>
      <c r="R2895">
        <f>YEAR(O2895)</f>
        <v>2013</v>
      </c>
    </row>
    <row r="2896" spans="1:18" ht="43.5" x14ac:dyDescent="0.35">
      <c r="A2896">
        <v>229</v>
      </c>
      <c r="B2896" s="3" t="s">
        <v>231</v>
      </c>
      <c r="C2896" s="3" t="s">
        <v>4339</v>
      </c>
      <c r="D2896" s="6">
        <v>3000</v>
      </c>
      <c r="E2896" s="8">
        <v>0</v>
      </c>
      <c r="F2896" t="s">
        <v>8220</v>
      </c>
      <c r="G2896" t="s">
        <v>8235</v>
      </c>
      <c r="H2896" t="s">
        <v>8248</v>
      </c>
      <c r="I2896">
        <v>1455402297</v>
      </c>
      <c r="J2896">
        <v>1452810297</v>
      </c>
      <c r="K2896" t="b">
        <v>0</v>
      </c>
      <c r="L2896">
        <v>0</v>
      </c>
      <c r="M2896" t="b">
        <v>0</v>
      </c>
      <c r="N2896" t="s">
        <v>8266</v>
      </c>
      <c r="O2896" s="9">
        <f>(((J2896/60)/60)/24)+DATE(1970,1,1)</f>
        <v>42383.933993055558</v>
      </c>
      <c r="P2896" t="str">
        <f>LEFT(N2896,SEARCH("/",N2896)-1)</f>
        <v>film &amp; video</v>
      </c>
      <c r="Q2896" t="str">
        <f>RIGHT(N2896,LEN(N2896)-SEARCH("/",N2896))</f>
        <v>drama</v>
      </c>
      <c r="R2896">
        <f>YEAR(O2896)</f>
        <v>2016</v>
      </c>
    </row>
    <row r="2897" spans="1:18" ht="43.5" x14ac:dyDescent="0.35">
      <c r="A2897">
        <v>424</v>
      </c>
      <c r="B2897" s="3" t="s">
        <v>425</v>
      </c>
      <c r="C2897" s="3" t="s">
        <v>4534</v>
      </c>
      <c r="D2897" s="6">
        <v>3000</v>
      </c>
      <c r="E2897" s="8">
        <v>203.9</v>
      </c>
      <c r="F2897" t="s">
        <v>8220</v>
      </c>
      <c r="G2897" t="s">
        <v>8223</v>
      </c>
      <c r="H2897" t="s">
        <v>8245</v>
      </c>
      <c r="I2897">
        <v>1332748899</v>
      </c>
      <c r="J2897">
        <v>1327568499</v>
      </c>
      <c r="K2897" t="b">
        <v>0</v>
      </c>
      <c r="L2897">
        <v>5</v>
      </c>
      <c r="M2897" t="b">
        <v>0</v>
      </c>
      <c r="N2897" t="s">
        <v>8268</v>
      </c>
      <c r="O2897" s="9">
        <f>(((J2897/60)/60)/24)+DATE(1970,1,1)</f>
        <v>40934.376145833332</v>
      </c>
      <c r="P2897" t="str">
        <f>LEFT(N2897,SEARCH("/",N2897)-1)</f>
        <v>film &amp; video</v>
      </c>
      <c r="Q2897" t="str">
        <f>RIGHT(N2897,LEN(N2897)-SEARCH("/",N2897))</f>
        <v>animation</v>
      </c>
      <c r="R2897">
        <f>YEAR(O2897)</f>
        <v>2012</v>
      </c>
    </row>
    <row r="2898" spans="1:18" ht="43.5" x14ac:dyDescent="0.35">
      <c r="A2898">
        <v>431</v>
      </c>
      <c r="B2898" s="3" t="s">
        <v>432</v>
      </c>
      <c r="C2898" s="3" t="s">
        <v>4541</v>
      </c>
      <c r="D2898" s="6">
        <v>3000</v>
      </c>
      <c r="E2898" s="8">
        <v>415</v>
      </c>
      <c r="F2898" t="s">
        <v>8220</v>
      </c>
      <c r="G2898" t="s">
        <v>8224</v>
      </c>
      <c r="H2898" t="s">
        <v>8246</v>
      </c>
      <c r="I2898">
        <v>1467752083</v>
      </c>
      <c r="J2898">
        <v>1465160083</v>
      </c>
      <c r="K2898" t="b">
        <v>0</v>
      </c>
      <c r="L2898">
        <v>8</v>
      </c>
      <c r="M2898" t="b">
        <v>0</v>
      </c>
      <c r="N2898" t="s">
        <v>8268</v>
      </c>
      <c r="O2898" s="9">
        <f>(((J2898/60)/60)/24)+DATE(1970,1,1)</f>
        <v>42526.871331018512</v>
      </c>
      <c r="P2898" t="str">
        <f>LEFT(N2898,SEARCH("/",N2898)-1)</f>
        <v>film &amp; video</v>
      </c>
      <c r="Q2898" t="str">
        <f>RIGHT(N2898,LEN(N2898)-SEARCH("/",N2898))</f>
        <v>animation</v>
      </c>
      <c r="R2898">
        <f>YEAR(O2898)</f>
        <v>2016</v>
      </c>
    </row>
    <row r="2899" spans="1:18" ht="58" x14ac:dyDescent="0.35">
      <c r="A2899">
        <v>433</v>
      </c>
      <c r="B2899" s="3" t="s">
        <v>434</v>
      </c>
      <c r="C2899" s="3" t="s">
        <v>4543</v>
      </c>
      <c r="D2899" s="6">
        <v>3000</v>
      </c>
      <c r="E2899" s="8">
        <v>0</v>
      </c>
      <c r="F2899" t="s">
        <v>8220</v>
      </c>
      <c r="G2899" t="s">
        <v>8223</v>
      </c>
      <c r="H2899" t="s">
        <v>8245</v>
      </c>
      <c r="I2899">
        <v>1444576022</v>
      </c>
      <c r="J2899">
        <v>1439392022</v>
      </c>
      <c r="K2899" t="b">
        <v>0</v>
      </c>
      <c r="L2899">
        <v>0</v>
      </c>
      <c r="M2899" t="b">
        <v>0</v>
      </c>
      <c r="N2899" t="s">
        <v>8268</v>
      </c>
      <c r="O2899" s="9">
        <f>(((J2899/60)/60)/24)+DATE(1970,1,1)</f>
        <v>42228.629884259266</v>
      </c>
      <c r="P2899" t="str">
        <f>LEFT(N2899,SEARCH("/",N2899)-1)</f>
        <v>film &amp; video</v>
      </c>
      <c r="Q2899" t="str">
        <f>RIGHT(N2899,LEN(N2899)-SEARCH("/",N2899))</f>
        <v>animation</v>
      </c>
      <c r="R2899">
        <f>YEAR(O2899)</f>
        <v>2015</v>
      </c>
    </row>
    <row r="2900" spans="1:18" ht="43.5" x14ac:dyDescent="0.35">
      <c r="A2900">
        <v>580</v>
      </c>
      <c r="B2900" s="3" t="s">
        <v>581</v>
      </c>
      <c r="C2900" s="3" t="s">
        <v>4690</v>
      </c>
      <c r="D2900" s="6">
        <v>3000</v>
      </c>
      <c r="E2900" s="8">
        <v>1</v>
      </c>
      <c r="F2900" t="s">
        <v>8220</v>
      </c>
      <c r="G2900" t="s">
        <v>8223</v>
      </c>
      <c r="H2900" t="s">
        <v>8245</v>
      </c>
      <c r="I2900">
        <v>1474580867</v>
      </c>
      <c r="J2900">
        <v>1471988867</v>
      </c>
      <c r="K2900" t="b">
        <v>0</v>
      </c>
      <c r="L2900">
        <v>1</v>
      </c>
      <c r="M2900" t="b">
        <v>0</v>
      </c>
      <c r="N2900" t="s">
        <v>8270</v>
      </c>
      <c r="O2900" s="9">
        <f>(((J2900/60)/60)/24)+DATE(1970,1,1)</f>
        <v>42605.908182870371</v>
      </c>
      <c r="P2900" t="str">
        <f>LEFT(N2900,SEARCH("/",N2900)-1)</f>
        <v>technology</v>
      </c>
      <c r="Q2900" t="str">
        <f>RIGHT(N2900,LEN(N2900)-SEARCH("/",N2900))</f>
        <v>web</v>
      </c>
      <c r="R2900">
        <f>YEAR(O2900)</f>
        <v>2016</v>
      </c>
    </row>
    <row r="2901" spans="1:18" ht="58" x14ac:dyDescent="0.35">
      <c r="A2901">
        <v>777</v>
      </c>
      <c r="B2901" s="3" t="s">
        <v>778</v>
      </c>
      <c r="C2901" s="3" t="s">
        <v>4887</v>
      </c>
      <c r="D2901" s="6">
        <v>3000</v>
      </c>
      <c r="E2901" s="8">
        <v>21</v>
      </c>
      <c r="F2901" t="s">
        <v>8220</v>
      </c>
      <c r="G2901" t="s">
        <v>8223</v>
      </c>
      <c r="H2901" t="s">
        <v>8245</v>
      </c>
      <c r="I2901">
        <v>1375313577</v>
      </c>
      <c r="J2901">
        <v>1372721577</v>
      </c>
      <c r="K2901" t="b">
        <v>0</v>
      </c>
      <c r="L2901">
        <v>3</v>
      </c>
      <c r="M2901" t="b">
        <v>0</v>
      </c>
      <c r="N2901" t="s">
        <v>8273</v>
      </c>
      <c r="O2901" s="9">
        <f>(((J2901/60)/60)/24)+DATE(1970,1,1)</f>
        <v>41456.981215277774</v>
      </c>
      <c r="P2901" t="str">
        <f>LEFT(N2901,SEARCH("/",N2901)-1)</f>
        <v>publishing</v>
      </c>
      <c r="Q2901" t="str">
        <f>RIGHT(N2901,LEN(N2901)-SEARCH("/",N2901))</f>
        <v>fiction</v>
      </c>
      <c r="R2901">
        <f>YEAR(O2901)</f>
        <v>2013</v>
      </c>
    </row>
    <row r="2902" spans="1:18" ht="58" x14ac:dyDescent="0.35">
      <c r="A2902">
        <v>874</v>
      </c>
      <c r="B2902" s="3" t="s">
        <v>875</v>
      </c>
      <c r="C2902" s="3" t="s">
        <v>4984</v>
      </c>
      <c r="D2902" s="6">
        <v>3000</v>
      </c>
      <c r="E2902" s="8">
        <v>730</v>
      </c>
      <c r="F2902" t="s">
        <v>8220</v>
      </c>
      <c r="G2902" t="s">
        <v>8223</v>
      </c>
      <c r="H2902" t="s">
        <v>8245</v>
      </c>
      <c r="I2902">
        <v>1367676034</v>
      </c>
      <c r="J2902">
        <v>1365084034</v>
      </c>
      <c r="K2902" t="b">
        <v>0</v>
      </c>
      <c r="L2902">
        <v>21</v>
      </c>
      <c r="M2902" t="b">
        <v>0</v>
      </c>
      <c r="N2902" t="s">
        <v>8276</v>
      </c>
      <c r="O2902" s="9">
        <f>(((J2902/60)/60)/24)+DATE(1970,1,1)</f>
        <v>41368.583726851852</v>
      </c>
      <c r="P2902" t="str">
        <f>LEFT(N2902,SEARCH("/",N2902)-1)</f>
        <v>music</v>
      </c>
      <c r="Q2902" t="str">
        <f>RIGHT(N2902,LEN(N2902)-SEARCH("/",N2902))</f>
        <v>jazz</v>
      </c>
      <c r="R2902">
        <f>YEAR(O2902)</f>
        <v>2013</v>
      </c>
    </row>
    <row r="2903" spans="1:18" ht="58" x14ac:dyDescent="0.35">
      <c r="A2903">
        <v>890</v>
      </c>
      <c r="B2903" s="3" t="s">
        <v>891</v>
      </c>
      <c r="C2903" s="3" t="s">
        <v>5000</v>
      </c>
      <c r="D2903" s="6">
        <v>3000</v>
      </c>
      <c r="E2903" s="8">
        <v>125</v>
      </c>
      <c r="F2903" t="s">
        <v>8220</v>
      </c>
      <c r="G2903" t="s">
        <v>8223</v>
      </c>
      <c r="H2903" t="s">
        <v>8245</v>
      </c>
      <c r="I2903">
        <v>1385055979</v>
      </c>
      <c r="J2903">
        <v>1382460379</v>
      </c>
      <c r="K2903" t="b">
        <v>0</v>
      </c>
      <c r="L2903">
        <v>4</v>
      </c>
      <c r="M2903" t="b">
        <v>0</v>
      </c>
      <c r="N2903" t="s">
        <v>8277</v>
      </c>
      <c r="O2903" s="9">
        <f>(((J2903/60)/60)/24)+DATE(1970,1,1)</f>
        <v>41569.698831018519</v>
      </c>
      <c r="P2903" t="str">
        <f>LEFT(N2903,SEARCH("/",N2903)-1)</f>
        <v>music</v>
      </c>
      <c r="Q2903" t="str">
        <f>RIGHT(N2903,LEN(N2903)-SEARCH("/",N2903))</f>
        <v>indie rock</v>
      </c>
      <c r="R2903">
        <f>YEAR(O2903)</f>
        <v>2013</v>
      </c>
    </row>
    <row r="2904" spans="1:18" ht="43.5" x14ac:dyDescent="0.35">
      <c r="A2904">
        <v>897</v>
      </c>
      <c r="B2904" s="3" t="s">
        <v>898</v>
      </c>
      <c r="C2904" s="3" t="s">
        <v>5007</v>
      </c>
      <c r="D2904" s="6">
        <v>3000</v>
      </c>
      <c r="E2904" s="8">
        <v>0</v>
      </c>
      <c r="F2904" t="s">
        <v>8220</v>
      </c>
      <c r="G2904" t="s">
        <v>8223</v>
      </c>
      <c r="H2904" t="s">
        <v>8245</v>
      </c>
      <c r="I2904">
        <v>1354123908</v>
      </c>
      <c r="J2904">
        <v>1351528308</v>
      </c>
      <c r="K2904" t="b">
        <v>0</v>
      </c>
      <c r="L2904">
        <v>0</v>
      </c>
      <c r="M2904" t="b">
        <v>0</v>
      </c>
      <c r="N2904" t="s">
        <v>8277</v>
      </c>
      <c r="O2904" s="9">
        <f>(((J2904/60)/60)/24)+DATE(1970,1,1)</f>
        <v>41211.688750000001</v>
      </c>
      <c r="P2904" t="str">
        <f>LEFT(N2904,SEARCH("/",N2904)-1)</f>
        <v>music</v>
      </c>
      <c r="Q2904" t="str">
        <f>RIGHT(N2904,LEN(N2904)-SEARCH("/",N2904))</f>
        <v>indie rock</v>
      </c>
      <c r="R2904">
        <f>YEAR(O2904)</f>
        <v>2012</v>
      </c>
    </row>
    <row r="2905" spans="1:18" ht="43.5" x14ac:dyDescent="0.35">
      <c r="A2905">
        <v>924</v>
      </c>
      <c r="B2905" s="3" t="s">
        <v>925</v>
      </c>
      <c r="C2905" s="3" t="s">
        <v>5034</v>
      </c>
      <c r="D2905" s="6">
        <v>3000</v>
      </c>
      <c r="E2905" s="8">
        <v>327</v>
      </c>
      <c r="F2905" t="s">
        <v>8220</v>
      </c>
      <c r="G2905" t="s">
        <v>8223</v>
      </c>
      <c r="H2905" t="s">
        <v>8245</v>
      </c>
      <c r="I2905">
        <v>1360795069</v>
      </c>
      <c r="J2905">
        <v>1358203069</v>
      </c>
      <c r="K2905" t="b">
        <v>0</v>
      </c>
      <c r="L2905">
        <v>15</v>
      </c>
      <c r="M2905" t="b">
        <v>0</v>
      </c>
      <c r="N2905" t="s">
        <v>8276</v>
      </c>
      <c r="O2905" s="9">
        <f>(((J2905/60)/60)/24)+DATE(1970,1,1)</f>
        <v>41288.942928240744</v>
      </c>
      <c r="P2905" t="str">
        <f>LEFT(N2905,SEARCH("/",N2905)-1)</f>
        <v>music</v>
      </c>
      <c r="Q2905" t="str">
        <f>RIGHT(N2905,LEN(N2905)-SEARCH("/",N2905))</f>
        <v>jazz</v>
      </c>
      <c r="R2905">
        <f>YEAR(O2905)</f>
        <v>2013</v>
      </c>
    </row>
    <row r="2906" spans="1:18" ht="29" x14ac:dyDescent="0.35">
      <c r="A2906">
        <v>943</v>
      </c>
      <c r="B2906" s="3" t="s">
        <v>944</v>
      </c>
      <c r="C2906" s="3" t="s">
        <v>5053</v>
      </c>
      <c r="D2906" s="6">
        <v>3000</v>
      </c>
      <c r="E2906" s="8">
        <v>289</v>
      </c>
      <c r="F2906" t="s">
        <v>8220</v>
      </c>
      <c r="G2906" t="s">
        <v>8223</v>
      </c>
      <c r="H2906" t="s">
        <v>8245</v>
      </c>
      <c r="I2906">
        <v>1480438905</v>
      </c>
      <c r="J2906">
        <v>1477843305</v>
      </c>
      <c r="K2906" t="b">
        <v>0</v>
      </c>
      <c r="L2906">
        <v>12</v>
      </c>
      <c r="M2906" t="b">
        <v>0</v>
      </c>
      <c r="N2906" t="s">
        <v>8271</v>
      </c>
      <c r="O2906" s="9">
        <f>(((J2906/60)/60)/24)+DATE(1970,1,1)</f>
        <v>42673.66788194445</v>
      </c>
      <c r="P2906" t="str">
        <f>LEFT(N2906,SEARCH("/",N2906)-1)</f>
        <v>technology</v>
      </c>
      <c r="Q2906" t="str">
        <f>RIGHT(N2906,LEN(N2906)-SEARCH("/",N2906))</f>
        <v>wearables</v>
      </c>
      <c r="R2906">
        <f>YEAR(O2906)</f>
        <v>2016</v>
      </c>
    </row>
    <row r="2907" spans="1:18" ht="43.5" x14ac:dyDescent="0.35">
      <c r="A2907">
        <v>1065</v>
      </c>
      <c r="B2907" s="3" t="s">
        <v>1066</v>
      </c>
      <c r="C2907" s="3" t="s">
        <v>5175</v>
      </c>
      <c r="D2907" s="6">
        <v>3000</v>
      </c>
      <c r="E2907" s="8">
        <v>81</v>
      </c>
      <c r="F2907" t="s">
        <v>8220</v>
      </c>
      <c r="G2907" t="s">
        <v>8225</v>
      </c>
      <c r="H2907" t="s">
        <v>8247</v>
      </c>
      <c r="I2907">
        <v>1392800922</v>
      </c>
      <c r="J2907">
        <v>1390381722</v>
      </c>
      <c r="K2907" t="b">
        <v>0</v>
      </c>
      <c r="L2907">
        <v>5</v>
      </c>
      <c r="M2907" t="b">
        <v>0</v>
      </c>
      <c r="N2907" t="s">
        <v>8280</v>
      </c>
      <c r="O2907" s="9">
        <f>(((J2907/60)/60)/24)+DATE(1970,1,1)</f>
        <v>41661.381041666667</v>
      </c>
      <c r="P2907" t="str">
        <f>LEFT(N2907,SEARCH("/",N2907)-1)</f>
        <v>games</v>
      </c>
      <c r="Q2907" t="str">
        <f>RIGHT(N2907,LEN(N2907)-SEARCH("/",N2907))</f>
        <v>video games</v>
      </c>
      <c r="R2907">
        <f>YEAR(O2907)</f>
        <v>2014</v>
      </c>
    </row>
    <row r="2908" spans="1:18" ht="58" x14ac:dyDescent="0.35">
      <c r="A2908">
        <v>1125</v>
      </c>
      <c r="B2908" s="3" t="s">
        <v>1126</v>
      </c>
      <c r="C2908" s="3" t="s">
        <v>5235</v>
      </c>
      <c r="D2908" s="6">
        <v>3000</v>
      </c>
      <c r="E2908" s="8">
        <v>0</v>
      </c>
      <c r="F2908" t="s">
        <v>8220</v>
      </c>
      <c r="G2908" t="s">
        <v>8224</v>
      </c>
      <c r="H2908" t="s">
        <v>8246</v>
      </c>
      <c r="I2908">
        <v>1443193130</v>
      </c>
      <c r="J2908">
        <v>1438009130</v>
      </c>
      <c r="K2908" t="b">
        <v>0</v>
      </c>
      <c r="L2908">
        <v>0</v>
      </c>
      <c r="M2908" t="b">
        <v>0</v>
      </c>
      <c r="N2908" t="s">
        <v>8281</v>
      </c>
      <c r="O2908" s="9">
        <f>(((J2908/60)/60)/24)+DATE(1970,1,1)</f>
        <v>42212.624189814815</v>
      </c>
      <c r="P2908" t="str">
        <f>LEFT(N2908,SEARCH("/",N2908)-1)</f>
        <v>games</v>
      </c>
      <c r="Q2908" t="str">
        <f>RIGHT(N2908,LEN(N2908)-SEARCH("/",N2908))</f>
        <v>mobile games</v>
      </c>
      <c r="R2908">
        <f>YEAR(O2908)</f>
        <v>2015</v>
      </c>
    </row>
    <row r="2909" spans="1:18" ht="43.5" x14ac:dyDescent="0.35">
      <c r="A2909">
        <v>1133</v>
      </c>
      <c r="B2909" s="3" t="s">
        <v>1134</v>
      </c>
      <c r="C2909" s="3" t="s">
        <v>5243</v>
      </c>
      <c r="D2909" s="6">
        <v>3000</v>
      </c>
      <c r="E2909" s="8">
        <v>20</v>
      </c>
      <c r="F2909" t="s">
        <v>8220</v>
      </c>
      <c r="G2909" t="s">
        <v>8224</v>
      </c>
      <c r="H2909" t="s">
        <v>8246</v>
      </c>
      <c r="I2909">
        <v>1406799981</v>
      </c>
      <c r="J2909">
        <v>1404207981</v>
      </c>
      <c r="K2909" t="b">
        <v>0</v>
      </c>
      <c r="L2909">
        <v>1</v>
      </c>
      <c r="M2909" t="b">
        <v>0</v>
      </c>
      <c r="N2909" t="s">
        <v>8281</v>
      </c>
      <c r="O2909" s="9">
        <f>(((J2909/60)/60)/24)+DATE(1970,1,1)</f>
        <v>41821.407187500001</v>
      </c>
      <c r="P2909" t="str">
        <f>LEFT(N2909,SEARCH("/",N2909)-1)</f>
        <v>games</v>
      </c>
      <c r="Q2909" t="str">
        <f>RIGHT(N2909,LEN(N2909)-SEARCH("/",N2909))</f>
        <v>mobile games</v>
      </c>
      <c r="R2909">
        <f>YEAR(O2909)</f>
        <v>2014</v>
      </c>
    </row>
    <row r="2910" spans="1:18" ht="43.5" x14ac:dyDescent="0.35">
      <c r="A2910">
        <v>1407</v>
      </c>
      <c r="B2910" s="3" t="s">
        <v>1408</v>
      </c>
      <c r="C2910" s="3" t="s">
        <v>5517</v>
      </c>
      <c r="D2910" s="6">
        <v>3000</v>
      </c>
      <c r="E2910" s="8">
        <v>15</v>
      </c>
      <c r="F2910" t="s">
        <v>8220</v>
      </c>
      <c r="G2910" t="s">
        <v>8223</v>
      </c>
      <c r="H2910" t="s">
        <v>8245</v>
      </c>
      <c r="I2910">
        <v>1407847978</v>
      </c>
      <c r="J2910">
        <v>1405687978</v>
      </c>
      <c r="K2910" t="b">
        <v>0</v>
      </c>
      <c r="L2910">
        <v>2</v>
      </c>
      <c r="M2910" t="b">
        <v>0</v>
      </c>
      <c r="N2910" t="s">
        <v>8285</v>
      </c>
      <c r="O2910" s="9">
        <f>(((J2910/60)/60)/24)+DATE(1970,1,1)</f>
        <v>41838.536782407406</v>
      </c>
      <c r="P2910" t="str">
        <f>LEFT(N2910,SEARCH("/",N2910)-1)</f>
        <v>publishing</v>
      </c>
      <c r="Q2910" t="str">
        <f>RIGHT(N2910,LEN(N2910)-SEARCH("/",N2910))</f>
        <v>translations</v>
      </c>
      <c r="R2910">
        <f>YEAR(O2910)</f>
        <v>2014</v>
      </c>
    </row>
    <row r="2911" spans="1:18" ht="58" x14ac:dyDescent="0.35">
      <c r="A2911">
        <v>1411</v>
      </c>
      <c r="B2911" s="3" t="s">
        <v>1412</v>
      </c>
      <c r="C2911" s="3" t="s">
        <v>5521</v>
      </c>
      <c r="D2911" s="6">
        <v>3000</v>
      </c>
      <c r="E2911" s="8">
        <v>7</v>
      </c>
      <c r="F2911" t="s">
        <v>8220</v>
      </c>
      <c r="G2911" t="s">
        <v>8224</v>
      </c>
      <c r="H2911" t="s">
        <v>8246</v>
      </c>
      <c r="I2911">
        <v>1423185900</v>
      </c>
      <c r="J2911">
        <v>1420766700</v>
      </c>
      <c r="K2911" t="b">
        <v>0</v>
      </c>
      <c r="L2911">
        <v>3</v>
      </c>
      <c r="M2911" t="b">
        <v>0</v>
      </c>
      <c r="N2911" t="s">
        <v>8285</v>
      </c>
      <c r="O2911" s="9">
        <f>(((J2911/60)/60)/24)+DATE(1970,1,1)</f>
        <v>42013.059027777781</v>
      </c>
      <c r="P2911" t="str">
        <f>LEFT(N2911,SEARCH("/",N2911)-1)</f>
        <v>publishing</v>
      </c>
      <c r="Q2911" t="str">
        <f>RIGHT(N2911,LEN(N2911)-SEARCH("/",N2911))</f>
        <v>translations</v>
      </c>
      <c r="R2911">
        <f>YEAR(O2911)</f>
        <v>2015</v>
      </c>
    </row>
    <row r="2912" spans="1:18" ht="58" x14ac:dyDescent="0.35">
      <c r="A2912">
        <v>1418</v>
      </c>
      <c r="B2912" s="3" t="s">
        <v>1419</v>
      </c>
      <c r="C2912" s="3" t="s">
        <v>5528</v>
      </c>
      <c r="D2912" s="6">
        <v>3000</v>
      </c>
      <c r="E2912" s="8">
        <v>6</v>
      </c>
      <c r="F2912" t="s">
        <v>8220</v>
      </c>
      <c r="G2912" t="s">
        <v>8226</v>
      </c>
      <c r="H2912" t="s">
        <v>8248</v>
      </c>
      <c r="I2912">
        <v>1456397834</v>
      </c>
      <c r="J2912">
        <v>1453805834</v>
      </c>
      <c r="K2912" t="b">
        <v>0</v>
      </c>
      <c r="L2912">
        <v>1</v>
      </c>
      <c r="M2912" t="b">
        <v>0</v>
      </c>
      <c r="N2912" t="s">
        <v>8285</v>
      </c>
      <c r="O2912" s="9">
        <f>(((J2912/60)/60)/24)+DATE(1970,1,1)</f>
        <v>42395.456412037034</v>
      </c>
      <c r="P2912" t="str">
        <f>LEFT(N2912,SEARCH("/",N2912)-1)</f>
        <v>publishing</v>
      </c>
      <c r="Q2912" t="str">
        <f>RIGHT(N2912,LEN(N2912)-SEARCH("/",N2912))</f>
        <v>translations</v>
      </c>
      <c r="R2912">
        <f>YEAR(O2912)</f>
        <v>2016</v>
      </c>
    </row>
    <row r="2913" spans="1:18" ht="58" x14ac:dyDescent="0.35">
      <c r="A2913">
        <v>1437</v>
      </c>
      <c r="B2913" s="3" t="s">
        <v>1438</v>
      </c>
      <c r="C2913" s="3" t="s">
        <v>5547</v>
      </c>
      <c r="D2913" s="6">
        <v>3000</v>
      </c>
      <c r="E2913" s="8">
        <v>807</v>
      </c>
      <c r="F2913" t="s">
        <v>8220</v>
      </c>
      <c r="G2913" t="s">
        <v>8223</v>
      </c>
      <c r="H2913" t="s">
        <v>8245</v>
      </c>
      <c r="I2913">
        <v>1405227540</v>
      </c>
      <c r="J2913">
        <v>1402058739</v>
      </c>
      <c r="K2913" t="b">
        <v>0</v>
      </c>
      <c r="L2913">
        <v>22</v>
      </c>
      <c r="M2913" t="b">
        <v>0</v>
      </c>
      <c r="N2913" t="s">
        <v>8285</v>
      </c>
      <c r="O2913" s="9">
        <f>(((J2913/60)/60)/24)+DATE(1970,1,1)</f>
        <v>41796.531701388885</v>
      </c>
      <c r="P2913" t="str">
        <f>LEFT(N2913,SEARCH("/",N2913)-1)</f>
        <v>publishing</v>
      </c>
      <c r="Q2913" t="str">
        <f>RIGHT(N2913,LEN(N2913)-SEARCH("/",N2913))</f>
        <v>translations</v>
      </c>
      <c r="R2913">
        <f>YEAR(O2913)</f>
        <v>2014</v>
      </c>
    </row>
    <row r="2914" spans="1:18" ht="43.5" x14ac:dyDescent="0.35">
      <c r="A2914">
        <v>1498</v>
      </c>
      <c r="B2914" s="3" t="s">
        <v>1499</v>
      </c>
      <c r="C2914" s="3" t="s">
        <v>5608</v>
      </c>
      <c r="D2914" s="6">
        <v>3000</v>
      </c>
      <c r="E2914" s="8">
        <v>57</v>
      </c>
      <c r="F2914" t="s">
        <v>8220</v>
      </c>
      <c r="G2914" t="s">
        <v>8223</v>
      </c>
      <c r="H2914" t="s">
        <v>8245</v>
      </c>
      <c r="I2914">
        <v>1409787378</v>
      </c>
      <c r="J2914">
        <v>1405899378</v>
      </c>
      <c r="K2914" t="b">
        <v>0</v>
      </c>
      <c r="L2914">
        <v>3</v>
      </c>
      <c r="M2914" t="b">
        <v>0</v>
      </c>
      <c r="N2914" t="s">
        <v>8273</v>
      </c>
      <c r="O2914" s="9">
        <f>(((J2914/60)/60)/24)+DATE(1970,1,1)</f>
        <v>41840.983541666668</v>
      </c>
      <c r="P2914" t="str">
        <f>LEFT(N2914,SEARCH("/",N2914)-1)</f>
        <v>publishing</v>
      </c>
      <c r="Q2914" t="str">
        <f>RIGHT(N2914,LEN(N2914)-SEARCH("/",N2914))</f>
        <v>fiction</v>
      </c>
      <c r="R2914">
        <f>YEAR(O2914)</f>
        <v>2014</v>
      </c>
    </row>
    <row r="2915" spans="1:18" ht="43.5" x14ac:dyDescent="0.35">
      <c r="A2915">
        <v>1545</v>
      </c>
      <c r="B2915" s="3" t="s">
        <v>1546</v>
      </c>
      <c r="C2915" s="3" t="s">
        <v>5655</v>
      </c>
      <c r="D2915" s="6">
        <v>3000</v>
      </c>
      <c r="E2915" s="8">
        <v>1</v>
      </c>
      <c r="F2915" t="s">
        <v>8220</v>
      </c>
      <c r="G2915" t="s">
        <v>8223</v>
      </c>
      <c r="H2915" t="s">
        <v>8245</v>
      </c>
      <c r="I2915">
        <v>1425330960</v>
      </c>
      <c r="J2915">
        <v>1422393234</v>
      </c>
      <c r="K2915" t="b">
        <v>0</v>
      </c>
      <c r="L2915">
        <v>1</v>
      </c>
      <c r="M2915" t="b">
        <v>0</v>
      </c>
      <c r="N2915" t="s">
        <v>8287</v>
      </c>
      <c r="O2915" s="9">
        <f>(((J2915/60)/60)/24)+DATE(1970,1,1)</f>
        <v>42031.884652777779</v>
      </c>
      <c r="P2915" t="str">
        <f>LEFT(N2915,SEARCH("/",N2915)-1)</f>
        <v>photography</v>
      </c>
      <c r="Q2915" t="str">
        <f>RIGHT(N2915,LEN(N2915)-SEARCH("/",N2915))</f>
        <v>nature</v>
      </c>
      <c r="R2915">
        <f>YEAR(O2915)</f>
        <v>2015</v>
      </c>
    </row>
    <row r="2916" spans="1:18" ht="58" x14ac:dyDescent="0.35">
      <c r="A2916">
        <v>1713</v>
      </c>
      <c r="B2916" s="3" t="s">
        <v>1714</v>
      </c>
      <c r="C2916" s="3" t="s">
        <v>5823</v>
      </c>
      <c r="D2916" s="6">
        <v>3000</v>
      </c>
      <c r="E2916" s="8">
        <v>50</v>
      </c>
      <c r="F2916" t="s">
        <v>8220</v>
      </c>
      <c r="G2916" t="s">
        <v>8223</v>
      </c>
      <c r="H2916" t="s">
        <v>8245</v>
      </c>
      <c r="I2916">
        <v>1412536412</v>
      </c>
      <c r="J2916">
        <v>1409944412</v>
      </c>
      <c r="K2916" t="b">
        <v>0</v>
      </c>
      <c r="L2916">
        <v>1</v>
      </c>
      <c r="M2916" t="b">
        <v>0</v>
      </c>
      <c r="N2916" t="s">
        <v>8291</v>
      </c>
      <c r="O2916" s="9">
        <f>(((J2916/60)/60)/24)+DATE(1970,1,1)</f>
        <v>41887.801064814819</v>
      </c>
      <c r="P2916" t="str">
        <f>LEFT(N2916,SEARCH("/",N2916)-1)</f>
        <v>music</v>
      </c>
      <c r="Q2916" t="str">
        <f>RIGHT(N2916,LEN(N2916)-SEARCH("/",N2916))</f>
        <v>faith</v>
      </c>
      <c r="R2916">
        <f>YEAR(O2916)</f>
        <v>2014</v>
      </c>
    </row>
    <row r="2917" spans="1:18" ht="43.5" x14ac:dyDescent="0.35">
      <c r="A2917">
        <v>1727</v>
      </c>
      <c r="B2917" s="3" t="s">
        <v>1728</v>
      </c>
      <c r="C2917" s="3" t="s">
        <v>5837</v>
      </c>
      <c r="D2917" s="6">
        <v>3000</v>
      </c>
      <c r="E2917" s="8">
        <v>1</v>
      </c>
      <c r="F2917" t="s">
        <v>8220</v>
      </c>
      <c r="G2917" t="s">
        <v>8224</v>
      </c>
      <c r="H2917" t="s">
        <v>8246</v>
      </c>
      <c r="I2917">
        <v>1428231600</v>
      </c>
      <c r="J2917">
        <v>1423520177</v>
      </c>
      <c r="K2917" t="b">
        <v>0</v>
      </c>
      <c r="L2917">
        <v>1</v>
      </c>
      <c r="M2917" t="b">
        <v>0</v>
      </c>
      <c r="N2917" t="s">
        <v>8291</v>
      </c>
      <c r="O2917" s="9">
        <f>(((J2917/60)/60)/24)+DATE(1970,1,1)</f>
        <v>42044.927974537044</v>
      </c>
      <c r="P2917" t="str">
        <f>LEFT(N2917,SEARCH("/",N2917)-1)</f>
        <v>music</v>
      </c>
      <c r="Q2917" t="str">
        <f>RIGHT(N2917,LEN(N2917)-SEARCH("/",N2917))</f>
        <v>faith</v>
      </c>
      <c r="R2917">
        <f>YEAR(O2917)</f>
        <v>2015</v>
      </c>
    </row>
    <row r="2918" spans="1:18" ht="43.5" x14ac:dyDescent="0.35">
      <c r="A2918">
        <v>1730</v>
      </c>
      <c r="B2918" s="3" t="s">
        <v>1731</v>
      </c>
      <c r="C2918" s="3" t="s">
        <v>5840</v>
      </c>
      <c r="D2918" s="6">
        <v>3000</v>
      </c>
      <c r="E2918" s="8">
        <v>0</v>
      </c>
      <c r="F2918" t="s">
        <v>8220</v>
      </c>
      <c r="G2918" t="s">
        <v>8223</v>
      </c>
      <c r="H2918" t="s">
        <v>8245</v>
      </c>
      <c r="I2918">
        <v>1445738783</v>
      </c>
      <c r="J2918">
        <v>1443146783</v>
      </c>
      <c r="K2918" t="b">
        <v>0</v>
      </c>
      <c r="L2918">
        <v>0</v>
      </c>
      <c r="M2918" t="b">
        <v>0</v>
      </c>
      <c r="N2918" t="s">
        <v>8291</v>
      </c>
      <c r="O2918" s="9">
        <f>(((J2918/60)/60)/24)+DATE(1970,1,1)</f>
        <v>42272.087766203709</v>
      </c>
      <c r="P2918" t="str">
        <f>LEFT(N2918,SEARCH("/",N2918)-1)</f>
        <v>music</v>
      </c>
      <c r="Q2918" t="str">
        <f>RIGHT(N2918,LEN(N2918)-SEARCH("/",N2918))</f>
        <v>faith</v>
      </c>
      <c r="R2918">
        <f>YEAR(O2918)</f>
        <v>2015</v>
      </c>
    </row>
    <row r="2919" spans="1:18" ht="29" x14ac:dyDescent="0.35">
      <c r="A2919">
        <v>1736</v>
      </c>
      <c r="B2919" s="3" t="s">
        <v>1737</v>
      </c>
      <c r="C2919" s="3" t="s">
        <v>5846</v>
      </c>
      <c r="D2919" s="6">
        <v>3000</v>
      </c>
      <c r="E2919" s="8">
        <v>22</v>
      </c>
      <c r="F2919" t="s">
        <v>8220</v>
      </c>
      <c r="G2919" t="s">
        <v>8223</v>
      </c>
      <c r="H2919" t="s">
        <v>8245</v>
      </c>
      <c r="I2919">
        <v>1447018833</v>
      </c>
      <c r="J2919">
        <v>1444423233</v>
      </c>
      <c r="K2919" t="b">
        <v>0</v>
      </c>
      <c r="L2919">
        <v>1</v>
      </c>
      <c r="M2919" t="b">
        <v>0</v>
      </c>
      <c r="N2919" t="s">
        <v>8291</v>
      </c>
      <c r="O2919" s="9">
        <f>(((J2919/60)/60)/24)+DATE(1970,1,1)</f>
        <v>42286.861493055556</v>
      </c>
      <c r="P2919" t="str">
        <f>LEFT(N2919,SEARCH("/",N2919)-1)</f>
        <v>music</v>
      </c>
      <c r="Q2919" t="str">
        <f>RIGHT(N2919,LEN(N2919)-SEARCH("/",N2919))</f>
        <v>faith</v>
      </c>
      <c r="R2919">
        <f>YEAR(O2919)</f>
        <v>2015</v>
      </c>
    </row>
    <row r="2920" spans="1:18" ht="43.5" x14ac:dyDescent="0.35">
      <c r="A2920">
        <v>1740</v>
      </c>
      <c r="B2920" s="3" t="s">
        <v>1741</v>
      </c>
      <c r="C2920" s="3" t="s">
        <v>5850</v>
      </c>
      <c r="D2920" s="6">
        <v>3000</v>
      </c>
      <c r="E2920" s="8">
        <v>0</v>
      </c>
      <c r="F2920" t="s">
        <v>8220</v>
      </c>
      <c r="G2920" t="s">
        <v>8223</v>
      </c>
      <c r="H2920" t="s">
        <v>8245</v>
      </c>
      <c r="I2920">
        <v>1437075422</v>
      </c>
      <c r="J2920">
        <v>1434483422</v>
      </c>
      <c r="K2920" t="b">
        <v>0</v>
      </c>
      <c r="L2920">
        <v>0</v>
      </c>
      <c r="M2920" t="b">
        <v>0</v>
      </c>
      <c r="N2920" t="s">
        <v>8291</v>
      </c>
      <c r="O2920" s="9">
        <f>(((J2920/60)/60)/24)+DATE(1970,1,1)</f>
        <v>42171.817384259266</v>
      </c>
      <c r="P2920" t="str">
        <f>LEFT(N2920,SEARCH("/",N2920)-1)</f>
        <v>music</v>
      </c>
      <c r="Q2920" t="str">
        <f>RIGHT(N2920,LEN(N2920)-SEARCH("/",N2920))</f>
        <v>faith</v>
      </c>
      <c r="R2920">
        <f>YEAR(O2920)</f>
        <v>2015</v>
      </c>
    </row>
    <row r="2921" spans="1:18" ht="29" x14ac:dyDescent="0.35">
      <c r="A2921">
        <v>1791</v>
      </c>
      <c r="B2921" s="3" t="s">
        <v>1792</v>
      </c>
      <c r="C2921" s="3" t="s">
        <v>5901</v>
      </c>
      <c r="D2921" s="6">
        <v>3000</v>
      </c>
      <c r="E2921" s="8">
        <v>107</v>
      </c>
      <c r="F2921" t="s">
        <v>8220</v>
      </c>
      <c r="G2921" t="s">
        <v>8224</v>
      </c>
      <c r="H2921" t="s">
        <v>8246</v>
      </c>
      <c r="I2921">
        <v>1422553565</v>
      </c>
      <c r="J2921">
        <v>1417369565</v>
      </c>
      <c r="K2921" t="b">
        <v>1</v>
      </c>
      <c r="L2921">
        <v>4</v>
      </c>
      <c r="M2921" t="b">
        <v>0</v>
      </c>
      <c r="N2921" t="s">
        <v>8283</v>
      </c>
      <c r="O2921" s="9">
        <f>(((J2921/60)/60)/24)+DATE(1970,1,1)</f>
        <v>41973.740335648152</v>
      </c>
      <c r="P2921" t="str">
        <f>LEFT(N2921,SEARCH("/",N2921)-1)</f>
        <v>photography</v>
      </c>
      <c r="Q2921" t="str">
        <f>RIGHT(N2921,LEN(N2921)-SEARCH("/",N2921))</f>
        <v>photobooks</v>
      </c>
      <c r="R2921">
        <f>YEAR(O2921)</f>
        <v>2014</v>
      </c>
    </row>
    <row r="2922" spans="1:18" ht="43.5" x14ac:dyDescent="0.35">
      <c r="A2922">
        <v>1793</v>
      </c>
      <c r="B2922" s="3" t="s">
        <v>1794</v>
      </c>
      <c r="C2922" s="3" t="s">
        <v>5903</v>
      </c>
      <c r="D2922" s="6">
        <v>3000</v>
      </c>
      <c r="E2922" s="8">
        <v>40</v>
      </c>
      <c r="F2922" t="s">
        <v>8220</v>
      </c>
      <c r="G2922" t="s">
        <v>8225</v>
      </c>
      <c r="H2922" t="s">
        <v>8247</v>
      </c>
      <c r="I2922">
        <v>1417127040</v>
      </c>
      <c r="J2922">
        <v>1414531440</v>
      </c>
      <c r="K2922" t="b">
        <v>1</v>
      </c>
      <c r="L2922">
        <v>2</v>
      </c>
      <c r="M2922" t="b">
        <v>0</v>
      </c>
      <c r="N2922" t="s">
        <v>8283</v>
      </c>
      <c r="O2922" s="9">
        <f>(((J2922/60)/60)/24)+DATE(1970,1,1)</f>
        <v>41940.89166666667</v>
      </c>
      <c r="P2922" t="str">
        <f>LEFT(N2922,SEARCH("/",N2922)-1)</f>
        <v>photography</v>
      </c>
      <c r="Q2922" t="str">
        <f>RIGHT(N2922,LEN(N2922)-SEARCH("/",N2922))</f>
        <v>photobooks</v>
      </c>
      <c r="R2922">
        <f>YEAR(O2922)</f>
        <v>2014</v>
      </c>
    </row>
    <row r="2923" spans="1:18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>(((J2923/60)/60)/24)+DATE(1970,1,1)</f>
        <v>41877.886620370373</v>
      </c>
      <c r="P2923" t="str">
        <f>LEFT(N2923,SEARCH("/",N2923)-1)</f>
        <v>theater</v>
      </c>
      <c r="Q2923" t="str">
        <f>RIGHT(N2923,LEN(N2923)-SEARCH("/",N2923))</f>
        <v>musical</v>
      </c>
      <c r="R2923">
        <f>YEAR(O2923)</f>
        <v>2014</v>
      </c>
    </row>
    <row r="2924" spans="1:18" ht="58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>(((J2924/60)/60)/24)+DATE(1970,1,1)</f>
        <v>42097.874155092592</v>
      </c>
      <c r="P2924" t="str">
        <f>LEFT(N2924,SEARCH("/",N2924)-1)</f>
        <v>theater</v>
      </c>
      <c r="Q2924" t="str">
        <f>RIGHT(N2924,LEN(N2924)-SEARCH("/",N2924))</f>
        <v>musical</v>
      </c>
      <c r="R2924">
        <f>YEAR(O2924)</f>
        <v>2015</v>
      </c>
    </row>
    <row r="2925" spans="1:18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>(((J2925/60)/60)/24)+DATE(1970,1,1)</f>
        <v>42013.15253472222</v>
      </c>
      <c r="P2925" t="str">
        <f>LEFT(N2925,SEARCH("/",N2925)-1)</f>
        <v>theater</v>
      </c>
      <c r="Q2925" t="str">
        <f>RIGHT(N2925,LEN(N2925)-SEARCH("/",N2925))</f>
        <v>musical</v>
      </c>
      <c r="R2925">
        <f>YEAR(O2925)</f>
        <v>2015</v>
      </c>
    </row>
    <row r="2926" spans="1:18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>(((J2926/60)/60)/24)+DATE(1970,1,1)</f>
        <v>42103.556828703702</v>
      </c>
      <c r="P2926" t="str">
        <f>LEFT(N2926,SEARCH("/",N2926)-1)</f>
        <v>theater</v>
      </c>
      <c r="Q2926" t="str">
        <f>RIGHT(N2926,LEN(N2926)-SEARCH("/",N2926))</f>
        <v>musical</v>
      </c>
      <c r="R2926">
        <f>YEAR(O2926)</f>
        <v>2015</v>
      </c>
    </row>
    <row r="2927" spans="1:18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>(((J2927/60)/60)/24)+DATE(1970,1,1)</f>
        <v>41863.584120370368</v>
      </c>
      <c r="P2927" t="str">
        <f>LEFT(N2927,SEARCH("/",N2927)-1)</f>
        <v>theater</v>
      </c>
      <c r="Q2927" t="str">
        <f>RIGHT(N2927,LEN(N2927)-SEARCH("/",N2927))</f>
        <v>musical</v>
      </c>
      <c r="R2927">
        <f>YEAR(O2927)</f>
        <v>2014</v>
      </c>
    </row>
    <row r="2928" spans="1:18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>(((J2928/60)/60)/24)+DATE(1970,1,1)</f>
        <v>42044.765960648147</v>
      </c>
      <c r="P2928" t="str">
        <f>LEFT(N2928,SEARCH("/",N2928)-1)</f>
        <v>theater</v>
      </c>
      <c r="Q2928" t="str">
        <f>RIGHT(N2928,LEN(N2928)-SEARCH("/",N2928))</f>
        <v>musical</v>
      </c>
      <c r="R2928">
        <f>YEAR(O2928)</f>
        <v>2015</v>
      </c>
    </row>
    <row r="2929" spans="1:18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>(((J2929/60)/60)/24)+DATE(1970,1,1)</f>
        <v>41806.669317129628</v>
      </c>
      <c r="P2929" t="str">
        <f>LEFT(N2929,SEARCH("/",N2929)-1)</f>
        <v>theater</v>
      </c>
      <c r="Q2929" t="str">
        <f>RIGHT(N2929,LEN(N2929)-SEARCH("/",N2929))</f>
        <v>musical</v>
      </c>
      <c r="R2929">
        <f>YEAR(O2929)</f>
        <v>2014</v>
      </c>
    </row>
    <row r="2930" spans="1:18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>(((J2930/60)/60)/24)+DATE(1970,1,1)</f>
        <v>42403.998217592598</v>
      </c>
      <c r="P2930" t="str">
        <f>LEFT(N2930,SEARCH("/",N2930)-1)</f>
        <v>theater</v>
      </c>
      <c r="Q2930" t="str">
        <f>RIGHT(N2930,LEN(N2930)-SEARCH("/",N2930))</f>
        <v>musical</v>
      </c>
      <c r="R2930">
        <f>YEAR(O2930)</f>
        <v>2016</v>
      </c>
    </row>
    <row r="2931" spans="1:18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>(((J2931/60)/60)/24)+DATE(1970,1,1)</f>
        <v>41754.564328703702</v>
      </c>
      <c r="P2931" t="str">
        <f>LEFT(N2931,SEARCH("/",N2931)-1)</f>
        <v>theater</v>
      </c>
      <c r="Q2931" t="str">
        <f>RIGHT(N2931,LEN(N2931)-SEARCH("/",N2931))</f>
        <v>musical</v>
      </c>
      <c r="R2931">
        <f>YEAR(O2931)</f>
        <v>2014</v>
      </c>
    </row>
    <row r="2932" spans="1:18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>(((J2932/60)/60)/24)+DATE(1970,1,1)</f>
        <v>42101.584074074075</v>
      </c>
      <c r="P2932" t="str">
        <f>LEFT(N2932,SEARCH("/",N2932)-1)</f>
        <v>theater</v>
      </c>
      <c r="Q2932" t="str">
        <f>RIGHT(N2932,LEN(N2932)-SEARCH("/",N2932))</f>
        <v>musical</v>
      </c>
      <c r="R2932">
        <f>YEAR(O2932)</f>
        <v>2015</v>
      </c>
    </row>
    <row r="2933" spans="1:18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>(((J2933/60)/60)/24)+DATE(1970,1,1)</f>
        <v>41872.291238425925</v>
      </c>
      <c r="P2933" t="str">
        <f>LEFT(N2933,SEARCH("/",N2933)-1)</f>
        <v>theater</v>
      </c>
      <c r="Q2933" t="str">
        <f>RIGHT(N2933,LEN(N2933)-SEARCH("/",N2933))</f>
        <v>musical</v>
      </c>
      <c r="R2933">
        <f>YEAR(O2933)</f>
        <v>2014</v>
      </c>
    </row>
    <row r="2934" spans="1:18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>(((J2934/60)/60)/24)+DATE(1970,1,1)</f>
        <v>42025.164780092593</v>
      </c>
      <c r="P2934" t="str">
        <f>LEFT(N2934,SEARCH("/",N2934)-1)</f>
        <v>theater</v>
      </c>
      <c r="Q2934" t="str">
        <f>RIGHT(N2934,LEN(N2934)-SEARCH("/",N2934))</f>
        <v>musical</v>
      </c>
      <c r="R2934">
        <f>YEAR(O2934)</f>
        <v>2015</v>
      </c>
    </row>
    <row r="2935" spans="1:18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>(((J2935/60)/60)/24)+DATE(1970,1,1)</f>
        <v>42495.956631944442</v>
      </c>
      <c r="P2935" t="str">
        <f>LEFT(N2935,SEARCH("/",N2935)-1)</f>
        <v>theater</v>
      </c>
      <c r="Q2935" t="str">
        <f>RIGHT(N2935,LEN(N2935)-SEARCH("/",N2935))</f>
        <v>musical</v>
      </c>
      <c r="R2935">
        <f>YEAR(O2935)</f>
        <v>2016</v>
      </c>
    </row>
    <row r="2936" spans="1:18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>(((J2936/60)/60)/24)+DATE(1970,1,1)</f>
        <v>41775.636157407411</v>
      </c>
      <c r="P2936" t="str">
        <f>LEFT(N2936,SEARCH("/",N2936)-1)</f>
        <v>theater</v>
      </c>
      <c r="Q2936" t="str">
        <f>RIGHT(N2936,LEN(N2936)-SEARCH("/",N2936))</f>
        <v>musical</v>
      </c>
      <c r="R2936">
        <f>YEAR(O2936)</f>
        <v>2014</v>
      </c>
    </row>
    <row r="2937" spans="1:18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>(((J2937/60)/60)/24)+DATE(1970,1,1)</f>
        <v>42553.583425925928</v>
      </c>
      <c r="P2937" t="str">
        <f>LEFT(N2937,SEARCH("/",N2937)-1)</f>
        <v>theater</v>
      </c>
      <c r="Q2937" t="str">
        <f>RIGHT(N2937,LEN(N2937)-SEARCH("/",N2937))</f>
        <v>musical</v>
      </c>
      <c r="R2937">
        <f>YEAR(O2937)</f>
        <v>2016</v>
      </c>
    </row>
    <row r="2938" spans="1:18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>(((J2938/60)/60)/24)+DATE(1970,1,1)</f>
        <v>41912.650729166664</v>
      </c>
      <c r="P2938" t="str">
        <f>LEFT(N2938,SEARCH("/",N2938)-1)</f>
        <v>theater</v>
      </c>
      <c r="Q2938" t="str">
        <f>RIGHT(N2938,LEN(N2938)-SEARCH("/",N2938))</f>
        <v>musical</v>
      </c>
      <c r="R2938">
        <f>YEAR(O2938)</f>
        <v>2014</v>
      </c>
    </row>
    <row r="2939" spans="1:18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>(((J2939/60)/60)/24)+DATE(1970,1,1)</f>
        <v>41803.457326388889</v>
      </c>
      <c r="P2939" t="str">
        <f>LEFT(N2939,SEARCH("/",N2939)-1)</f>
        <v>theater</v>
      </c>
      <c r="Q2939" t="str">
        <f>RIGHT(N2939,LEN(N2939)-SEARCH("/",N2939))</f>
        <v>musical</v>
      </c>
      <c r="R2939">
        <f>YEAR(O2939)</f>
        <v>2014</v>
      </c>
    </row>
    <row r="2940" spans="1:18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>(((J2940/60)/60)/24)+DATE(1970,1,1)</f>
        <v>42004.703865740739</v>
      </c>
      <c r="P2940" t="str">
        <f>LEFT(N2940,SEARCH("/",N2940)-1)</f>
        <v>theater</v>
      </c>
      <c r="Q2940" t="str">
        <f>RIGHT(N2940,LEN(N2940)-SEARCH("/",N2940))</f>
        <v>musical</v>
      </c>
      <c r="R2940">
        <f>YEAR(O2940)</f>
        <v>2014</v>
      </c>
    </row>
    <row r="2941" spans="1:18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>(((J2941/60)/60)/24)+DATE(1970,1,1)</f>
        <v>41845.809166666666</v>
      </c>
      <c r="P2941" t="str">
        <f>LEFT(N2941,SEARCH("/",N2941)-1)</f>
        <v>theater</v>
      </c>
      <c r="Q2941" t="str">
        <f>RIGHT(N2941,LEN(N2941)-SEARCH("/",N2941))</f>
        <v>musical</v>
      </c>
      <c r="R2941">
        <f>YEAR(O2941)</f>
        <v>2014</v>
      </c>
    </row>
    <row r="2942" spans="1:18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>(((J2942/60)/60)/24)+DATE(1970,1,1)</f>
        <v>41982.773356481484</v>
      </c>
      <c r="P2942" t="str">
        <f>LEFT(N2942,SEARCH("/",N2942)-1)</f>
        <v>theater</v>
      </c>
      <c r="Q2942" t="str">
        <f>RIGHT(N2942,LEN(N2942)-SEARCH("/",N2942))</f>
        <v>musical</v>
      </c>
      <c r="R2942">
        <f>YEAR(O2942)</f>
        <v>2014</v>
      </c>
    </row>
    <row r="2943" spans="1:18" ht="58" x14ac:dyDescent="0.35">
      <c r="A2943">
        <v>1815</v>
      </c>
      <c r="B2943" s="3" t="s">
        <v>1816</v>
      </c>
      <c r="C2943" s="3" t="s">
        <v>5925</v>
      </c>
      <c r="D2943" s="6">
        <v>3000</v>
      </c>
      <c r="E2943" s="8">
        <v>0</v>
      </c>
      <c r="F2943" t="s">
        <v>8220</v>
      </c>
      <c r="G2943" t="s">
        <v>8223</v>
      </c>
      <c r="H2943" t="s">
        <v>8245</v>
      </c>
      <c r="I2943">
        <v>1435787137</v>
      </c>
      <c r="J2943">
        <v>1434577537</v>
      </c>
      <c r="K2943" t="b">
        <v>0</v>
      </c>
      <c r="L2943">
        <v>0</v>
      </c>
      <c r="M2943" t="b">
        <v>0</v>
      </c>
      <c r="N2943" t="s">
        <v>8283</v>
      </c>
      <c r="O2943" s="9">
        <f>(((J2943/60)/60)/24)+DATE(1970,1,1)</f>
        <v>42172.906678240746</v>
      </c>
      <c r="P2943" t="str">
        <f>LEFT(N2943,SEARCH("/",N2943)-1)</f>
        <v>photography</v>
      </c>
      <c r="Q2943" t="str">
        <f>RIGHT(N2943,LEN(N2943)-SEARCH("/",N2943))</f>
        <v>photobooks</v>
      </c>
      <c r="R2943">
        <f>YEAR(O2943)</f>
        <v>2015</v>
      </c>
    </row>
    <row r="2944" spans="1:18" ht="43.5" x14ac:dyDescent="0.35">
      <c r="A2944">
        <v>1903</v>
      </c>
      <c r="B2944" s="3" t="s">
        <v>1904</v>
      </c>
      <c r="C2944" s="3" t="s">
        <v>6013</v>
      </c>
      <c r="D2944" s="6">
        <v>3000</v>
      </c>
      <c r="E2944" s="8">
        <v>1398</v>
      </c>
      <c r="F2944" t="s">
        <v>8220</v>
      </c>
      <c r="G2944" t="s">
        <v>8223</v>
      </c>
      <c r="H2944" t="s">
        <v>8245</v>
      </c>
      <c r="I2944">
        <v>1485541791</v>
      </c>
      <c r="J2944">
        <v>1480357791</v>
      </c>
      <c r="K2944" t="b">
        <v>0</v>
      </c>
      <c r="L2944">
        <v>41</v>
      </c>
      <c r="M2944" t="b">
        <v>0</v>
      </c>
      <c r="N2944" t="s">
        <v>8292</v>
      </c>
      <c r="O2944" s="9">
        <f>(((J2944/60)/60)/24)+DATE(1970,1,1)</f>
        <v>42702.770729166667</v>
      </c>
      <c r="P2944" t="str">
        <f>LEFT(N2944,SEARCH("/",N2944)-1)</f>
        <v>technology</v>
      </c>
      <c r="Q2944" t="str">
        <f>RIGHT(N2944,LEN(N2944)-SEARCH("/",N2944))</f>
        <v>gadgets</v>
      </c>
      <c r="R2944">
        <f>YEAR(O2944)</f>
        <v>2016</v>
      </c>
    </row>
    <row r="2945" spans="1:18" ht="43.5" x14ac:dyDescent="0.35">
      <c r="A2945">
        <v>1990</v>
      </c>
      <c r="B2945" s="3" t="s">
        <v>1991</v>
      </c>
      <c r="C2945" s="3" t="s">
        <v>6100</v>
      </c>
      <c r="D2945" s="6">
        <v>3000</v>
      </c>
      <c r="E2945" s="8">
        <v>509</v>
      </c>
      <c r="F2945" t="s">
        <v>8220</v>
      </c>
      <c r="G2945" t="s">
        <v>8223</v>
      </c>
      <c r="H2945" t="s">
        <v>8245</v>
      </c>
      <c r="I2945">
        <v>1455338532</v>
      </c>
      <c r="J2945">
        <v>1454042532</v>
      </c>
      <c r="K2945" t="b">
        <v>0</v>
      </c>
      <c r="L2945">
        <v>5</v>
      </c>
      <c r="M2945" t="b">
        <v>0</v>
      </c>
      <c r="N2945" t="s">
        <v>8294</v>
      </c>
      <c r="O2945" s="9">
        <f>(((J2945/60)/60)/24)+DATE(1970,1,1)</f>
        <v>42398.195972222224</v>
      </c>
      <c r="P2945" t="str">
        <f>LEFT(N2945,SEARCH("/",N2945)-1)</f>
        <v>photography</v>
      </c>
      <c r="Q2945" t="str">
        <f>RIGHT(N2945,LEN(N2945)-SEARCH("/",N2945))</f>
        <v>people</v>
      </c>
      <c r="R2945">
        <f>YEAR(O2945)</f>
        <v>2016</v>
      </c>
    </row>
    <row r="2946" spans="1:18" ht="43.5" x14ac:dyDescent="0.35">
      <c r="A2946">
        <v>2413</v>
      </c>
      <c r="B2946" s="3" t="s">
        <v>2414</v>
      </c>
      <c r="C2946" s="3" t="s">
        <v>6523</v>
      </c>
      <c r="D2946" s="6">
        <v>3000</v>
      </c>
      <c r="E2946" s="8">
        <v>25</v>
      </c>
      <c r="F2946" t="s">
        <v>8220</v>
      </c>
      <c r="G2946" t="s">
        <v>8223</v>
      </c>
      <c r="H2946" t="s">
        <v>8245</v>
      </c>
      <c r="I2946">
        <v>1401579000</v>
      </c>
      <c r="J2946">
        <v>1398911882</v>
      </c>
      <c r="K2946" t="b">
        <v>0</v>
      </c>
      <c r="L2946">
        <v>3</v>
      </c>
      <c r="M2946" t="b">
        <v>0</v>
      </c>
      <c r="N2946" t="s">
        <v>8282</v>
      </c>
      <c r="O2946" s="9">
        <f>(((J2946/60)/60)/24)+DATE(1970,1,1)</f>
        <v>41760.10974537037</v>
      </c>
      <c r="P2946" t="str">
        <f>LEFT(N2946,SEARCH("/",N2946)-1)</f>
        <v>food</v>
      </c>
      <c r="Q2946" t="str">
        <f>RIGHT(N2946,LEN(N2946)-SEARCH("/",N2946))</f>
        <v>food trucks</v>
      </c>
      <c r="R2946">
        <f>YEAR(O2946)</f>
        <v>2014</v>
      </c>
    </row>
    <row r="2947" spans="1:18" ht="58" x14ac:dyDescent="0.35">
      <c r="A2947">
        <v>2419</v>
      </c>
      <c r="B2947" s="3" t="s">
        <v>2420</v>
      </c>
      <c r="C2947" s="3" t="s">
        <v>6529</v>
      </c>
      <c r="D2947" s="6">
        <v>3000</v>
      </c>
      <c r="E2947" s="8">
        <v>0</v>
      </c>
      <c r="F2947" t="s">
        <v>8220</v>
      </c>
      <c r="G2947" t="s">
        <v>8223</v>
      </c>
      <c r="H2947" t="s">
        <v>8245</v>
      </c>
      <c r="I2947">
        <v>1424281389</v>
      </c>
      <c r="J2947">
        <v>1419097389</v>
      </c>
      <c r="K2947" t="b">
        <v>0</v>
      </c>
      <c r="L2947">
        <v>0</v>
      </c>
      <c r="M2947" t="b">
        <v>0</v>
      </c>
      <c r="N2947" t="s">
        <v>8282</v>
      </c>
      <c r="O2947" s="9">
        <f>(((J2947/60)/60)/24)+DATE(1970,1,1)</f>
        <v>41993.738298611104</v>
      </c>
      <c r="P2947" t="str">
        <f>LEFT(N2947,SEARCH("/",N2947)-1)</f>
        <v>food</v>
      </c>
      <c r="Q2947" t="str">
        <f>RIGHT(N2947,LEN(N2947)-SEARCH("/",N2947))</f>
        <v>food trucks</v>
      </c>
      <c r="R2947">
        <f>YEAR(O2947)</f>
        <v>2014</v>
      </c>
    </row>
    <row r="2948" spans="1:18" ht="58" x14ac:dyDescent="0.35">
      <c r="A2948">
        <v>2430</v>
      </c>
      <c r="B2948" s="3" t="s">
        <v>2431</v>
      </c>
      <c r="C2948" s="3" t="s">
        <v>6540</v>
      </c>
      <c r="D2948" s="6">
        <v>3000</v>
      </c>
      <c r="E2948" s="8">
        <v>21</v>
      </c>
      <c r="F2948" t="s">
        <v>8220</v>
      </c>
      <c r="G2948" t="s">
        <v>8223</v>
      </c>
      <c r="H2948" t="s">
        <v>8245</v>
      </c>
      <c r="I2948">
        <v>1455246504</v>
      </c>
      <c r="J2948">
        <v>1452654504</v>
      </c>
      <c r="K2948" t="b">
        <v>0</v>
      </c>
      <c r="L2948">
        <v>2</v>
      </c>
      <c r="M2948" t="b">
        <v>0</v>
      </c>
      <c r="N2948" t="s">
        <v>8282</v>
      </c>
      <c r="O2948" s="9">
        <f>(((J2948/60)/60)/24)+DATE(1970,1,1)</f>
        <v>42382.130833333329</v>
      </c>
      <c r="P2948" t="str">
        <f>LEFT(N2948,SEARCH("/",N2948)-1)</f>
        <v>food</v>
      </c>
      <c r="Q2948" t="str">
        <f>RIGHT(N2948,LEN(N2948)-SEARCH("/",N2948))</f>
        <v>food trucks</v>
      </c>
      <c r="R2948">
        <f>YEAR(O2948)</f>
        <v>2016</v>
      </c>
    </row>
    <row r="2949" spans="1:18" ht="29" x14ac:dyDescent="0.35">
      <c r="A2949">
        <v>2586</v>
      </c>
      <c r="B2949" s="3" t="s">
        <v>2586</v>
      </c>
      <c r="C2949" s="3" t="s">
        <v>6696</v>
      </c>
      <c r="D2949" s="6">
        <v>3000</v>
      </c>
      <c r="E2949" s="8">
        <v>5</v>
      </c>
      <c r="F2949" t="s">
        <v>8220</v>
      </c>
      <c r="G2949" t="s">
        <v>8224</v>
      </c>
      <c r="H2949" t="s">
        <v>8246</v>
      </c>
      <c r="I2949">
        <v>1451030136</v>
      </c>
      <c r="J2949">
        <v>1448438136</v>
      </c>
      <c r="K2949" t="b">
        <v>0</v>
      </c>
      <c r="L2949">
        <v>1</v>
      </c>
      <c r="M2949" t="b">
        <v>0</v>
      </c>
      <c r="N2949" t="s">
        <v>8282</v>
      </c>
      <c r="O2949" s="9">
        <f>(((J2949/60)/60)/24)+DATE(1970,1,1)</f>
        <v>42333.330277777779</v>
      </c>
      <c r="P2949" t="str">
        <f>LEFT(N2949,SEARCH("/",N2949)-1)</f>
        <v>food</v>
      </c>
      <c r="Q2949" t="str">
        <f>RIGHT(N2949,LEN(N2949)-SEARCH("/",N2949))</f>
        <v>food trucks</v>
      </c>
      <c r="R2949">
        <f>YEAR(O2949)</f>
        <v>2015</v>
      </c>
    </row>
    <row r="2950" spans="1:18" ht="43.5" x14ac:dyDescent="0.35">
      <c r="A2950">
        <v>2590</v>
      </c>
      <c r="B2950" s="3" t="s">
        <v>2590</v>
      </c>
      <c r="C2950" s="3" t="s">
        <v>6700</v>
      </c>
      <c r="D2950" s="6">
        <v>3000</v>
      </c>
      <c r="E2950" s="8">
        <v>0</v>
      </c>
      <c r="F2950" t="s">
        <v>8220</v>
      </c>
      <c r="G2950" t="s">
        <v>8225</v>
      </c>
      <c r="H2950" t="s">
        <v>8247</v>
      </c>
      <c r="I2950">
        <v>1453817297</v>
      </c>
      <c r="J2950">
        <v>1453212497</v>
      </c>
      <c r="K2950" t="b">
        <v>0</v>
      </c>
      <c r="L2950">
        <v>0</v>
      </c>
      <c r="M2950" t="b">
        <v>0</v>
      </c>
      <c r="N2950" t="s">
        <v>8282</v>
      </c>
      <c r="O2950" s="9">
        <f>(((J2950/60)/60)/24)+DATE(1970,1,1)</f>
        <v>42388.589085648149</v>
      </c>
      <c r="P2950" t="str">
        <f>LEFT(N2950,SEARCH("/",N2950)-1)</f>
        <v>food</v>
      </c>
      <c r="Q2950" t="str">
        <f>RIGHT(N2950,LEN(N2950)-SEARCH("/",N2950))</f>
        <v>food trucks</v>
      </c>
      <c r="R2950">
        <f>YEAR(O2950)</f>
        <v>2016</v>
      </c>
    </row>
    <row r="2951" spans="1:18" ht="43.5" x14ac:dyDescent="0.35">
      <c r="A2951">
        <v>2598</v>
      </c>
      <c r="B2951" s="3" t="s">
        <v>2598</v>
      </c>
      <c r="C2951" s="3" t="s">
        <v>6708</v>
      </c>
      <c r="D2951" s="6">
        <v>3000</v>
      </c>
      <c r="E2951" s="8">
        <v>1170</v>
      </c>
      <c r="F2951" t="s">
        <v>8220</v>
      </c>
      <c r="G2951" t="s">
        <v>8223</v>
      </c>
      <c r="H2951" t="s">
        <v>8245</v>
      </c>
      <c r="I2951">
        <v>1443039001</v>
      </c>
      <c r="J2951">
        <v>1440447001</v>
      </c>
      <c r="K2951" t="b">
        <v>0</v>
      </c>
      <c r="L2951">
        <v>14</v>
      </c>
      <c r="M2951" t="b">
        <v>0</v>
      </c>
      <c r="N2951" t="s">
        <v>8282</v>
      </c>
      <c r="O2951" s="9">
        <f>(((J2951/60)/60)/24)+DATE(1970,1,1)</f>
        <v>42240.840289351851</v>
      </c>
      <c r="P2951" t="str">
        <f>LEFT(N2951,SEARCH("/",N2951)-1)</f>
        <v>food</v>
      </c>
      <c r="Q2951" t="str">
        <f>RIGHT(N2951,LEN(N2951)-SEARCH("/",N2951))</f>
        <v>food trucks</v>
      </c>
      <c r="R2951">
        <f>YEAR(O2951)</f>
        <v>2015</v>
      </c>
    </row>
    <row r="2952" spans="1:18" ht="43.5" x14ac:dyDescent="0.35">
      <c r="A2952">
        <v>2746</v>
      </c>
      <c r="B2952" s="3" t="s">
        <v>2746</v>
      </c>
      <c r="C2952" s="3" t="s">
        <v>6856</v>
      </c>
      <c r="D2952" s="6">
        <v>3000</v>
      </c>
      <c r="E2952" s="8">
        <v>801</v>
      </c>
      <c r="F2952" t="s">
        <v>8220</v>
      </c>
      <c r="G2952" t="s">
        <v>8223</v>
      </c>
      <c r="H2952" t="s">
        <v>8245</v>
      </c>
      <c r="I2952">
        <v>1409337911</v>
      </c>
      <c r="J2952">
        <v>1406745911</v>
      </c>
      <c r="K2952" t="b">
        <v>0</v>
      </c>
      <c r="L2952">
        <v>19</v>
      </c>
      <c r="M2952" t="b">
        <v>0</v>
      </c>
      <c r="N2952" t="s">
        <v>8302</v>
      </c>
      <c r="O2952" s="9">
        <f>(((J2952/60)/60)/24)+DATE(1970,1,1)</f>
        <v>41850.781377314815</v>
      </c>
      <c r="P2952" t="str">
        <f>LEFT(N2952,SEARCH("/",N2952)-1)</f>
        <v>publishing</v>
      </c>
      <c r="Q2952" t="str">
        <f>RIGHT(N2952,LEN(N2952)-SEARCH("/",N2952))</f>
        <v>children's books</v>
      </c>
      <c r="R2952">
        <f>YEAR(O2952)</f>
        <v>2014</v>
      </c>
    </row>
    <row r="2953" spans="1:18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>(((J2953/60)/60)/24)+DATE(1970,1,1)</f>
        <v>41872.802928240737</v>
      </c>
      <c r="P2953" t="str">
        <f>LEFT(N2953,SEARCH("/",N2953)-1)</f>
        <v>theater</v>
      </c>
      <c r="Q2953" t="str">
        <f>RIGHT(N2953,LEN(N2953)-SEARCH("/",N2953))</f>
        <v>spaces</v>
      </c>
      <c r="R2953">
        <f>YEAR(O2953)</f>
        <v>2014</v>
      </c>
    </row>
    <row r="2954" spans="1:18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>(((J2954/60)/60)/24)+DATE(1970,1,1)</f>
        <v>42628.690266203703</v>
      </c>
      <c r="P2954" t="str">
        <f>LEFT(N2954,SEARCH("/",N2954)-1)</f>
        <v>theater</v>
      </c>
      <c r="Q2954" t="str">
        <f>RIGHT(N2954,LEN(N2954)-SEARCH("/",N2954))</f>
        <v>spaces</v>
      </c>
      <c r="R2954">
        <f>YEAR(O2954)</f>
        <v>2016</v>
      </c>
    </row>
    <row r="2955" spans="1:18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>(((J2955/60)/60)/24)+DATE(1970,1,1)</f>
        <v>42255.791909722218</v>
      </c>
      <c r="P2955" t="str">
        <f>LEFT(N2955,SEARCH("/",N2955)-1)</f>
        <v>theater</v>
      </c>
      <c r="Q2955" t="str">
        <f>RIGHT(N2955,LEN(N2955)-SEARCH("/",N2955))</f>
        <v>spaces</v>
      </c>
      <c r="R2955">
        <f>YEAR(O2955)</f>
        <v>2015</v>
      </c>
    </row>
    <row r="2956" spans="1:18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>(((J2956/60)/60)/24)+DATE(1970,1,1)</f>
        <v>42790.583368055552</v>
      </c>
      <c r="P2956" t="str">
        <f>LEFT(N2956,SEARCH("/",N2956)-1)</f>
        <v>theater</v>
      </c>
      <c r="Q2956" t="str">
        <f>RIGHT(N2956,LEN(N2956)-SEARCH("/",N2956))</f>
        <v>spaces</v>
      </c>
      <c r="R2956">
        <f>YEAR(O2956)</f>
        <v>2017</v>
      </c>
    </row>
    <row r="2957" spans="1:18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>(((J2957/60)/60)/24)+DATE(1970,1,1)</f>
        <v>42141.741307870368</v>
      </c>
      <c r="P2957" t="str">
        <f>LEFT(N2957,SEARCH("/",N2957)-1)</f>
        <v>theater</v>
      </c>
      <c r="Q2957" t="str">
        <f>RIGHT(N2957,LEN(N2957)-SEARCH("/",N2957))</f>
        <v>spaces</v>
      </c>
      <c r="R2957">
        <f>YEAR(O2957)</f>
        <v>2015</v>
      </c>
    </row>
    <row r="2958" spans="1:18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>(((J2958/60)/60)/24)+DATE(1970,1,1)</f>
        <v>42464.958912037036</v>
      </c>
      <c r="P2958" t="str">
        <f>LEFT(N2958,SEARCH("/",N2958)-1)</f>
        <v>theater</v>
      </c>
      <c r="Q2958" t="str">
        <f>RIGHT(N2958,LEN(N2958)-SEARCH("/",N2958))</f>
        <v>spaces</v>
      </c>
      <c r="R2958">
        <f>YEAR(O2958)</f>
        <v>2016</v>
      </c>
    </row>
    <row r="2959" spans="1:18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>(((J2959/60)/60)/24)+DATE(1970,1,1)</f>
        <v>42031.011249999996</v>
      </c>
      <c r="P2959" t="str">
        <f>LEFT(N2959,SEARCH("/",N2959)-1)</f>
        <v>theater</v>
      </c>
      <c r="Q2959" t="str">
        <f>RIGHT(N2959,LEN(N2959)-SEARCH("/",N2959))</f>
        <v>spaces</v>
      </c>
      <c r="R2959">
        <f>YEAR(O2959)</f>
        <v>2015</v>
      </c>
    </row>
    <row r="2960" spans="1:18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>(((J2960/60)/60)/24)+DATE(1970,1,1)</f>
        <v>42438.779131944444</v>
      </c>
      <c r="P2960" t="str">
        <f>LEFT(N2960,SEARCH("/",N2960)-1)</f>
        <v>theater</v>
      </c>
      <c r="Q2960" t="str">
        <f>RIGHT(N2960,LEN(N2960)-SEARCH("/",N2960))</f>
        <v>spaces</v>
      </c>
      <c r="R2960">
        <f>YEAR(O2960)</f>
        <v>2016</v>
      </c>
    </row>
    <row r="2961" spans="1:18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>(((J2961/60)/60)/24)+DATE(1970,1,1)</f>
        <v>42498.008391203708</v>
      </c>
      <c r="P2961" t="str">
        <f>LEFT(N2961,SEARCH("/",N2961)-1)</f>
        <v>theater</v>
      </c>
      <c r="Q2961" t="str">
        <f>RIGHT(N2961,LEN(N2961)-SEARCH("/",N2961))</f>
        <v>spaces</v>
      </c>
      <c r="R2961">
        <f>YEAR(O2961)</f>
        <v>2016</v>
      </c>
    </row>
    <row r="2962" spans="1:18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>(((J2962/60)/60)/24)+DATE(1970,1,1)</f>
        <v>41863.757210648146</v>
      </c>
      <c r="P2962" t="str">
        <f>LEFT(N2962,SEARCH("/",N2962)-1)</f>
        <v>theater</v>
      </c>
      <c r="Q2962" t="str">
        <f>RIGHT(N2962,LEN(N2962)-SEARCH("/",N2962))</f>
        <v>spaces</v>
      </c>
      <c r="R2962">
        <f>YEAR(O2962)</f>
        <v>2014</v>
      </c>
    </row>
    <row r="2963" spans="1:18" ht="58" hidden="1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>(((J2963/60)/60)/24)+DATE(1970,1,1)</f>
        <v>42061.212488425925</v>
      </c>
      <c r="P2963" t="str">
        <f>LEFT(N2963,SEARCH("/",N2963)-1)</f>
        <v>theater</v>
      </c>
      <c r="Q2963" t="str">
        <f>RIGHT(N2963,LEN(N2963)-SEARCH("/",N2963))</f>
        <v>plays</v>
      </c>
      <c r="R2963">
        <f>YEAR(O2963)</f>
        <v>2015</v>
      </c>
    </row>
    <row r="2964" spans="1:18" ht="43.5" hidden="1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>(((J2964/60)/60)/24)+DATE(1970,1,1)</f>
        <v>42036.24428240741</v>
      </c>
      <c r="P2964" t="str">
        <f>LEFT(N2964,SEARCH("/",N2964)-1)</f>
        <v>theater</v>
      </c>
      <c r="Q2964" t="str">
        <f>RIGHT(N2964,LEN(N2964)-SEARCH("/",N2964))</f>
        <v>plays</v>
      </c>
      <c r="R2964">
        <f>YEAR(O2964)</f>
        <v>2015</v>
      </c>
    </row>
    <row r="2965" spans="1:18" ht="58" hidden="1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>(((J2965/60)/60)/24)+DATE(1970,1,1)</f>
        <v>42157.470185185186</v>
      </c>
      <c r="P2965" t="str">
        <f>LEFT(N2965,SEARCH("/",N2965)-1)</f>
        <v>theater</v>
      </c>
      <c r="Q2965" t="str">
        <f>RIGHT(N2965,LEN(N2965)-SEARCH("/",N2965))</f>
        <v>plays</v>
      </c>
      <c r="R2965">
        <f>YEAR(O2965)</f>
        <v>2015</v>
      </c>
    </row>
    <row r="2966" spans="1:18" ht="43.5" hidden="1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(((J2966/60)/60)/24)+DATE(1970,1,1)</f>
        <v>41827.909942129627</v>
      </c>
      <c r="P2966" t="str">
        <f>LEFT(N2966,SEARCH("/",N2966)-1)</f>
        <v>theater</v>
      </c>
      <c r="Q2966" t="str">
        <f>RIGHT(N2966,LEN(N2966)-SEARCH("/",N2966))</f>
        <v>plays</v>
      </c>
      <c r="R2966">
        <f>YEAR(O2966)</f>
        <v>2014</v>
      </c>
    </row>
    <row r="2967" spans="1:18" ht="58" hidden="1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>(((J2967/60)/60)/24)+DATE(1970,1,1)</f>
        <v>42162.729548611111</v>
      </c>
      <c r="P2967" t="str">
        <f>LEFT(N2967,SEARCH("/",N2967)-1)</f>
        <v>theater</v>
      </c>
      <c r="Q2967" t="str">
        <f>RIGHT(N2967,LEN(N2967)-SEARCH("/",N2967))</f>
        <v>plays</v>
      </c>
      <c r="R2967">
        <f>YEAR(O2967)</f>
        <v>2015</v>
      </c>
    </row>
    <row r="2968" spans="1:18" ht="43.5" hidden="1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>(((J2968/60)/60)/24)+DATE(1970,1,1)</f>
        <v>42233.738564814819</v>
      </c>
      <c r="P2968" t="str">
        <f>LEFT(N2968,SEARCH("/",N2968)-1)</f>
        <v>theater</v>
      </c>
      <c r="Q2968" t="str">
        <f>RIGHT(N2968,LEN(N2968)-SEARCH("/",N2968))</f>
        <v>plays</v>
      </c>
      <c r="R2968">
        <f>YEAR(O2968)</f>
        <v>2015</v>
      </c>
    </row>
    <row r="2969" spans="1:18" ht="43.5" hidden="1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>(((J2969/60)/60)/24)+DATE(1970,1,1)</f>
        <v>42042.197824074072</v>
      </c>
      <c r="P2969" t="str">
        <f>LEFT(N2969,SEARCH("/",N2969)-1)</f>
        <v>theater</v>
      </c>
      <c r="Q2969" t="str">
        <f>RIGHT(N2969,LEN(N2969)-SEARCH("/",N2969))</f>
        <v>plays</v>
      </c>
      <c r="R2969">
        <f>YEAR(O2969)</f>
        <v>2015</v>
      </c>
    </row>
    <row r="2970" spans="1:18" ht="29" hidden="1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>(((J2970/60)/60)/24)+DATE(1970,1,1)</f>
        <v>42585.523842592593</v>
      </c>
      <c r="P2970" t="str">
        <f>LEFT(N2970,SEARCH("/",N2970)-1)</f>
        <v>theater</v>
      </c>
      <c r="Q2970" t="str">
        <f>RIGHT(N2970,LEN(N2970)-SEARCH("/",N2970))</f>
        <v>plays</v>
      </c>
      <c r="R2970">
        <f>YEAR(O2970)</f>
        <v>2016</v>
      </c>
    </row>
    <row r="2971" spans="1:18" ht="43.5" hidden="1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>(((J2971/60)/60)/24)+DATE(1970,1,1)</f>
        <v>42097.786493055552</v>
      </c>
      <c r="P2971" t="str">
        <f>LEFT(N2971,SEARCH("/",N2971)-1)</f>
        <v>theater</v>
      </c>
      <c r="Q2971" t="str">
        <f>RIGHT(N2971,LEN(N2971)-SEARCH("/",N2971))</f>
        <v>plays</v>
      </c>
      <c r="R2971">
        <f>YEAR(O2971)</f>
        <v>2015</v>
      </c>
    </row>
    <row r="2972" spans="1:18" ht="43.5" hidden="1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>(((J2972/60)/60)/24)+DATE(1970,1,1)</f>
        <v>41808.669571759259</v>
      </c>
      <c r="P2972" t="str">
        <f>LEFT(N2972,SEARCH("/",N2972)-1)</f>
        <v>theater</v>
      </c>
      <c r="Q2972" t="str">
        <f>RIGHT(N2972,LEN(N2972)-SEARCH("/",N2972))</f>
        <v>plays</v>
      </c>
      <c r="R2972">
        <f>YEAR(O2972)</f>
        <v>2014</v>
      </c>
    </row>
    <row r="2973" spans="1:18" ht="43.5" hidden="1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>(((J2973/60)/60)/24)+DATE(1970,1,1)</f>
        <v>41852.658310185187</v>
      </c>
      <c r="P2973" t="str">
        <f>LEFT(N2973,SEARCH("/",N2973)-1)</f>
        <v>theater</v>
      </c>
      <c r="Q2973" t="str">
        <f>RIGHT(N2973,LEN(N2973)-SEARCH("/",N2973))</f>
        <v>plays</v>
      </c>
      <c r="R2973">
        <f>YEAR(O2973)</f>
        <v>2014</v>
      </c>
    </row>
    <row r="2974" spans="1:18" ht="29" hidden="1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>(((J2974/60)/60)/24)+DATE(1970,1,1)</f>
        <v>42694.110185185185</v>
      </c>
      <c r="P2974" t="str">
        <f>LEFT(N2974,SEARCH("/",N2974)-1)</f>
        <v>theater</v>
      </c>
      <c r="Q2974" t="str">
        <f>RIGHT(N2974,LEN(N2974)-SEARCH("/",N2974))</f>
        <v>plays</v>
      </c>
      <c r="R2974">
        <f>YEAR(O2974)</f>
        <v>2016</v>
      </c>
    </row>
    <row r="2975" spans="1:18" ht="43.5" hidden="1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>(((J2975/60)/60)/24)+DATE(1970,1,1)</f>
        <v>42341.818379629629</v>
      </c>
      <c r="P2975" t="str">
        <f>LEFT(N2975,SEARCH("/",N2975)-1)</f>
        <v>theater</v>
      </c>
      <c r="Q2975" t="str">
        <f>RIGHT(N2975,LEN(N2975)-SEARCH("/",N2975))</f>
        <v>plays</v>
      </c>
      <c r="R2975">
        <f>YEAR(O2975)</f>
        <v>2015</v>
      </c>
    </row>
    <row r="2976" spans="1:18" ht="58" hidden="1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>(((J2976/60)/60)/24)+DATE(1970,1,1)</f>
        <v>41880.061006944445</v>
      </c>
      <c r="P2976" t="str">
        <f>LEFT(N2976,SEARCH("/",N2976)-1)</f>
        <v>theater</v>
      </c>
      <c r="Q2976" t="str">
        <f>RIGHT(N2976,LEN(N2976)-SEARCH("/",N2976))</f>
        <v>plays</v>
      </c>
      <c r="R2976">
        <f>YEAR(O2976)</f>
        <v>2014</v>
      </c>
    </row>
    <row r="2977" spans="1:18" ht="58" hidden="1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>(((J2977/60)/60)/24)+DATE(1970,1,1)</f>
        <v>41941.683865740742</v>
      </c>
      <c r="P2977" t="str">
        <f>LEFT(N2977,SEARCH("/",N2977)-1)</f>
        <v>theater</v>
      </c>
      <c r="Q2977" t="str">
        <f>RIGHT(N2977,LEN(N2977)-SEARCH("/",N2977))</f>
        <v>plays</v>
      </c>
      <c r="R2977">
        <f>YEAR(O2977)</f>
        <v>2014</v>
      </c>
    </row>
    <row r="2978" spans="1:18" ht="43.5" hidden="1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>(((J2978/60)/60)/24)+DATE(1970,1,1)</f>
        <v>42425.730671296296</v>
      </c>
      <c r="P2978" t="str">
        <f>LEFT(N2978,SEARCH("/",N2978)-1)</f>
        <v>theater</v>
      </c>
      <c r="Q2978" t="str">
        <f>RIGHT(N2978,LEN(N2978)-SEARCH("/",N2978))</f>
        <v>plays</v>
      </c>
      <c r="R2978">
        <f>YEAR(O2978)</f>
        <v>2016</v>
      </c>
    </row>
    <row r="2979" spans="1:18" ht="58" hidden="1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>(((J2979/60)/60)/24)+DATE(1970,1,1)</f>
        <v>42026.88118055556</v>
      </c>
      <c r="P2979" t="str">
        <f>LEFT(N2979,SEARCH("/",N2979)-1)</f>
        <v>theater</v>
      </c>
      <c r="Q2979" t="str">
        <f>RIGHT(N2979,LEN(N2979)-SEARCH("/",N2979))</f>
        <v>plays</v>
      </c>
      <c r="R2979">
        <f>YEAR(O2979)</f>
        <v>2015</v>
      </c>
    </row>
    <row r="2980" spans="1:18" ht="58" hidden="1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>(((J2980/60)/60)/24)+DATE(1970,1,1)</f>
        <v>41922.640590277777</v>
      </c>
      <c r="P2980" t="str">
        <f>LEFT(N2980,SEARCH("/",N2980)-1)</f>
        <v>theater</v>
      </c>
      <c r="Q2980" t="str">
        <f>RIGHT(N2980,LEN(N2980)-SEARCH("/",N2980))</f>
        <v>plays</v>
      </c>
      <c r="R2980">
        <f>YEAR(O2980)</f>
        <v>2014</v>
      </c>
    </row>
    <row r="2981" spans="1:18" ht="43.5" hidden="1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>(((J2981/60)/60)/24)+DATE(1970,1,1)</f>
        <v>41993.824340277773</v>
      </c>
      <c r="P2981" t="str">
        <f>LEFT(N2981,SEARCH("/",N2981)-1)</f>
        <v>theater</v>
      </c>
      <c r="Q2981" t="str">
        <f>RIGHT(N2981,LEN(N2981)-SEARCH("/",N2981))</f>
        <v>plays</v>
      </c>
      <c r="R2981">
        <f>YEAR(O2981)</f>
        <v>2014</v>
      </c>
    </row>
    <row r="2982" spans="1:18" ht="43.5" hidden="1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>(((J2982/60)/60)/24)+DATE(1970,1,1)</f>
        <v>42219.915856481486</v>
      </c>
      <c r="P2982" t="str">
        <f>LEFT(N2982,SEARCH("/",N2982)-1)</f>
        <v>theater</v>
      </c>
      <c r="Q2982" t="str">
        <f>RIGHT(N2982,LEN(N2982)-SEARCH("/",N2982))</f>
        <v>plays</v>
      </c>
      <c r="R2982">
        <f>YEAR(O2982)</f>
        <v>2015</v>
      </c>
    </row>
    <row r="2983" spans="1:18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>(((J2983/60)/60)/24)+DATE(1970,1,1)</f>
        <v>42225.559675925921</v>
      </c>
      <c r="P2983" t="str">
        <f>LEFT(N2983,SEARCH("/",N2983)-1)</f>
        <v>theater</v>
      </c>
      <c r="Q2983" t="str">
        <f>RIGHT(N2983,LEN(N2983)-SEARCH("/",N2983))</f>
        <v>spaces</v>
      </c>
      <c r="R2983">
        <f>YEAR(O2983)</f>
        <v>2015</v>
      </c>
    </row>
    <row r="2984" spans="1:18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>(((J2984/60)/60)/24)+DATE(1970,1,1)</f>
        <v>42381.686840277776</v>
      </c>
      <c r="P2984" t="str">
        <f>LEFT(N2984,SEARCH("/",N2984)-1)</f>
        <v>theater</v>
      </c>
      <c r="Q2984" t="str">
        <f>RIGHT(N2984,LEN(N2984)-SEARCH("/",N2984))</f>
        <v>spaces</v>
      </c>
      <c r="R2984">
        <f>YEAR(O2984)</f>
        <v>2016</v>
      </c>
    </row>
    <row r="2985" spans="1:18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>(((J2985/60)/60)/24)+DATE(1970,1,1)</f>
        <v>41894.632361111115</v>
      </c>
      <c r="P2985" t="str">
        <f>LEFT(N2985,SEARCH("/",N2985)-1)</f>
        <v>theater</v>
      </c>
      <c r="Q2985" t="str">
        <f>RIGHT(N2985,LEN(N2985)-SEARCH("/",N2985))</f>
        <v>spaces</v>
      </c>
      <c r="R2985">
        <f>YEAR(O2985)</f>
        <v>2014</v>
      </c>
    </row>
    <row r="2986" spans="1:18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>(((J2986/60)/60)/24)+DATE(1970,1,1)</f>
        <v>42576.278715277775</v>
      </c>
      <c r="P2986" t="str">
        <f>LEFT(N2986,SEARCH("/",N2986)-1)</f>
        <v>theater</v>
      </c>
      <c r="Q2986" t="str">
        <f>RIGHT(N2986,LEN(N2986)-SEARCH("/",N2986))</f>
        <v>spaces</v>
      </c>
      <c r="R2986">
        <f>YEAR(O2986)</f>
        <v>2016</v>
      </c>
    </row>
    <row r="2987" spans="1:18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>(((J2987/60)/60)/24)+DATE(1970,1,1)</f>
        <v>42654.973703703698</v>
      </c>
      <c r="P2987" t="str">
        <f>LEFT(N2987,SEARCH("/",N2987)-1)</f>
        <v>theater</v>
      </c>
      <c r="Q2987" t="str">
        <f>RIGHT(N2987,LEN(N2987)-SEARCH("/",N2987))</f>
        <v>spaces</v>
      </c>
      <c r="R2987">
        <f>YEAR(O2987)</f>
        <v>2016</v>
      </c>
    </row>
    <row r="2988" spans="1:18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>(((J2988/60)/60)/24)+DATE(1970,1,1)</f>
        <v>42431.500069444446</v>
      </c>
      <c r="P2988" t="str">
        <f>LEFT(N2988,SEARCH("/",N2988)-1)</f>
        <v>theater</v>
      </c>
      <c r="Q2988" t="str">
        <f>RIGHT(N2988,LEN(N2988)-SEARCH("/",N2988))</f>
        <v>spaces</v>
      </c>
      <c r="R2988">
        <f>YEAR(O2988)</f>
        <v>2016</v>
      </c>
    </row>
    <row r="2989" spans="1:18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>(((J2989/60)/60)/24)+DATE(1970,1,1)</f>
        <v>42627.307303240741</v>
      </c>
      <c r="P2989" t="str">
        <f>LEFT(N2989,SEARCH("/",N2989)-1)</f>
        <v>theater</v>
      </c>
      <c r="Q2989" t="str">
        <f>RIGHT(N2989,LEN(N2989)-SEARCH("/",N2989))</f>
        <v>spaces</v>
      </c>
      <c r="R2989">
        <f>YEAR(O2989)</f>
        <v>2016</v>
      </c>
    </row>
    <row r="2990" spans="1:18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>(((J2990/60)/60)/24)+DATE(1970,1,1)</f>
        <v>42511.362048611118</v>
      </c>
      <c r="P2990" t="str">
        <f>LEFT(N2990,SEARCH("/",N2990)-1)</f>
        <v>theater</v>
      </c>
      <c r="Q2990" t="str">
        <f>RIGHT(N2990,LEN(N2990)-SEARCH("/",N2990))</f>
        <v>spaces</v>
      </c>
      <c r="R2990">
        <f>YEAR(O2990)</f>
        <v>2016</v>
      </c>
    </row>
    <row r="2991" spans="1:18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>(((J2991/60)/60)/24)+DATE(1970,1,1)</f>
        <v>42337.02039351852</v>
      </c>
      <c r="P2991" t="str">
        <f>LEFT(N2991,SEARCH("/",N2991)-1)</f>
        <v>theater</v>
      </c>
      <c r="Q2991" t="str">
        <f>RIGHT(N2991,LEN(N2991)-SEARCH("/",N2991))</f>
        <v>spaces</v>
      </c>
      <c r="R2991">
        <f>YEAR(O2991)</f>
        <v>2015</v>
      </c>
    </row>
    <row r="2992" spans="1:18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>(((J2992/60)/60)/24)+DATE(1970,1,1)</f>
        <v>42341.57430555555</v>
      </c>
      <c r="P2992" t="str">
        <f>LEFT(N2992,SEARCH("/",N2992)-1)</f>
        <v>theater</v>
      </c>
      <c r="Q2992" t="str">
        <f>RIGHT(N2992,LEN(N2992)-SEARCH("/",N2992))</f>
        <v>spaces</v>
      </c>
      <c r="R2992">
        <f>YEAR(O2992)</f>
        <v>2015</v>
      </c>
    </row>
    <row r="2993" spans="1:18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>(((J2993/60)/60)/24)+DATE(1970,1,1)</f>
        <v>42740.837152777778</v>
      </c>
      <c r="P2993" t="str">
        <f>LEFT(N2993,SEARCH("/",N2993)-1)</f>
        <v>theater</v>
      </c>
      <c r="Q2993" t="str">
        <f>RIGHT(N2993,LEN(N2993)-SEARCH("/",N2993))</f>
        <v>spaces</v>
      </c>
      <c r="R2993">
        <f>YEAR(O2993)</f>
        <v>2017</v>
      </c>
    </row>
    <row r="2994" spans="1:18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>(((J2994/60)/60)/24)+DATE(1970,1,1)</f>
        <v>42622.767476851848</v>
      </c>
      <c r="P2994" t="str">
        <f>LEFT(N2994,SEARCH("/",N2994)-1)</f>
        <v>theater</v>
      </c>
      <c r="Q2994" t="str">
        <f>RIGHT(N2994,LEN(N2994)-SEARCH("/",N2994))</f>
        <v>spaces</v>
      </c>
      <c r="R2994">
        <f>YEAR(O2994)</f>
        <v>2016</v>
      </c>
    </row>
    <row r="2995" spans="1:18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>(((J2995/60)/60)/24)+DATE(1970,1,1)</f>
        <v>42390.838738425926</v>
      </c>
      <c r="P2995" t="str">
        <f>LEFT(N2995,SEARCH("/",N2995)-1)</f>
        <v>theater</v>
      </c>
      <c r="Q2995" t="str">
        <f>RIGHT(N2995,LEN(N2995)-SEARCH("/",N2995))</f>
        <v>spaces</v>
      </c>
      <c r="R2995">
        <f>YEAR(O2995)</f>
        <v>2016</v>
      </c>
    </row>
    <row r="2996" spans="1:18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>(((J2996/60)/60)/24)+DATE(1970,1,1)</f>
        <v>41885.478842592594</v>
      </c>
      <c r="P2996" t="str">
        <f>LEFT(N2996,SEARCH("/",N2996)-1)</f>
        <v>theater</v>
      </c>
      <c r="Q2996" t="str">
        <f>RIGHT(N2996,LEN(N2996)-SEARCH("/",N2996))</f>
        <v>spaces</v>
      </c>
      <c r="R2996">
        <f>YEAR(O2996)</f>
        <v>2014</v>
      </c>
    </row>
    <row r="2997" spans="1:18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>(((J2997/60)/60)/24)+DATE(1970,1,1)</f>
        <v>42724.665173611109</v>
      </c>
      <c r="P2997" t="str">
        <f>LEFT(N2997,SEARCH("/",N2997)-1)</f>
        <v>theater</v>
      </c>
      <c r="Q2997" t="str">
        <f>RIGHT(N2997,LEN(N2997)-SEARCH("/",N2997))</f>
        <v>spaces</v>
      </c>
      <c r="R2997">
        <f>YEAR(O2997)</f>
        <v>2016</v>
      </c>
    </row>
    <row r="2998" spans="1:18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>(((J2998/60)/60)/24)+DATE(1970,1,1)</f>
        <v>42090.912500000006</v>
      </c>
      <c r="P2998" t="str">
        <f>LEFT(N2998,SEARCH("/",N2998)-1)</f>
        <v>theater</v>
      </c>
      <c r="Q2998" t="str">
        <f>RIGHT(N2998,LEN(N2998)-SEARCH("/",N2998))</f>
        <v>spaces</v>
      </c>
      <c r="R2998">
        <f>YEAR(O2998)</f>
        <v>2015</v>
      </c>
    </row>
    <row r="2999" spans="1:18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>(((J2999/60)/60)/24)+DATE(1970,1,1)</f>
        <v>42775.733715277776</v>
      </c>
      <c r="P2999" t="str">
        <f>LEFT(N2999,SEARCH("/",N2999)-1)</f>
        <v>theater</v>
      </c>
      <c r="Q2999" t="str">
        <f>RIGHT(N2999,LEN(N2999)-SEARCH("/",N2999))</f>
        <v>spaces</v>
      </c>
      <c r="R2999">
        <f>YEAR(O2999)</f>
        <v>2017</v>
      </c>
    </row>
    <row r="3000" spans="1:18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>(((J3000/60)/60)/24)+DATE(1970,1,1)</f>
        <v>41778.193622685183</v>
      </c>
      <c r="P3000" t="str">
        <f>LEFT(N3000,SEARCH("/",N3000)-1)</f>
        <v>theater</v>
      </c>
      <c r="Q3000" t="str">
        <f>RIGHT(N3000,LEN(N3000)-SEARCH("/",N3000))</f>
        <v>spaces</v>
      </c>
      <c r="R3000">
        <f>YEAR(O3000)</f>
        <v>2014</v>
      </c>
    </row>
    <row r="3001" spans="1:18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>(((J3001/60)/60)/24)+DATE(1970,1,1)</f>
        <v>42780.740277777775</v>
      </c>
      <c r="P3001" t="str">
        <f>LEFT(N3001,SEARCH("/",N3001)-1)</f>
        <v>theater</v>
      </c>
      <c r="Q3001" t="str">
        <f>RIGHT(N3001,LEN(N3001)-SEARCH("/",N3001))</f>
        <v>spaces</v>
      </c>
      <c r="R3001">
        <f>YEAR(O3001)</f>
        <v>2017</v>
      </c>
    </row>
    <row r="3002" spans="1:18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>(((J3002/60)/60)/24)+DATE(1970,1,1)</f>
        <v>42752.827199074076</v>
      </c>
      <c r="P3002" t="str">
        <f>LEFT(N3002,SEARCH("/",N3002)-1)</f>
        <v>theater</v>
      </c>
      <c r="Q3002" t="str">
        <f>RIGHT(N3002,LEN(N3002)-SEARCH("/",N3002))</f>
        <v>spaces</v>
      </c>
      <c r="R3002">
        <f>YEAR(O3002)</f>
        <v>2017</v>
      </c>
    </row>
    <row r="3003" spans="1:18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>(((J3003/60)/60)/24)+DATE(1970,1,1)</f>
        <v>42534.895625000005</v>
      </c>
      <c r="P3003" t="str">
        <f>LEFT(N3003,SEARCH("/",N3003)-1)</f>
        <v>theater</v>
      </c>
      <c r="Q3003" t="str">
        <f>RIGHT(N3003,LEN(N3003)-SEARCH("/",N3003))</f>
        <v>spaces</v>
      </c>
      <c r="R3003">
        <f>YEAR(O3003)</f>
        <v>2016</v>
      </c>
    </row>
    <row r="3004" spans="1:18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>(((J3004/60)/60)/24)+DATE(1970,1,1)</f>
        <v>41239.83625</v>
      </c>
      <c r="P3004" t="str">
        <f>LEFT(N3004,SEARCH("/",N3004)-1)</f>
        <v>theater</v>
      </c>
      <c r="Q3004" t="str">
        <f>RIGHT(N3004,LEN(N3004)-SEARCH("/",N3004))</f>
        <v>spaces</v>
      </c>
      <c r="R3004">
        <f>YEAR(O3004)</f>
        <v>2012</v>
      </c>
    </row>
    <row r="3005" spans="1:18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>(((J3005/60)/60)/24)+DATE(1970,1,1)</f>
        <v>42398.849259259259</v>
      </c>
      <c r="P3005" t="str">
        <f>LEFT(N3005,SEARCH("/",N3005)-1)</f>
        <v>theater</v>
      </c>
      <c r="Q3005" t="str">
        <f>RIGHT(N3005,LEN(N3005)-SEARCH("/",N3005))</f>
        <v>spaces</v>
      </c>
      <c r="R3005">
        <f>YEAR(O3005)</f>
        <v>2016</v>
      </c>
    </row>
    <row r="3006" spans="1:18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>(((J3006/60)/60)/24)+DATE(1970,1,1)</f>
        <v>41928.881064814814</v>
      </c>
      <c r="P3006" t="str">
        <f>LEFT(N3006,SEARCH("/",N3006)-1)</f>
        <v>theater</v>
      </c>
      <c r="Q3006" t="str">
        <f>RIGHT(N3006,LEN(N3006)-SEARCH("/",N3006))</f>
        <v>spaces</v>
      </c>
      <c r="R3006">
        <f>YEAR(O3006)</f>
        <v>2014</v>
      </c>
    </row>
    <row r="3007" spans="1:18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>(((J3007/60)/60)/24)+DATE(1970,1,1)</f>
        <v>41888.674826388888</v>
      </c>
      <c r="P3007" t="str">
        <f>LEFT(N3007,SEARCH("/",N3007)-1)</f>
        <v>theater</v>
      </c>
      <c r="Q3007" t="str">
        <f>RIGHT(N3007,LEN(N3007)-SEARCH("/",N3007))</f>
        <v>spaces</v>
      </c>
      <c r="R3007">
        <f>YEAR(O3007)</f>
        <v>2014</v>
      </c>
    </row>
    <row r="3008" spans="1:18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>(((J3008/60)/60)/24)+DATE(1970,1,1)</f>
        <v>41957.756840277783</v>
      </c>
      <c r="P3008" t="str">
        <f>LEFT(N3008,SEARCH("/",N3008)-1)</f>
        <v>theater</v>
      </c>
      <c r="Q3008" t="str">
        <f>RIGHT(N3008,LEN(N3008)-SEARCH("/",N3008))</f>
        <v>spaces</v>
      </c>
      <c r="R3008">
        <f>YEAR(O3008)</f>
        <v>2014</v>
      </c>
    </row>
    <row r="3009" spans="1:18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>(((J3009/60)/60)/24)+DATE(1970,1,1)</f>
        <v>42098.216238425928</v>
      </c>
      <c r="P3009" t="str">
        <f>LEFT(N3009,SEARCH("/",N3009)-1)</f>
        <v>theater</v>
      </c>
      <c r="Q3009" t="str">
        <f>RIGHT(N3009,LEN(N3009)-SEARCH("/",N3009))</f>
        <v>spaces</v>
      </c>
      <c r="R3009">
        <f>YEAR(O3009)</f>
        <v>2015</v>
      </c>
    </row>
    <row r="3010" spans="1:18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>(((J3010/60)/60)/24)+DATE(1970,1,1)</f>
        <v>42360.212025462963</v>
      </c>
      <c r="P3010" t="str">
        <f>LEFT(N3010,SEARCH("/",N3010)-1)</f>
        <v>theater</v>
      </c>
      <c r="Q3010" t="str">
        <f>RIGHT(N3010,LEN(N3010)-SEARCH("/",N3010))</f>
        <v>spaces</v>
      </c>
      <c r="R3010">
        <f>YEAR(O3010)</f>
        <v>2015</v>
      </c>
    </row>
    <row r="3011" spans="1:18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>(((J3011/60)/60)/24)+DATE(1970,1,1)</f>
        <v>41939.569907407407</v>
      </c>
      <c r="P3011" t="str">
        <f>LEFT(N3011,SEARCH("/",N3011)-1)</f>
        <v>theater</v>
      </c>
      <c r="Q3011" t="str">
        <f>RIGHT(N3011,LEN(N3011)-SEARCH("/",N3011))</f>
        <v>spaces</v>
      </c>
      <c r="R3011">
        <f>YEAR(O3011)</f>
        <v>2014</v>
      </c>
    </row>
    <row r="3012" spans="1:18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>(((J3012/60)/60)/24)+DATE(1970,1,1)</f>
        <v>41996.832395833335</v>
      </c>
      <c r="P3012" t="str">
        <f>LEFT(N3012,SEARCH("/",N3012)-1)</f>
        <v>theater</v>
      </c>
      <c r="Q3012" t="str">
        <f>RIGHT(N3012,LEN(N3012)-SEARCH("/",N3012))</f>
        <v>spaces</v>
      </c>
      <c r="R3012">
        <f>YEAR(O3012)</f>
        <v>2014</v>
      </c>
    </row>
    <row r="3013" spans="1:18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>(((J3013/60)/60)/24)+DATE(1970,1,1)</f>
        <v>42334.468935185185</v>
      </c>
      <c r="P3013" t="str">
        <f>LEFT(N3013,SEARCH("/",N3013)-1)</f>
        <v>theater</v>
      </c>
      <c r="Q3013" t="str">
        <f>RIGHT(N3013,LEN(N3013)-SEARCH("/",N3013))</f>
        <v>spaces</v>
      </c>
      <c r="R3013">
        <f>YEAR(O3013)</f>
        <v>2015</v>
      </c>
    </row>
    <row r="3014" spans="1:18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>(((J3014/60)/60)/24)+DATE(1970,1,1)</f>
        <v>42024.702893518523</v>
      </c>
      <c r="P3014" t="str">
        <f>LEFT(N3014,SEARCH("/",N3014)-1)</f>
        <v>theater</v>
      </c>
      <c r="Q3014" t="str">
        <f>RIGHT(N3014,LEN(N3014)-SEARCH("/",N3014))</f>
        <v>spaces</v>
      </c>
      <c r="R3014">
        <f>YEAR(O3014)</f>
        <v>2015</v>
      </c>
    </row>
    <row r="3015" spans="1:18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>(((J3015/60)/60)/24)+DATE(1970,1,1)</f>
        <v>42146.836215277777</v>
      </c>
      <c r="P3015" t="str">
        <f>LEFT(N3015,SEARCH("/",N3015)-1)</f>
        <v>theater</v>
      </c>
      <c r="Q3015" t="str">
        <f>RIGHT(N3015,LEN(N3015)-SEARCH("/",N3015))</f>
        <v>spaces</v>
      </c>
      <c r="R3015">
        <f>YEAR(O3015)</f>
        <v>2015</v>
      </c>
    </row>
    <row r="3016" spans="1:18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>(((J3016/60)/60)/24)+DATE(1970,1,1)</f>
        <v>41920.123611111114</v>
      </c>
      <c r="P3016" t="str">
        <f>LEFT(N3016,SEARCH("/",N3016)-1)</f>
        <v>theater</v>
      </c>
      <c r="Q3016" t="str">
        <f>RIGHT(N3016,LEN(N3016)-SEARCH("/",N3016))</f>
        <v>spaces</v>
      </c>
      <c r="R3016">
        <f>YEAR(O3016)</f>
        <v>2014</v>
      </c>
    </row>
    <row r="3017" spans="1:18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>(((J3017/60)/60)/24)+DATE(1970,1,1)</f>
        <v>41785.72729166667</v>
      </c>
      <c r="P3017" t="str">
        <f>LEFT(N3017,SEARCH("/",N3017)-1)</f>
        <v>theater</v>
      </c>
      <c r="Q3017" t="str">
        <f>RIGHT(N3017,LEN(N3017)-SEARCH("/",N3017))</f>
        <v>spaces</v>
      </c>
      <c r="R3017">
        <f>YEAR(O3017)</f>
        <v>2014</v>
      </c>
    </row>
    <row r="3018" spans="1:18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>(((J3018/60)/60)/24)+DATE(1970,1,1)</f>
        <v>41778.548055555555</v>
      </c>
      <c r="P3018" t="str">
        <f>LEFT(N3018,SEARCH("/",N3018)-1)</f>
        <v>theater</v>
      </c>
      <c r="Q3018" t="str">
        <f>RIGHT(N3018,LEN(N3018)-SEARCH("/",N3018))</f>
        <v>spaces</v>
      </c>
      <c r="R3018">
        <f>YEAR(O3018)</f>
        <v>2014</v>
      </c>
    </row>
    <row r="3019" spans="1:18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>(((J3019/60)/60)/24)+DATE(1970,1,1)</f>
        <v>41841.850034722222</v>
      </c>
      <c r="P3019" t="str">
        <f>LEFT(N3019,SEARCH("/",N3019)-1)</f>
        <v>theater</v>
      </c>
      <c r="Q3019" t="str">
        <f>RIGHT(N3019,LEN(N3019)-SEARCH("/",N3019))</f>
        <v>spaces</v>
      </c>
      <c r="R3019">
        <f>YEAR(O3019)</f>
        <v>2014</v>
      </c>
    </row>
    <row r="3020" spans="1:18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>(((J3020/60)/60)/24)+DATE(1970,1,1)</f>
        <v>42163.29833333334</v>
      </c>
      <c r="P3020" t="str">
        <f>LEFT(N3020,SEARCH("/",N3020)-1)</f>
        <v>theater</v>
      </c>
      <c r="Q3020" t="str">
        <f>RIGHT(N3020,LEN(N3020)-SEARCH("/",N3020))</f>
        <v>spaces</v>
      </c>
      <c r="R3020">
        <f>YEAR(O3020)</f>
        <v>2015</v>
      </c>
    </row>
    <row r="3021" spans="1:18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>(((J3021/60)/60)/24)+DATE(1970,1,1)</f>
        <v>41758.833564814813</v>
      </c>
      <c r="P3021" t="str">
        <f>LEFT(N3021,SEARCH("/",N3021)-1)</f>
        <v>theater</v>
      </c>
      <c r="Q3021" t="str">
        <f>RIGHT(N3021,LEN(N3021)-SEARCH("/",N3021))</f>
        <v>spaces</v>
      </c>
      <c r="R3021">
        <f>YEAR(O3021)</f>
        <v>2014</v>
      </c>
    </row>
    <row r="3022" spans="1:18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>(((J3022/60)/60)/24)+DATE(1970,1,1)</f>
        <v>42170.846446759257</v>
      </c>
      <c r="P3022" t="str">
        <f>LEFT(N3022,SEARCH("/",N3022)-1)</f>
        <v>theater</v>
      </c>
      <c r="Q3022" t="str">
        <f>RIGHT(N3022,LEN(N3022)-SEARCH("/",N3022))</f>
        <v>spaces</v>
      </c>
      <c r="R3022">
        <f>YEAR(O3022)</f>
        <v>2015</v>
      </c>
    </row>
    <row r="3023" spans="1:18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>(((J3023/60)/60)/24)+DATE(1970,1,1)</f>
        <v>42660.618854166663</v>
      </c>
      <c r="P3023" t="str">
        <f>LEFT(N3023,SEARCH("/",N3023)-1)</f>
        <v>theater</v>
      </c>
      <c r="Q3023" t="str">
        <f>RIGHT(N3023,LEN(N3023)-SEARCH("/",N3023))</f>
        <v>spaces</v>
      </c>
      <c r="R3023">
        <f>YEAR(O3023)</f>
        <v>2016</v>
      </c>
    </row>
    <row r="3024" spans="1:18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>(((J3024/60)/60)/24)+DATE(1970,1,1)</f>
        <v>42564.95380787037</v>
      </c>
      <c r="P3024" t="str">
        <f>LEFT(N3024,SEARCH("/",N3024)-1)</f>
        <v>theater</v>
      </c>
      <c r="Q3024" t="str">
        <f>RIGHT(N3024,LEN(N3024)-SEARCH("/",N3024))</f>
        <v>spaces</v>
      </c>
      <c r="R3024">
        <f>YEAR(O3024)</f>
        <v>2016</v>
      </c>
    </row>
    <row r="3025" spans="1:18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>(((J3025/60)/60)/24)+DATE(1970,1,1)</f>
        <v>42121.675763888896</v>
      </c>
      <c r="P3025" t="str">
        <f>LEFT(N3025,SEARCH("/",N3025)-1)</f>
        <v>theater</v>
      </c>
      <c r="Q3025" t="str">
        <f>RIGHT(N3025,LEN(N3025)-SEARCH("/",N3025))</f>
        <v>spaces</v>
      </c>
      <c r="R3025">
        <f>YEAR(O3025)</f>
        <v>2015</v>
      </c>
    </row>
    <row r="3026" spans="1:18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>(((J3026/60)/60)/24)+DATE(1970,1,1)</f>
        <v>41158.993923611109</v>
      </c>
      <c r="P3026" t="str">
        <f>LEFT(N3026,SEARCH("/",N3026)-1)</f>
        <v>theater</v>
      </c>
      <c r="Q3026" t="str">
        <f>RIGHT(N3026,LEN(N3026)-SEARCH("/",N3026))</f>
        <v>spaces</v>
      </c>
      <c r="R3026">
        <f>YEAR(O3026)</f>
        <v>2012</v>
      </c>
    </row>
    <row r="3027" spans="1:18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>(((J3027/60)/60)/24)+DATE(1970,1,1)</f>
        <v>41761.509409722225</v>
      </c>
      <c r="P3027" t="str">
        <f>LEFT(N3027,SEARCH("/",N3027)-1)</f>
        <v>theater</v>
      </c>
      <c r="Q3027" t="str">
        <f>RIGHT(N3027,LEN(N3027)-SEARCH("/",N3027))</f>
        <v>spaces</v>
      </c>
      <c r="R3027">
        <f>YEAR(O3027)</f>
        <v>2014</v>
      </c>
    </row>
    <row r="3028" spans="1:18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>(((J3028/60)/60)/24)+DATE(1970,1,1)</f>
        <v>42783.459398148145</v>
      </c>
      <c r="P3028" t="str">
        <f>LEFT(N3028,SEARCH("/",N3028)-1)</f>
        <v>theater</v>
      </c>
      <c r="Q3028" t="str">
        <f>RIGHT(N3028,LEN(N3028)-SEARCH("/",N3028))</f>
        <v>spaces</v>
      </c>
      <c r="R3028">
        <f>YEAR(O3028)</f>
        <v>2017</v>
      </c>
    </row>
    <row r="3029" spans="1:18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>(((J3029/60)/60)/24)+DATE(1970,1,1)</f>
        <v>42053.704293981486</v>
      </c>
      <c r="P3029" t="str">
        <f>LEFT(N3029,SEARCH("/",N3029)-1)</f>
        <v>theater</v>
      </c>
      <c r="Q3029" t="str">
        <f>RIGHT(N3029,LEN(N3029)-SEARCH("/",N3029))</f>
        <v>spaces</v>
      </c>
      <c r="R3029">
        <f>YEAR(O3029)</f>
        <v>2015</v>
      </c>
    </row>
    <row r="3030" spans="1:18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>(((J3030/60)/60)/24)+DATE(1970,1,1)</f>
        <v>42567.264178240745</v>
      </c>
      <c r="P3030" t="str">
        <f>LEFT(N3030,SEARCH("/",N3030)-1)</f>
        <v>theater</v>
      </c>
      <c r="Q3030" t="str">
        <f>RIGHT(N3030,LEN(N3030)-SEARCH("/",N3030))</f>
        <v>spaces</v>
      </c>
      <c r="R3030">
        <f>YEAR(O3030)</f>
        <v>2016</v>
      </c>
    </row>
    <row r="3031" spans="1:18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>(((J3031/60)/60)/24)+DATE(1970,1,1)</f>
        <v>41932.708877314813</v>
      </c>
      <c r="P3031" t="str">
        <f>LEFT(N3031,SEARCH("/",N3031)-1)</f>
        <v>theater</v>
      </c>
      <c r="Q3031" t="str">
        <f>RIGHT(N3031,LEN(N3031)-SEARCH("/",N3031))</f>
        <v>spaces</v>
      </c>
      <c r="R3031">
        <f>YEAR(O3031)</f>
        <v>2014</v>
      </c>
    </row>
    <row r="3032" spans="1:18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>(((J3032/60)/60)/24)+DATE(1970,1,1)</f>
        <v>42233.747349537036</v>
      </c>
      <c r="P3032" t="str">
        <f>LEFT(N3032,SEARCH("/",N3032)-1)</f>
        <v>theater</v>
      </c>
      <c r="Q3032" t="str">
        <f>RIGHT(N3032,LEN(N3032)-SEARCH("/",N3032))</f>
        <v>spaces</v>
      </c>
      <c r="R3032">
        <f>YEAR(O3032)</f>
        <v>2015</v>
      </c>
    </row>
    <row r="3033" spans="1:18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>(((J3033/60)/60)/24)+DATE(1970,1,1)</f>
        <v>42597.882488425923</v>
      </c>
      <c r="P3033" t="str">
        <f>LEFT(N3033,SEARCH("/",N3033)-1)</f>
        <v>theater</v>
      </c>
      <c r="Q3033" t="str">
        <f>RIGHT(N3033,LEN(N3033)-SEARCH("/",N3033))</f>
        <v>spaces</v>
      </c>
      <c r="R3033">
        <f>YEAR(O3033)</f>
        <v>2016</v>
      </c>
    </row>
    <row r="3034" spans="1:18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>(((J3034/60)/60)/24)+DATE(1970,1,1)</f>
        <v>42228.044664351852</v>
      </c>
      <c r="P3034" t="str">
        <f>LEFT(N3034,SEARCH("/",N3034)-1)</f>
        <v>theater</v>
      </c>
      <c r="Q3034" t="str">
        <f>RIGHT(N3034,LEN(N3034)-SEARCH("/",N3034))</f>
        <v>spaces</v>
      </c>
      <c r="R3034">
        <f>YEAR(O3034)</f>
        <v>2015</v>
      </c>
    </row>
    <row r="3035" spans="1:18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>(((J3035/60)/60)/24)+DATE(1970,1,1)</f>
        <v>42570.110243055555</v>
      </c>
      <c r="P3035" t="str">
        <f>LEFT(N3035,SEARCH("/",N3035)-1)</f>
        <v>theater</v>
      </c>
      <c r="Q3035" t="str">
        <f>RIGHT(N3035,LEN(N3035)-SEARCH("/",N3035))</f>
        <v>spaces</v>
      </c>
      <c r="R3035">
        <f>YEAR(O3035)</f>
        <v>2016</v>
      </c>
    </row>
    <row r="3036" spans="1:18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>(((J3036/60)/60)/24)+DATE(1970,1,1)</f>
        <v>42644.535358796296</v>
      </c>
      <c r="P3036" t="str">
        <f>LEFT(N3036,SEARCH("/",N3036)-1)</f>
        <v>theater</v>
      </c>
      <c r="Q3036" t="str">
        <f>RIGHT(N3036,LEN(N3036)-SEARCH("/",N3036))</f>
        <v>spaces</v>
      </c>
      <c r="R3036">
        <f>YEAR(O3036)</f>
        <v>2016</v>
      </c>
    </row>
    <row r="3037" spans="1:18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>(((J3037/60)/60)/24)+DATE(1970,1,1)</f>
        <v>41368.560289351852</v>
      </c>
      <c r="P3037" t="str">
        <f>LEFT(N3037,SEARCH("/",N3037)-1)</f>
        <v>theater</v>
      </c>
      <c r="Q3037" t="str">
        <f>RIGHT(N3037,LEN(N3037)-SEARCH("/",N3037))</f>
        <v>spaces</v>
      </c>
      <c r="R3037">
        <f>YEAR(O3037)</f>
        <v>2013</v>
      </c>
    </row>
    <row r="3038" spans="1:18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>(((J3038/60)/60)/24)+DATE(1970,1,1)</f>
        <v>41466.785231481481</v>
      </c>
      <c r="P3038" t="str">
        <f>LEFT(N3038,SEARCH("/",N3038)-1)</f>
        <v>theater</v>
      </c>
      <c r="Q3038" t="str">
        <f>RIGHT(N3038,LEN(N3038)-SEARCH("/",N3038))</f>
        <v>spaces</v>
      </c>
      <c r="R3038">
        <f>YEAR(O3038)</f>
        <v>2013</v>
      </c>
    </row>
    <row r="3039" spans="1:18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>(((J3039/60)/60)/24)+DATE(1970,1,1)</f>
        <v>40378.893206018518</v>
      </c>
      <c r="P3039" t="str">
        <f>LEFT(N3039,SEARCH("/",N3039)-1)</f>
        <v>theater</v>
      </c>
      <c r="Q3039" t="str">
        <f>RIGHT(N3039,LEN(N3039)-SEARCH("/",N3039))</f>
        <v>spaces</v>
      </c>
      <c r="R3039">
        <f>YEAR(O3039)</f>
        <v>2010</v>
      </c>
    </row>
    <row r="3040" spans="1:18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>(((J3040/60)/60)/24)+DATE(1970,1,1)</f>
        <v>42373.252280092594</v>
      </c>
      <c r="P3040" t="str">
        <f>LEFT(N3040,SEARCH("/",N3040)-1)</f>
        <v>theater</v>
      </c>
      <c r="Q3040" t="str">
        <f>RIGHT(N3040,LEN(N3040)-SEARCH("/",N3040))</f>
        <v>spaces</v>
      </c>
      <c r="R3040">
        <f>YEAR(O3040)</f>
        <v>2016</v>
      </c>
    </row>
    <row r="3041" spans="1:18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>(((J3041/60)/60)/24)+DATE(1970,1,1)</f>
        <v>41610.794421296298</v>
      </c>
      <c r="P3041" t="str">
        <f>LEFT(N3041,SEARCH("/",N3041)-1)</f>
        <v>theater</v>
      </c>
      <c r="Q3041" t="str">
        <f>RIGHT(N3041,LEN(N3041)-SEARCH("/",N3041))</f>
        <v>spaces</v>
      </c>
      <c r="R3041">
        <f>YEAR(O3041)</f>
        <v>2013</v>
      </c>
    </row>
    <row r="3042" spans="1:18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>(((J3042/60)/60)/24)+DATE(1970,1,1)</f>
        <v>42177.791909722218</v>
      </c>
      <c r="P3042" t="str">
        <f>LEFT(N3042,SEARCH("/",N3042)-1)</f>
        <v>theater</v>
      </c>
      <c r="Q3042" t="str">
        <f>RIGHT(N3042,LEN(N3042)-SEARCH("/",N3042))</f>
        <v>spaces</v>
      </c>
      <c r="R3042">
        <f>YEAR(O3042)</f>
        <v>2015</v>
      </c>
    </row>
    <row r="3043" spans="1:18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>(((J3043/60)/60)/24)+DATE(1970,1,1)</f>
        <v>42359.868611111116</v>
      </c>
      <c r="P3043" t="str">
        <f>LEFT(N3043,SEARCH("/",N3043)-1)</f>
        <v>theater</v>
      </c>
      <c r="Q3043" t="str">
        <f>RIGHT(N3043,LEN(N3043)-SEARCH("/",N3043))</f>
        <v>spaces</v>
      </c>
      <c r="R3043">
        <f>YEAR(O3043)</f>
        <v>2015</v>
      </c>
    </row>
    <row r="3044" spans="1:18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>(((J3044/60)/60)/24)+DATE(1970,1,1)</f>
        <v>42253.688043981485</v>
      </c>
      <c r="P3044" t="str">
        <f>LEFT(N3044,SEARCH("/",N3044)-1)</f>
        <v>theater</v>
      </c>
      <c r="Q3044" t="str">
        <f>RIGHT(N3044,LEN(N3044)-SEARCH("/",N3044))</f>
        <v>spaces</v>
      </c>
      <c r="R3044">
        <f>YEAR(O3044)</f>
        <v>2015</v>
      </c>
    </row>
    <row r="3045" spans="1:18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>(((J3045/60)/60)/24)+DATE(1970,1,1)</f>
        <v>42083.070590277777</v>
      </c>
      <c r="P3045" t="str">
        <f>LEFT(N3045,SEARCH("/",N3045)-1)</f>
        <v>theater</v>
      </c>
      <c r="Q3045" t="str">
        <f>RIGHT(N3045,LEN(N3045)-SEARCH("/",N3045))</f>
        <v>spaces</v>
      </c>
      <c r="R3045">
        <f>YEAR(O3045)</f>
        <v>2015</v>
      </c>
    </row>
    <row r="3046" spans="1:18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>(((J3046/60)/60)/24)+DATE(1970,1,1)</f>
        <v>42387.7268287037</v>
      </c>
      <c r="P3046" t="str">
        <f>LEFT(N3046,SEARCH("/",N3046)-1)</f>
        <v>theater</v>
      </c>
      <c r="Q3046" t="str">
        <f>RIGHT(N3046,LEN(N3046)-SEARCH("/",N3046))</f>
        <v>spaces</v>
      </c>
      <c r="R3046">
        <f>YEAR(O3046)</f>
        <v>2016</v>
      </c>
    </row>
    <row r="3047" spans="1:18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>(((J3047/60)/60)/24)+DATE(1970,1,1)</f>
        <v>41843.155729166669</v>
      </c>
      <c r="P3047" t="str">
        <f>LEFT(N3047,SEARCH("/",N3047)-1)</f>
        <v>theater</v>
      </c>
      <c r="Q3047" t="str">
        <f>RIGHT(N3047,LEN(N3047)-SEARCH("/",N3047))</f>
        <v>spaces</v>
      </c>
      <c r="R3047">
        <f>YEAR(O3047)</f>
        <v>2014</v>
      </c>
    </row>
    <row r="3048" spans="1:18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>(((J3048/60)/60)/24)+DATE(1970,1,1)</f>
        <v>41862.803078703706</v>
      </c>
      <c r="P3048" t="str">
        <f>LEFT(N3048,SEARCH("/",N3048)-1)</f>
        <v>theater</v>
      </c>
      <c r="Q3048" t="str">
        <f>RIGHT(N3048,LEN(N3048)-SEARCH("/",N3048))</f>
        <v>spaces</v>
      </c>
      <c r="R3048">
        <f>YEAR(O3048)</f>
        <v>2014</v>
      </c>
    </row>
    <row r="3049" spans="1:18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>(((J3049/60)/60)/24)+DATE(1970,1,1)</f>
        <v>42443.989050925928</v>
      </c>
      <c r="P3049" t="str">
        <f>LEFT(N3049,SEARCH("/",N3049)-1)</f>
        <v>theater</v>
      </c>
      <c r="Q3049" t="str">
        <f>RIGHT(N3049,LEN(N3049)-SEARCH("/",N3049))</f>
        <v>spaces</v>
      </c>
      <c r="R3049">
        <f>YEAR(O3049)</f>
        <v>2016</v>
      </c>
    </row>
    <row r="3050" spans="1:18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>(((J3050/60)/60)/24)+DATE(1970,1,1)</f>
        <v>41975.901180555549</v>
      </c>
      <c r="P3050" t="str">
        <f>LEFT(N3050,SEARCH("/",N3050)-1)</f>
        <v>theater</v>
      </c>
      <c r="Q3050" t="str">
        <f>RIGHT(N3050,LEN(N3050)-SEARCH("/",N3050))</f>
        <v>spaces</v>
      </c>
      <c r="R3050">
        <f>YEAR(O3050)</f>
        <v>2014</v>
      </c>
    </row>
    <row r="3051" spans="1:18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>(((J3051/60)/60)/24)+DATE(1970,1,1)</f>
        <v>42139.014525462961</v>
      </c>
      <c r="P3051" t="str">
        <f>LEFT(N3051,SEARCH("/",N3051)-1)</f>
        <v>theater</v>
      </c>
      <c r="Q3051" t="str">
        <f>RIGHT(N3051,LEN(N3051)-SEARCH("/",N3051))</f>
        <v>spaces</v>
      </c>
      <c r="R3051">
        <f>YEAR(O3051)</f>
        <v>2015</v>
      </c>
    </row>
    <row r="3052" spans="1:18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>(((J3052/60)/60)/24)+DATE(1970,1,1)</f>
        <v>42465.16851851852</v>
      </c>
      <c r="P3052" t="str">
        <f>LEFT(N3052,SEARCH("/",N3052)-1)</f>
        <v>theater</v>
      </c>
      <c r="Q3052" t="str">
        <f>RIGHT(N3052,LEN(N3052)-SEARCH("/",N3052))</f>
        <v>spaces</v>
      </c>
      <c r="R3052">
        <f>YEAR(O3052)</f>
        <v>2016</v>
      </c>
    </row>
    <row r="3053" spans="1:18" ht="43.5" x14ac:dyDescent="0.35">
      <c r="A3053">
        <v>2777</v>
      </c>
      <c r="B3053" s="3" t="s">
        <v>2777</v>
      </c>
      <c r="C3053" s="3" t="s">
        <v>6887</v>
      </c>
      <c r="D3053" s="6">
        <v>3000</v>
      </c>
      <c r="E3053" s="8">
        <v>10</v>
      </c>
      <c r="F3053" t="s">
        <v>8220</v>
      </c>
      <c r="G3053" t="s">
        <v>8223</v>
      </c>
      <c r="H3053" t="s">
        <v>8245</v>
      </c>
      <c r="I3053">
        <v>1437149004</v>
      </c>
      <c r="J3053">
        <v>1434557004</v>
      </c>
      <c r="K3053" t="b">
        <v>0</v>
      </c>
      <c r="L3053">
        <v>1</v>
      </c>
      <c r="M3053" t="b">
        <v>0</v>
      </c>
      <c r="N3053" t="s">
        <v>8302</v>
      </c>
      <c r="O3053" s="9">
        <f>(((J3053/60)/60)/24)+DATE(1970,1,1)</f>
        <v>42172.669027777782</v>
      </c>
      <c r="P3053" t="str">
        <f>LEFT(N3053,SEARCH("/",N3053)-1)</f>
        <v>publishing</v>
      </c>
      <c r="Q3053" t="str">
        <f>RIGHT(N3053,LEN(N3053)-SEARCH("/",N3053))</f>
        <v>children's books</v>
      </c>
      <c r="R3053">
        <f>YEAR(O3053)</f>
        <v>2015</v>
      </c>
    </row>
    <row r="3054" spans="1:18" ht="43.5" x14ac:dyDescent="0.35">
      <c r="A3054">
        <v>2856</v>
      </c>
      <c r="B3054" s="3" t="s">
        <v>2856</v>
      </c>
      <c r="C3054" s="3" t="s">
        <v>6966</v>
      </c>
      <c r="D3054" s="6">
        <v>3000</v>
      </c>
      <c r="E3054" s="8">
        <v>146</v>
      </c>
      <c r="F3054" t="s">
        <v>8220</v>
      </c>
      <c r="G3054" t="s">
        <v>8223</v>
      </c>
      <c r="H3054" t="s">
        <v>8245</v>
      </c>
      <c r="I3054">
        <v>1439069640</v>
      </c>
      <c r="J3054">
        <v>1433897647</v>
      </c>
      <c r="K3054" t="b">
        <v>0</v>
      </c>
      <c r="L3054">
        <v>6</v>
      </c>
      <c r="M3054" t="b">
        <v>0</v>
      </c>
      <c r="N3054" t="s">
        <v>8269</v>
      </c>
      <c r="O3054" s="9">
        <f>(((J3054/60)/60)/24)+DATE(1970,1,1)</f>
        <v>42165.037581018521</v>
      </c>
      <c r="P3054" t="str">
        <f>LEFT(N3054,SEARCH("/",N3054)-1)</f>
        <v>theater</v>
      </c>
      <c r="Q3054" t="str">
        <f>RIGHT(N3054,LEN(N3054)-SEARCH("/",N3054))</f>
        <v>plays</v>
      </c>
      <c r="R3054">
        <f>YEAR(O3054)</f>
        <v>2015</v>
      </c>
    </row>
    <row r="3055" spans="1:18" ht="43.5" x14ac:dyDescent="0.35">
      <c r="A3055">
        <v>2872</v>
      </c>
      <c r="B3055" s="3" t="s">
        <v>2872</v>
      </c>
      <c r="C3055" s="3" t="s">
        <v>6982</v>
      </c>
      <c r="D3055" s="6">
        <v>3000</v>
      </c>
      <c r="E3055" s="8">
        <v>0</v>
      </c>
      <c r="F3055" t="s">
        <v>8220</v>
      </c>
      <c r="G3055" t="s">
        <v>8223</v>
      </c>
      <c r="H3055" t="s">
        <v>8245</v>
      </c>
      <c r="I3055">
        <v>1434768438</v>
      </c>
      <c r="J3055">
        <v>1429584438</v>
      </c>
      <c r="K3055" t="b">
        <v>0</v>
      </c>
      <c r="L3055">
        <v>0</v>
      </c>
      <c r="M3055" t="b">
        <v>0</v>
      </c>
      <c r="N3055" t="s">
        <v>8269</v>
      </c>
      <c r="O3055" s="9">
        <f>(((J3055/60)/60)/24)+DATE(1970,1,1)</f>
        <v>42115.11618055556</v>
      </c>
      <c r="P3055" t="str">
        <f>LEFT(N3055,SEARCH("/",N3055)-1)</f>
        <v>theater</v>
      </c>
      <c r="Q3055" t="str">
        <f>RIGHT(N3055,LEN(N3055)-SEARCH("/",N3055))</f>
        <v>plays</v>
      </c>
      <c r="R3055">
        <f>YEAR(O3055)</f>
        <v>2015</v>
      </c>
    </row>
    <row r="3056" spans="1:18" ht="43.5" x14ac:dyDescent="0.35">
      <c r="A3056">
        <v>2878</v>
      </c>
      <c r="B3056" s="3" t="s">
        <v>2878</v>
      </c>
      <c r="C3056" s="3" t="s">
        <v>6988</v>
      </c>
      <c r="D3056" s="6">
        <v>3000</v>
      </c>
      <c r="E3056" s="8">
        <v>63</v>
      </c>
      <c r="F3056" t="s">
        <v>8220</v>
      </c>
      <c r="G3056" t="s">
        <v>8224</v>
      </c>
      <c r="H3056" t="s">
        <v>8246</v>
      </c>
      <c r="I3056">
        <v>1435934795</v>
      </c>
      <c r="J3056">
        <v>1430750795</v>
      </c>
      <c r="K3056" t="b">
        <v>0</v>
      </c>
      <c r="L3056">
        <v>4</v>
      </c>
      <c r="M3056" t="b">
        <v>0</v>
      </c>
      <c r="N3056" t="s">
        <v>8269</v>
      </c>
      <c r="O3056" s="9">
        <f>(((J3056/60)/60)/24)+DATE(1970,1,1)</f>
        <v>42128.615682870368</v>
      </c>
      <c r="P3056" t="str">
        <f>LEFT(N3056,SEARCH("/",N3056)-1)</f>
        <v>theater</v>
      </c>
      <c r="Q3056" t="str">
        <f>RIGHT(N3056,LEN(N3056)-SEARCH("/",N3056))</f>
        <v>plays</v>
      </c>
      <c r="R3056">
        <f>YEAR(O3056)</f>
        <v>2015</v>
      </c>
    </row>
    <row r="3057" spans="1:18" ht="43.5" x14ac:dyDescent="0.35">
      <c r="A3057">
        <v>2887</v>
      </c>
      <c r="B3057" s="3" t="s">
        <v>2887</v>
      </c>
      <c r="C3057" s="3" t="s">
        <v>6997</v>
      </c>
      <c r="D3057" s="6">
        <v>3000</v>
      </c>
      <c r="E3057" s="8">
        <v>5</v>
      </c>
      <c r="F3057" t="s">
        <v>8220</v>
      </c>
      <c r="G3057" t="s">
        <v>8223</v>
      </c>
      <c r="H3057" t="s">
        <v>8245</v>
      </c>
      <c r="I3057">
        <v>1420971324</v>
      </c>
      <c r="J3057">
        <v>1418379324</v>
      </c>
      <c r="K3057" t="b">
        <v>0</v>
      </c>
      <c r="L3057">
        <v>1</v>
      </c>
      <c r="M3057" t="b">
        <v>0</v>
      </c>
      <c r="N3057" t="s">
        <v>8269</v>
      </c>
      <c r="O3057" s="9">
        <f>(((J3057/60)/60)/24)+DATE(1970,1,1)</f>
        <v>41985.427361111113</v>
      </c>
      <c r="P3057" t="str">
        <f>LEFT(N3057,SEARCH("/",N3057)-1)</f>
        <v>theater</v>
      </c>
      <c r="Q3057" t="str">
        <f>RIGHT(N3057,LEN(N3057)-SEARCH("/",N3057))</f>
        <v>plays</v>
      </c>
      <c r="R3057">
        <f>YEAR(O3057)</f>
        <v>2014</v>
      </c>
    </row>
    <row r="3058" spans="1:18" ht="43.5" x14ac:dyDescent="0.35">
      <c r="A3058">
        <v>2889</v>
      </c>
      <c r="B3058" s="3" t="s">
        <v>2889</v>
      </c>
      <c r="C3058" s="3" t="s">
        <v>6999</v>
      </c>
      <c r="D3058" s="6">
        <v>3000</v>
      </c>
      <c r="E3058" s="8">
        <v>1142</v>
      </c>
      <c r="F3058" t="s">
        <v>8220</v>
      </c>
      <c r="G3058" t="s">
        <v>8223</v>
      </c>
      <c r="H3058" t="s">
        <v>8245</v>
      </c>
      <c r="I3058">
        <v>1409344985</v>
      </c>
      <c r="J3058">
        <v>1406752985</v>
      </c>
      <c r="K3058" t="b">
        <v>0</v>
      </c>
      <c r="L3058">
        <v>14</v>
      </c>
      <c r="M3058" t="b">
        <v>0</v>
      </c>
      <c r="N3058" t="s">
        <v>8269</v>
      </c>
      <c r="O3058" s="9">
        <f>(((J3058/60)/60)/24)+DATE(1970,1,1)</f>
        <v>41850.863252314812</v>
      </c>
      <c r="P3058" t="str">
        <f>LEFT(N3058,SEARCH("/",N3058)-1)</f>
        <v>theater</v>
      </c>
      <c r="Q3058" t="str">
        <f>RIGHT(N3058,LEN(N3058)-SEARCH("/",N3058))</f>
        <v>plays</v>
      </c>
      <c r="R3058">
        <f>YEAR(O3058)</f>
        <v>2014</v>
      </c>
    </row>
    <row r="3059" spans="1:18" ht="43.5" x14ac:dyDescent="0.35">
      <c r="A3059">
        <v>2896</v>
      </c>
      <c r="B3059" s="3" t="s">
        <v>2896</v>
      </c>
      <c r="C3059" s="3" t="s">
        <v>7006</v>
      </c>
      <c r="D3059" s="6">
        <v>3000</v>
      </c>
      <c r="E3059" s="8">
        <v>625</v>
      </c>
      <c r="F3059" t="s">
        <v>8220</v>
      </c>
      <c r="G3059" t="s">
        <v>8223</v>
      </c>
      <c r="H3059" t="s">
        <v>8245</v>
      </c>
      <c r="I3059">
        <v>1481522400</v>
      </c>
      <c r="J3059">
        <v>1480283321</v>
      </c>
      <c r="K3059" t="b">
        <v>0</v>
      </c>
      <c r="L3059">
        <v>12</v>
      </c>
      <c r="M3059" t="b">
        <v>0</v>
      </c>
      <c r="N3059" t="s">
        <v>8269</v>
      </c>
      <c r="O3059" s="9">
        <f>(((J3059/60)/60)/24)+DATE(1970,1,1)</f>
        <v>42701.908807870372</v>
      </c>
      <c r="P3059" t="str">
        <f>LEFT(N3059,SEARCH("/",N3059)-1)</f>
        <v>theater</v>
      </c>
      <c r="Q3059" t="str">
        <f>RIGHT(N3059,LEN(N3059)-SEARCH("/",N3059))</f>
        <v>plays</v>
      </c>
      <c r="R3059">
        <f>YEAR(O3059)</f>
        <v>2016</v>
      </c>
    </row>
    <row r="3060" spans="1:18" ht="43.5" x14ac:dyDescent="0.35">
      <c r="A3060">
        <v>2943</v>
      </c>
      <c r="B3060" s="3" t="s">
        <v>2943</v>
      </c>
      <c r="C3060" s="3" t="s">
        <v>7053</v>
      </c>
      <c r="D3060" s="6">
        <v>3000</v>
      </c>
      <c r="E3060" s="8">
        <v>0</v>
      </c>
      <c r="F3060" t="s">
        <v>8220</v>
      </c>
      <c r="G3060" t="s">
        <v>8223</v>
      </c>
      <c r="H3060" t="s">
        <v>8245</v>
      </c>
      <c r="I3060">
        <v>1428894380</v>
      </c>
      <c r="J3060">
        <v>1426302380</v>
      </c>
      <c r="K3060" t="b">
        <v>0</v>
      </c>
      <c r="L3060">
        <v>0</v>
      </c>
      <c r="M3060" t="b">
        <v>0</v>
      </c>
      <c r="N3060" t="s">
        <v>8301</v>
      </c>
      <c r="O3060" s="9">
        <f>(((J3060/60)/60)/24)+DATE(1970,1,1)</f>
        <v>42077.129398148143</v>
      </c>
      <c r="P3060" t="str">
        <f>LEFT(N3060,SEARCH("/",N3060)-1)</f>
        <v>theater</v>
      </c>
      <c r="Q3060" t="str">
        <f>RIGHT(N3060,LEN(N3060)-SEARCH("/",N3060))</f>
        <v>spaces</v>
      </c>
      <c r="R3060">
        <f>YEAR(O3060)</f>
        <v>2015</v>
      </c>
    </row>
    <row r="3061" spans="1:18" ht="43.5" x14ac:dyDescent="0.35">
      <c r="A3061">
        <v>3063</v>
      </c>
      <c r="B3061" s="3" t="s">
        <v>3063</v>
      </c>
      <c r="C3061" s="3" t="s">
        <v>7173</v>
      </c>
      <c r="D3061" s="6">
        <v>3000</v>
      </c>
      <c r="E3061" s="8">
        <v>587</v>
      </c>
      <c r="F3061" t="s">
        <v>8220</v>
      </c>
      <c r="G3061" t="s">
        <v>8223</v>
      </c>
      <c r="H3061" t="s">
        <v>8245</v>
      </c>
      <c r="I3061">
        <v>1477174138</v>
      </c>
      <c r="J3061">
        <v>1474150138</v>
      </c>
      <c r="K3061" t="b">
        <v>0</v>
      </c>
      <c r="L3061">
        <v>23</v>
      </c>
      <c r="M3061" t="b">
        <v>0</v>
      </c>
      <c r="N3061" t="s">
        <v>8301</v>
      </c>
      <c r="O3061" s="9">
        <f>(((J3061/60)/60)/24)+DATE(1970,1,1)</f>
        <v>42630.922893518517</v>
      </c>
      <c r="P3061" t="str">
        <f>LEFT(N3061,SEARCH("/",N3061)-1)</f>
        <v>theater</v>
      </c>
      <c r="Q3061" t="str">
        <f>RIGHT(N3061,LEN(N3061)-SEARCH("/",N3061))</f>
        <v>spaces</v>
      </c>
      <c r="R3061">
        <f>YEAR(O3061)</f>
        <v>2016</v>
      </c>
    </row>
    <row r="3062" spans="1:18" ht="43.5" x14ac:dyDescent="0.35">
      <c r="A3062">
        <v>3630</v>
      </c>
      <c r="B3062" s="3" t="s">
        <v>3628</v>
      </c>
      <c r="C3062" s="3" t="s">
        <v>7740</v>
      </c>
      <c r="D3062" s="6">
        <v>3000</v>
      </c>
      <c r="E3062" s="8">
        <v>1</v>
      </c>
      <c r="F3062" t="s">
        <v>8220</v>
      </c>
      <c r="G3062" t="s">
        <v>8224</v>
      </c>
      <c r="H3062" t="s">
        <v>8246</v>
      </c>
      <c r="I3062">
        <v>1417295990</v>
      </c>
      <c r="J3062">
        <v>1414700390</v>
      </c>
      <c r="K3062" t="b">
        <v>0</v>
      </c>
      <c r="L3062">
        <v>1</v>
      </c>
      <c r="M3062" t="b">
        <v>0</v>
      </c>
      <c r="N3062" t="s">
        <v>8303</v>
      </c>
      <c r="O3062" s="9">
        <f>(((J3062/60)/60)/24)+DATE(1970,1,1)</f>
        <v>41942.84710648148</v>
      </c>
      <c r="P3062" t="str">
        <f>LEFT(N3062,SEARCH("/",N3062)-1)</f>
        <v>theater</v>
      </c>
      <c r="Q3062" t="str">
        <f>RIGHT(N3062,LEN(N3062)-SEARCH("/",N3062))</f>
        <v>musical</v>
      </c>
      <c r="R3062">
        <f>YEAR(O3062)</f>
        <v>2014</v>
      </c>
    </row>
    <row r="3063" spans="1:18" ht="58" x14ac:dyDescent="0.35">
      <c r="A3063">
        <v>3637</v>
      </c>
      <c r="B3063" s="3" t="s">
        <v>3635</v>
      </c>
      <c r="C3063" s="3" t="s">
        <v>7747</v>
      </c>
      <c r="D3063" s="6">
        <v>3000</v>
      </c>
      <c r="E3063" s="8">
        <v>926</v>
      </c>
      <c r="F3063" t="s">
        <v>8220</v>
      </c>
      <c r="G3063" t="s">
        <v>8223</v>
      </c>
      <c r="H3063" t="s">
        <v>8245</v>
      </c>
      <c r="I3063">
        <v>1420130935</v>
      </c>
      <c r="J3063">
        <v>1417538935</v>
      </c>
      <c r="K3063" t="b">
        <v>0</v>
      </c>
      <c r="L3063">
        <v>14</v>
      </c>
      <c r="M3063" t="b">
        <v>0</v>
      </c>
      <c r="N3063" t="s">
        <v>8303</v>
      </c>
      <c r="O3063" s="9">
        <f>(((J3063/60)/60)/24)+DATE(1970,1,1)</f>
        <v>41975.700636574074</v>
      </c>
      <c r="P3063" t="str">
        <f>LEFT(N3063,SEARCH("/",N3063)-1)</f>
        <v>theater</v>
      </c>
      <c r="Q3063" t="str">
        <f>RIGHT(N3063,LEN(N3063)-SEARCH("/",N3063))</f>
        <v>musical</v>
      </c>
      <c r="R3063">
        <f>YEAR(O3063)</f>
        <v>2014</v>
      </c>
    </row>
    <row r="3064" spans="1:18" ht="43.5" x14ac:dyDescent="0.35">
      <c r="A3064">
        <v>3641</v>
      </c>
      <c r="B3064" s="3" t="s">
        <v>3639</v>
      </c>
      <c r="C3064" s="3" t="s">
        <v>7751</v>
      </c>
      <c r="D3064" s="6">
        <v>3000</v>
      </c>
      <c r="E3064" s="8">
        <v>0</v>
      </c>
      <c r="F3064" t="s">
        <v>8220</v>
      </c>
      <c r="G3064" t="s">
        <v>8223</v>
      </c>
      <c r="H3064" t="s">
        <v>8245</v>
      </c>
      <c r="I3064">
        <v>1412485200</v>
      </c>
      <c r="J3064">
        <v>1410966179</v>
      </c>
      <c r="K3064" t="b">
        <v>0</v>
      </c>
      <c r="L3064">
        <v>0</v>
      </c>
      <c r="M3064" t="b">
        <v>0</v>
      </c>
      <c r="N3064" t="s">
        <v>8303</v>
      </c>
      <c r="O3064" s="9">
        <f>(((J3064/60)/60)/24)+DATE(1970,1,1)</f>
        <v>41899.627071759263</v>
      </c>
      <c r="P3064" t="str">
        <f>LEFT(N3064,SEARCH("/",N3064)-1)</f>
        <v>theater</v>
      </c>
      <c r="Q3064" t="str">
        <f>RIGHT(N3064,LEN(N3064)-SEARCH("/",N3064))</f>
        <v>musical</v>
      </c>
      <c r="R3064">
        <f>YEAR(O3064)</f>
        <v>2014</v>
      </c>
    </row>
    <row r="3065" spans="1:18" ht="43.5" x14ac:dyDescent="0.35">
      <c r="A3065">
        <v>3802</v>
      </c>
      <c r="B3065" s="3" t="s">
        <v>3799</v>
      </c>
      <c r="C3065" s="3" t="s">
        <v>7912</v>
      </c>
      <c r="D3065" s="6">
        <v>3000</v>
      </c>
      <c r="E3065" s="8">
        <v>0</v>
      </c>
      <c r="F3065" t="s">
        <v>8220</v>
      </c>
      <c r="G3065" t="s">
        <v>8223</v>
      </c>
      <c r="H3065" t="s">
        <v>8245</v>
      </c>
      <c r="I3065">
        <v>1445482906</v>
      </c>
      <c r="J3065">
        <v>1442890906</v>
      </c>
      <c r="K3065" t="b">
        <v>0</v>
      </c>
      <c r="L3065">
        <v>0</v>
      </c>
      <c r="M3065" t="b">
        <v>0</v>
      </c>
      <c r="N3065" t="s">
        <v>8303</v>
      </c>
      <c r="O3065" s="9">
        <f>(((J3065/60)/60)/24)+DATE(1970,1,1)</f>
        <v>42269.126226851848</v>
      </c>
      <c r="P3065" t="str">
        <f>LEFT(N3065,SEARCH("/",N3065)-1)</f>
        <v>theater</v>
      </c>
      <c r="Q3065" t="str">
        <f>RIGHT(N3065,LEN(N3065)-SEARCH("/",N3065))</f>
        <v>musical</v>
      </c>
      <c r="R3065">
        <f>YEAR(O3065)</f>
        <v>2015</v>
      </c>
    </row>
    <row r="3066" spans="1:18" ht="43.5" x14ac:dyDescent="0.35">
      <c r="A3066">
        <v>3901</v>
      </c>
      <c r="B3066" s="3" t="s">
        <v>3898</v>
      </c>
      <c r="C3066" s="3" t="s">
        <v>8009</v>
      </c>
      <c r="D3066" s="6">
        <v>3000</v>
      </c>
      <c r="E3066" s="8">
        <v>25</v>
      </c>
      <c r="F3066" t="s">
        <v>8220</v>
      </c>
      <c r="G3066" t="s">
        <v>8223</v>
      </c>
      <c r="H3066" t="s">
        <v>8245</v>
      </c>
      <c r="I3066">
        <v>1450554599</v>
      </c>
      <c r="J3066">
        <v>1447098599</v>
      </c>
      <c r="K3066" t="b">
        <v>0</v>
      </c>
      <c r="L3066">
        <v>1</v>
      </c>
      <c r="M3066" t="b">
        <v>0</v>
      </c>
      <c r="N3066" t="s">
        <v>8269</v>
      </c>
      <c r="O3066" s="9">
        <f>(((J3066/60)/60)/24)+DATE(1970,1,1)</f>
        <v>42317.826377314821</v>
      </c>
      <c r="P3066" t="str">
        <f>LEFT(N3066,SEARCH("/",N3066)-1)</f>
        <v>theater</v>
      </c>
      <c r="Q3066" t="str">
        <f>RIGHT(N3066,LEN(N3066)-SEARCH("/",N3066))</f>
        <v>plays</v>
      </c>
      <c r="R3066">
        <f>YEAR(O3066)</f>
        <v>2015</v>
      </c>
    </row>
    <row r="3067" spans="1:18" ht="43.5" x14ac:dyDescent="0.35">
      <c r="A3067">
        <v>3902</v>
      </c>
      <c r="B3067" s="3" t="s">
        <v>3899</v>
      </c>
      <c r="C3067" s="3" t="s">
        <v>8010</v>
      </c>
      <c r="D3067" s="6">
        <v>3000</v>
      </c>
      <c r="E3067" s="8">
        <v>1465</v>
      </c>
      <c r="F3067" t="s">
        <v>8220</v>
      </c>
      <c r="G3067" t="s">
        <v>8224</v>
      </c>
      <c r="H3067" t="s">
        <v>8246</v>
      </c>
      <c r="I3067">
        <v>1479125642</v>
      </c>
      <c r="J3067">
        <v>1476962042</v>
      </c>
      <c r="K3067" t="b">
        <v>0</v>
      </c>
      <c r="L3067">
        <v>31</v>
      </c>
      <c r="M3067" t="b">
        <v>0</v>
      </c>
      <c r="N3067" t="s">
        <v>8269</v>
      </c>
      <c r="O3067" s="9">
        <f>(((J3067/60)/60)/24)+DATE(1970,1,1)</f>
        <v>42663.468078703707</v>
      </c>
      <c r="P3067" t="str">
        <f>LEFT(N3067,SEARCH("/",N3067)-1)</f>
        <v>theater</v>
      </c>
      <c r="Q3067" t="str">
        <f>RIGHT(N3067,LEN(N3067)-SEARCH("/",N3067))</f>
        <v>plays</v>
      </c>
      <c r="R3067">
        <f>YEAR(O3067)</f>
        <v>2016</v>
      </c>
    </row>
    <row r="3068" spans="1:18" ht="43.5" x14ac:dyDescent="0.35">
      <c r="A3068">
        <v>3921</v>
      </c>
      <c r="B3068" s="3" t="s">
        <v>3918</v>
      </c>
      <c r="C3068" s="3" t="s">
        <v>8029</v>
      </c>
      <c r="D3068" s="6">
        <v>3000</v>
      </c>
      <c r="E3068" s="8">
        <v>0</v>
      </c>
      <c r="F3068" t="s">
        <v>8220</v>
      </c>
      <c r="G3068" t="s">
        <v>8224</v>
      </c>
      <c r="H3068" t="s">
        <v>8246</v>
      </c>
      <c r="I3068">
        <v>1414346400</v>
      </c>
      <c r="J3068">
        <v>1413291655</v>
      </c>
      <c r="K3068" t="b">
        <v>0</v>
      </c>
      <c r="L3068">
        <v>0</v>
      </c>
      <c r="M3068" t="b">
        <v>0</v>
      </c>
      <c r="N3068" t="s">
        <v>8269</v>
      </c>
      <c r="O3068" s="9">
        <f>(((J3068/60)/60)/24)+DATE(1970,1,1)</f>
        <v>41926.542303240742</v>
      </c>
      <c r="P3068" t="str">
        <f>LEFT(N3068,SEARCH("/",N3068)-1)</f>
        <v>theater</v>
      </c>
      <c r="Q3068" t="str">
        <f>RIGHT(N3068,LEN(N3068)-SEARCH("/",N3068))</f>
        <v>plays</v>
      </c>
      <c r="R3068">
        <f>YEAR(O3068)</f>
        <v>2014</v>
      </c>
    </row>
    <row r="3069" spans="1:18" ht="58" x14ac:dyDescent="0.35">
      <c r="A3069">
        <v>3935</v>
      </c>
      <c r="B3069" s="3" t="s">
        <v>3932</v>
      </c>
      <c r="C3069" s="3" t="s">
        <v>8043</v>
      </c>
      <c r="D3069" s="6">
        <v>3000</v>
      </c>
      <c r="E3069" s="8">
        <v>1315</v>
      </c>
      <c r="F3069" t="s">
        <v>8220</v>
      </c>
      <c r="G3069" t="s">
        <v>8224</v>
      </c>
      <c r="H3069" t="s">
        <v>8246</v>
      </c>
      <c r="I3069">
        <v>1443973546</v>
      </c>
      <c r="J3069">
        <v>1438789546</v>
      </c>
      <c r="K3069" t="b">
        <v>0</v>
      </c>
      <c r="L3069">
        <v>23</v>
      </c>
      <c r="M3069" t="b">
        <v>0</v>
      </c>
      <c r="N3069" t="s">
        <v>8269</v>
      </c>
      <c r="O3069" s="9">
        <f>(((J3069/60)/60)/24)+DATE(1970,1,1)</f>
        <v>42221.656782407401</v>
      </c>
      <c r="P3069" t="str">
        <f>LEFT(N3069,SEARCH("/",N3069)-1)</f>
        <v>theater</v>
      </c>
      <c r="Q3069" t="str">
        <f>RIGHT(N3069,LEN(N3069)-SEARCH("/",N3069))</f>
        <v>plays</v>
      </c>
      <c r="R3069">
        <f>YEAR(O3069)</f>
        <v>2015</v>
      </c>
    </row>
    <row r="3070" spans="1:18" ht="43.5" x14ac:dyDescent="0.35">
      <c r="A3070">
        <v>3947</v>
      </c>
      <c r="B3070" s="3" t="s">
        <v>3944</v>
      </c>
      <c r="C3070" s="3" t="s">
        <v>8055</v>
      </c>
      <c r="D3070" s="6">
        <v>3000</v>
      </c>
      <c r="E3070" s="8">
        <v>101</v>
      </c>
      <c r="F3070" t="s">
        <v>8220</v>
      </c>
      <c r="G3070" t="s">
        <v>8223</v>
      </c>
      <c r="H3070" t="s">
        <v>8245</v>
      </c>
      <c r="I3070">
        <v>1475378744</v>
      </c>
      <c r="J3070">
        <v>1472786744</v>
      </c>
      <c r="K3070" t="b">
        <v>0</v>
      </c>
      <c r="L3070">
        <v>2</v>
      </c>
      <c r="M3070" t="b">
        <v>0</v>
      </c>
      <c r="N3070" t="s">
        <v>8269</v>
      </c>
      <c r="O3070" s="9">
        <f>(((J3070/60)/60)/24)+DATE(1970,1,1)</f>
        <v>42615.142870370371</v>
      </c>
      <c r="P3070" t="str">
        <f>LEFT(N3070,SEARCH("/",N3070)-1)</f>
        <v>theater</v>
      </c>
      <c r="Q3070" t="str">
        <f>RIGHT(N3070,LEN(N3070)-SEARCH("/",N3070))</f>
        <v>plays</v>
      </c>
      <c r="R3070">
        <f>YEAR(O3070)</f>
        <v>2016</v>
      </c>
    </row>
    <row r="3071" spans="1:18" ht="43.5" x14ac:dyDescent="0.35">
      <c r="A3071">
        <v>3960</v>
      </c>
      <c r="B3071" s="3" t="s">
        <v>3957</v>
      </c>
      <c r="C3071" s="3" t="s">
        <v>8067</v>
      </c>
      <c r="D3071" s="6">
        <v>3000</v>
      </c>
      <c r="E3071" s="8">
        <v>45</v>
      </c>
      <c r="F3071" t="s">
        <v>8220</v>
      </c>
      <c r="G3071" t="s">
        <v>8223</v>
      </c>
      <c r="H3071" t="s">
        <v>8245</v>
      </c>
      <c r="I3071">
        <v>1451852256</v>
      </c>
      <c r="J3071">
        <v>1449260256</v>
      </c>
      <c r="K3071" t="b">
        <v>0</v>
      </c>
      <c r="L3071">
        <v>4</v>
      </c>
      <c r="M3071" t="b">
        <v>0</v>
      </c>
      <c r="N3071" t="s">
        <v>8269</v>
      </c>
      <c r="O3071" s="9">
        <f>(((J3071/60)/60)/24)+DATE(1970,1,1)</f>
        <v>42342.845555555556</v>
      </c>
      <c r="P3071" t="str">
        <f>LEFT(N3071,SEARCH("/",N3071)-1)</f>
        <v>theater</v>
      </c>
      <c r="Q3071" t="str">
        <f>RIGHT(N3071,LEN(N3071)-SEARCH("/",N3071))</f>
        <v>plays</v>
      </c>
      <c r="R3071">
        <f>YEAR(O3071)</f>
        <v>2015</v>
      </c>
    </row>
    <row r="3072" spans="1:18" ht="58" x14ac:dyDescent="0.35">
      <c r="A3072">
        <v>3989</v>
      </c>
      <c r="B3072" s="3" t="s">
        <v>3985</v>
      </c>
      <c r="C3072" s="3" t="s">
        <v>8095</v>
      </c>
      <c r="D3072" s="6">
        <v>3000</v>
      </c>
      <c r="E3072" s="8">
        <v>0</v>
      </c>
      <c r="F3072" t="s">
        <v>8220</v>
      </c>
      <c r="G3072" t="s">
        <v>8223</v>
      </c>
      <c r="H3072" t="s">
        <v>8245</v>
      </c>
      <c r="I3072">
        <v>1447009181</v>
      </c>
      <c r="J3072">
        <v>1444413581</v>
      </c>
      <c r="K3072" t="b">
        <v>0</v>
      </c>
      <c r="L3072">
        <v>0</v>
      </c>
      <c r="M3072" t="b">
        <v>0</v>
      </c>
      <c r="N3072" t="s">
        <v>8269</v>
      </c>
      <c r="O3072" s="9">
        <f>(((J3072/60)/60)/24)+DATE(1970,1,1)</f>
        <v>42286.749780092592</v>
      </c>
      <c r="P3072" t="str">
        <f>LEFT(N3072,SEARCH("/",N3072)-1)</f>
        <v>theater</v>
      </c>
      <c r="Q3072" t="str">
        <f>RIGHT(N3072,LEN(N3072)-SEARCH("/",N3072))</f>
        <v>plays</v>
      </c>
      <c r="R3072">
        <f>YEAR(O3072)</f>
        <v>2015</v>
      </c>
    </row>
    <row r="3073" spans="1:18" ht="43.5" x14ac:dyDescent="0.35">
      <c r="A3073">
        <v>3996</v>
      </c>
      <c r="B3073" s="3" t="s">
        <v>3992</v>
      </c>
      <c r="C3073" s="3" t="s">
        <v>8102</v>
      </c>
      <c r="D3073" s="6">
        <v>3000</v>
      </c>
      <c r="E3073" s="8">
        <v>497</v>
      </c>
      <c r="F3073" t="s">
        <v>8220</v>
      </c>
      <c r="G3073" t="s">
        <v>8223</v>
      </c>
      <c r="H3073" t="s">
        <v>8245</v>
      </c>
      <c r="I3073">
        <v>1416499440</v>
      </c>
      <c r="J3073">
        <v>1415341464</v>
      </c>
      <c r="K3073" t="b">
        <v>0</v>
      </c>
      <c r="L3073">
        <v>17</v>
      </c>
      <c r="M3073" t="b">
        <v>0</v>
      </c>
      <c r="N3073" t="s">
        <v>8269</v>
      </c>
      <c r="O3073" s="9">
        <f>(((J3073/60)/60)/24)+DATE(1970,1,1)</f>
        <v>41950.26694444444</v>
      </c>
      <c r="P3073" t="str">
        <f>LEFT(N3073,SEARCH("/",N3073)-1)</f>
        <v>theater</v>
      </c>
      <c r="Q3073" t="str">
        <f>RIGHT(N3073,LEN(N3073)-SEARCH("/",N3073))</f>
        <v>plays</v>
      </c>
      <c r="R3073">
        <f>YEAR(O3073)</f>
        <v>2014</v>
      </c>
    </row>
    <row r="3074" spans="1:18" ht="43.5" x14ac:dyDescent="0.35">
      <c r="A3074">
        <v>3997</v>
      </c>
      <c r="B3074" s="3" t="s">
        <v>3993</v>
      </c>
      <c r="C3074" s="3" t="s">
        <v>8103</v>
      </c>
      <c r="D3074" s="6">
        <v>3000</v>
      </c>
      <c r="E3074" s="8">
        <v>0</v>
      </c>
      <c r="F3074" t="s">
        <v>8220</v>
      </c>
      <c r="G3074" t="s">
        <v>8224</v>
      </c>
      <c r="H3074" t="s">
        <v>8246</v>
      </c>
      <c r="I3074">
        <v>1428222221</v>
      </c>
      <c r="J3074">
        <v>1425633821</v>
      </c>
      <c r="K3074" t="b">
        <v>0</v>
      </c>
      <c r="L3074">
        <v>0</v>
      </c>
      <c r="M3074" t="b">
        <v>0</v>
      </c>
      <c r="N3074" t="s">
        <v>8269</v>
      </c>
      <c r="O3074" s="9">
        <f>(((J3074/60)/60)/24)+DATE(1970,1,1)</f>
        <v>42069.391446759255</v>
      </c>
      <c r="P3074" t="str">
        <f>LEFT(N3074,SEARCH("/",N3074)-1)</f>
        <v>theater</v>
      </c>
      <c r="Q3074" t="str">
        <f>RIGHT(N3074,LEN(N3074)-SEARCH("/",N3074))</f>
        <v>plays</v>
      </c>
      <c r="R3074">
        <f>YEAR(O3074)</f>
        <v>2015</v>
      </c>
    </row>
    <row r="3075" spans="1:18" ht="43.5" x14ac:dyDescent="0.35">
      <c r="A3075">
        <v>4005</v>
      </c>
      <c r="B3075" s="3" t="s">
        <v>4001</v>
      </c>
      <c r="C3075" s="3" t="s">
        <v>8110</v>
      </c>
      <c r="D3075" s="6">
        <v>3000</v>
      </c>
      <c r="E3075" s="8">
        <v>40</v>
      </c>
      <c r="F3075" t="s">
        <v>8220</v>
      </c>
      <c r="G3075" t="s">
        <v>8223</v>
      </c>
      <c r="H3075" t="s">
        <v>8245</v>
      </c>
      <c r="I3075">
        <v>1413832985</v>
      </c>
      <c r="J3075">
        <v>1408648985</v>
      </c>
      <c r="K3075" t="b">
        <v>0</v>
      </c>
      <c r="L3075">
        <v>2</v>
      </c>
      <c r="M3075" t="b">
        <v>0</v>
      </c>
      <c r="N3075" t="s">
        <v>8269</v>
      </c>
      <c r="O3075" s="9">
        <f>(((J3075/60)/60)/24)+DATE(1970,1,1)</f>
        <v>41872.807696759257</v>
      </c>
      <c r="P3075" t="str">
        <f>LEFT(N3075,SEARCH("/",N3075)-1)</f>
        <v>theater</v>
      </c>
      <c r="Q3075" t="str">
        <f>RIGHT(N3075,LEN(N3075)-SEARCH("/",N3075))</f>
        <v>plays</v>
      </c>
      <c r="R3075">
        <f>YEAR(O3075)</f>
        <v>2014</v>
      </c>
    </row>
    <row r="3076" spans="1:18" ht="58" x14ac:dyDescent="0.35">
      <c r="A3076">
        <v>4027</v>
      </c>
      <c r="B3076" s="3" t="s">
        <v>4023</v>
      </c>
      <c r="C3076" s="3" t="s">
        <v>8132</v>
      </c>
      <c r="D3076" s="6">
        <v>3000</v>
      </c>
      <c r="E3076" s="8">
        <v>215</v>
      </c>
      <c r="F3076" t="s">
        <v>8220</v>
      </c>
      <c r="G3076" t="s">
        <v>8223</v>
      </c>
      <c r="H3076" t="s">
        <v>8245</v>
      </c>
      <c r="I3076">
        <v>1487811600</v>
      </c>
      <c r="J3076">
        <v>1486077481</v>
      </c>
      <c r="K3076" t="b">
        <v>0</v>
      </c>
      <c r="L3076">
        <v>7</v>
      </c>
      <c r="M3076" t="b">
        <v>0</v>
      </c>
      <c r="N3076" t="s">
        <v>8269</v>
      </c>
      <c r="O3076" s="9">
        <f>(((J3076/60)/60)/24)+DATE(1970,1,1)</f>
        <v>42768.97084490741</v>
      </c>
      <c r="P3076" t="str">
        <f>LEFT(N3076,SEARCH("/",N3076)-1)</f>
        <v>theater</v>
      </c>
      <c r="Q3076" t="str">
        <f>RIGHT(N3076,LEN(N3076)-SEARCH("/",N3076))</f>
        <v>plays</v>
      </c>
      <c r="R3076">
        <f>YEAR(O3076)</f>
        <v>2017</v>
      </c>
    </row>
    <row r="3077" spans="1:18" ht="58" x14ac:dyDescent="0.35">
      <c r="A3077">
        <v>4052</v>
      </c>
      <c r="B3077" s="3" t="s">
        <v>4048</v>
      </c>
      <c r="C3077" s="3" t="s">
        <v>8156</v>
      </c>
      <c r="D3077" s="6">
        <v>3000</v>
      </c>
      <c r="E3077" s="8">
        <v>1126</v>
      </c>
      <c r="F3077" t="s">
        <v>8220</v>
      </c>
      <c r="G3077" t="s">
        <v>8223</v>
      </c>
      <c r="H3077" t="s">
        <v>8245</v>
      </c>
      <c r="I3077">
        <v>1413234316</v>
      </c>
      <c r="J3077">
        <v>1408050316</v>
      </c>
      <c r="K3077" t="b">
        <v>0</v>
      </c>
      <c r="L3077">
        <v>13</v>
      </c>
      <c r="M3077" t="b">
        <v>0</v>
      </c>
      <c r="N3077" t="s">
        <v>8269</v>
      </c>
      <c r="O3077" s="9">
        <f>(((J3077/60)/60)/24)+DATE(1970,1,1)</f>
        <v>41865.878657407404</v>
      </c>
      <c r="P3077" t="str">
        <f>LEFT(N3077,SEARCH("/",N3077)-1)</f>
        <v>theater</v>
      </c>
      <c r="Q3077" t="str">
        <f>RIGHT(N3077,LEN(N3077)-SEARCH("/",N3077))</f>
        <v>plays</v>
      </c>
      <c r="R3077">
        <f>YEAR(O3077)</f>
        <v>2014</v>
      </c>
    </row>
    <row r="3078" spans="1:18" ht="43.5" x14ac:dyDescent="0.35">
      <c r="A3078">
        <v>4079</v>
      </c>
      <c r="B3078" s="3" t="s">
        <v>4075</v>
      </c>
      <c r="C3078" s="3" t="s">
        <v>8182</v>
      </c>
      <c r="D3078" s="6">
        <v>3000</v>
      </c>
      <c r="E3078" s="8">
        <v>5</v>
      </c>
      <c r="F3078" t="s">
        <v>8220</v>
      </c>
      <c r="G3078" t="s">
        <v>8223</v>
      </c>
      <c r="H3078" t="s">
        <v>8245</v>
      </c>
      <c r="I3078">
        <v>1466375521</v>
      </c>
      <c r="J3078">
        <v>1463783521</v>
      </c>
      <c r="K3078" t="b">
        <v>0</v>
      </c>
      <c r="L3078">
        <v>1</v>
      </c>
      <c r="M3078" t="b">
        <v>0</v>
      </c>
      <c r="N3078" t="s">
        <v>8269</v>
      </c>
      <c r="O3078" s="9">
        <f>(((J3078/60)/60)/24)+DATE(1970,1,1)</f>
        <v>42510.938900462963</v>
      </c>
      <c r="P3078" t="str">
        <f>LEFT(N3078,SEARCH("/",N3078)-1)</f>
        <v>theater</v>
      </c>
      <c r="Q3078" t="str">
        <f>RIGHT(N3078,LEN(N3078)-SEARCH("/",N3078))</f>
        <v>plays</v>
      </c>
      <c r="R3078">
        <f>YEAR(O3078)</f>
        <v>2016</v>
      </c>
    </row>
    <row r="3079" spans="1:18" ht="43.5" x14ac:dyDescent="0.35">
      <c r="A3079">
        <v>4080</v>
      </c>
      <c r="B3079" s="3" t="s">
        <v>4076</v>
      </c>
      <c r="C3079" s="3" t="s">
        <v>8183</v>
      </c>
      <c r="D3079" s="6">
        <v>3000</v>
      </c>
      <c r="E3079" s="8">
        <v>0</v>
      </c>
      <c r="F3079" t="s">
        <v>8220</v>
      </c>
      <c r="G3079" t="s">
        <v>8223</v>
      </c>
      <c r="H3079" t="s">
        <v>8245</v>
      </c>
      <c r="I3079">
        <v>1465930440</v>
      </c>
      <c r="J3079">
        <v>1463849116</v>
      </c>
      <c r="K3079" t="b">
        <v>0</v>
      </c>
      <c r="L3079">
        <v>0</v>
      </c>
      <c r="M3079" t="b">
        <v>0</v>
      </c>
      <c r="N3079" t="s">
        <v>8269</v>
      </c>
      <c r="O3079" s="9">
        <f>(((J3079/60)/60)/24)+DATE(1970,1,1)</f>
        <v>42511.698101851856</v>
      </c>
      <c r="P3079" t="str">
        <f>LEFT(N3079,SEARCH("/",N3079)-1)</f>
        <v>theater</v>
      </c>
      <c r="Q3079" t="str">
        <f>RIGHT(N3079,LEN(N3079)-SEARCH("/",N3079))</f>
        <v>plays</v>
      </c>
      <c r="R3079">
        <f>YEAR(O3079)</f>
        <v>2016</v>
      </c>
    </row>
    <row r="3080" spans="1:18" ht="58" x14ac:dyDescent="0.35">
      <c r="A3080">
        <v>4084</v>
      </c>
      <c r="B3080" s="3" t="s">
        <v>4080</v>
      </c>
      <c r="C3080" s="3" t="s">
        <v>8187</v>
      </c>
      <c r="D3080" s="6">
        <v>3000</v>
      </c>
      <c r="E3080" s="8">
        <v>10</v>
      </c>
      <c r="F3080" t="s">
        <v>8220</v>
      </c>
      <c r="G3080" t="s">
        <v>8236</v>
      </c>
      <c r="H3080" t="s">
        <v>8248</v>
      </c>
      <c r="I3080">
        <v>1476008906</v>
      </c>
      <c r="J3080">
        <v>1473416906</v>
      </c>
      <c r="K3080" t="b">
        <v>0</v>
      </c>
      <c r="L3080">
        <v>1</v>
      </c>
      <c r="M3080" t="b">
        <v>0</v>
      </c>
      <c r="N3080" t="s">
        <v>8269</v>
      </c>
      <c r="O3080" s="9">
        <f>(((J3080/60)/60)/24)+DATE(1970,1,1)</f>
        <v>42622.436412037037</v>
      </c>
      <c r="P3080" t="str">
        <f>LEFT(N3080,SEARCH("/",N3080)-1)</f>
        <v>theater</v>
      </c>
      <c r="Q3080" t="str">
        <f>RIGHT(N3080,LEN(N3080)-SEARCH("/",N3080))</f>
        <v>plays</v>
      </c>
      <c r="R3080">
        <f>YEAR(O3080)</f>
        <v>2016</v>
      </c>
    </row>
    <row r="3081" spans="1:18" ht="43.5" x14ac:dyDescent="0.35">
      <c r="A3081">
        <v>4104</v>
      </c>
      <c r="B3081" s="3" t="s">
        <v>4100</v>
      </c>
      <c r="C3081" s="3" t="s">
        <v>8207</v>
      </c>
      <c r="D3081" s="6">
        <v>3000</v>
      </c>
      <c r="E3081" s="8">
        <v>641</v>
      </c>
      <c r="F3081" t="s">
        <v>8220</v>
      </c>
      <c r="G3081" t="s">
        <v>8225</v>
      </c>
      <c r="H3081" t="s">
        <v>8247</v>
      </c>
      <c r="I3081">
        <v>1477550434</v>
      </c>
      <c r="J3081">
        <v>1474958434</v>
      </c>
      <c r="K3081" t="b">
        <v>0</v>
      </c>
      <c r="L3081">
        <v>14</v>
      </c>
      <c r="M3081" t="b">
        <v>0</v>
      </c>
      <c r="N3081" t="s">
        <v>8269</v>
      </c>
      <c r="O3081" s="9">
        <f>(((J3081/60)/60)/24)+DATE(1970,1,1)</f>
        <v>42640.278171296297</v>
      </c>
      <c r="P3081" t="str">
        <f>LEFT(N3081,SEARCH("/",N3081)-1)</f>
        <v>theater</v>
      </c>
      <c r="Q3081" t="str">
        <f>RIGHT(N3081,LEN(N3081)-SEARCH("/",N3081))</f>
        <v>plays</v>
      </c>
      <c r="R3081">
        <f>YEAR(O3081)</f>
        <v>2016</v>
      </c>
    </row>
    <row r="3082" spans="1:18" ht="43.5" x14ac:dyDescent="0.35">
      <c r="A3082">
        <v>4108</v>
      </c>
      <c r="B3082" s="3" t="s">
        <v>4104</v>
      </c>
      <c r="C3082" s="3" t="s">
        <v>8211</v>
      </c>
      <c r="D3082" s="6">
        <v>3000</v>
      </c>
      <c r="E3082" s="8">
        <v>59</v>
      </c>
      <c r="F3082" t="s">
        <v>8220</v>
      </c>
      <c r="G3082" t="s">
        <v>8223</v>
      </c>
      <c r="H3082" t="s">
        <v>8245</v>
      </c>
      <c r="I3082">
        <v>1488517200</v>
      </c>
      <c r="J3082">
        <v>1485909937</v>
      </c>
      <c r="K3082" t="b">
        <v>0</v>
      </c>
      <c r="L3082">
        <v>1</v>
      </c>
      <c r="M3082" t="b">
        <v>0</v>
      </c>
      <c r="N3082" t="s">
        <v>8269</v>
      </c>
      <c r="O3082" s="9">
        <f>(((J3082/60)/60)/24)+DATE(1970,1,1)</f>
        <v>42767.031678240746</v>
      </c>
      <c r="P3082" t="str">
        <f>LEFT(N3082,SEARCH("/",N3082)-1)</f>
        <v>theater</v>
      </c>
      <c r="Q3082" t="str">
        <f>RIGHT(N3082,LEN(N3082)-SEARCH("/",N3082))</f>
        <v>plays</v>
      </c>
      <c r="R3082">
        <f>YEAR(O3082)</f>
        <v>2017</v>
      </c>
    </row>
    <row r="3083" spans="1:18" ht="43.5" x14ac:dyDescent="0.35">
      <c r="A3083">
        <v>4111</v>
      </c>
      <c r="B3083" s="3" t="s">
        <v>4107</v>
      </c>
      <c r="C3083" s="3" t="s">
        <v>8214</v>
      </c>
      <c r="D3083" s="6">
        <v>3000</v>
      </c>
      <c r="E3083" s="8">
        <v>94</v>
      </c>
      <c r="F3083" t="s">
        <v>8220</v>
      </c>
      <c r="G3083" t="s">
        <v>8223</v>
      </c>
      <c r="H3083" t="s">
        <v>8245</v>
      </c>
      <c r="I3083">
        <v>1424747740</v>
      </c>
      <c r="J3083">
        <v>1422155740</v>
      </c>
      <c r="K3083" t="b">
        <v>0</v>
      </c>
      <c r="L3083">
        <v>6</v>
      </c>
      <c r="M3083" t="b">
        <v>0</v>
      </c>
      <c r="N3083" t="s">
        <v>8269</v>
      </c>
      <c r="O3083" s="9">
        <f>(((J3083/60)/60)/24)+DATE(1970,1,1)</f>
        <v>42029.135879629626</v>
      </c>
      <c r="P3083" t="str">
        <f>LEFT(N3083,SEARCH("/",N3083)-1)</f>
        <v>theater</v>
      </c>
      <c r="Q3083" t="str">
        <f>RIGHT(N3083,LEN(N3083)-SEARCH("/",N3083))</f>
        <v>plays</v>
      </c>
      <c r="R3083">
        <f>YEAR(O3083)</f>
        <v>2015</v>
      </c>
    </row>
    <row r="3084" spans="1:18" ht="43.5" x14ac:dyDescent="0.35">
      <c r="A3084">
        <v>907</v>
      </c>
      <c r="B3084" s="3" t="s">
        <v>908</v>
      </c>
      <c r="C3084" s="3" t="s">
        <v>5017</v>
      </c>
      <c r="D3084" s="6">
        <v>2900</v>
      </c>
      <c r="E3084" s="8">
        <v>0</v>
      </c>
      <c r="F3084" t="s">
        <v>8220</v>
      </c>
      <c r="G3084" t="s">
        <v>8223</v>
      </c>
      <c r="H3084" t="s">
        <v>8245</v>
      </c>
      <c r="I3084">
        <v>1315715823</v>
      </c>
      <c r="J3084">
        <v>1313123823</v>
      </c>
      <c r="K3084" t="b">
        <v>0</v>
      </c>
      <c r="L3084">
        <v>0</v>
      </c>
      <c r="M3084" t="b">
        <v>0</v>
      </c>
      <c r="N3084" t="s">
        <v>8276</v>
      </c>
      <c r="O3084" s="9">
        <f>(((J3084/60)/60)/24)+DATE(1970,1,1)</f>
        <v>40767.192395833335</v>
      </c>
      <c r="P3084" t="str">
        <f>LEFT(N3084,SEARCH("/",N3084)-1)</f>
        <v>music</v>
      </c>
      <c r="Q3084" t="str">
        <f>RIGHT(N3084,LEN(N3084)-SEARCH("/",N3084))</f>
        <v>jazz</v>
      </c>
      <c r="R3084">
        <f>YEAR(O3084)</f>
        <v>2011</v>
      </c>
    </row>
    <row r="3085" spans="1:18" ht="43.5" x14ac:dyDescent="0.35">
      <c r="A3085">
        <v>1490</v>
      </c>
      <c r="B3085" s="3" t="s">
        <v>1491</v>
      </c>
      <c r="C3085" s="3" t="s">
        <v>5600</v>
      </c>
      <c r="D3085" s="6">
        <v>2900</v>
      </c>
      <c r="E3085" s="8">
        <v>895</v>
      </c>
      <c r="F3085" t="s">
        <v>8220</v>
      </c>
      <c r="G3085" t="s">
        <v>8223</v>
      </c>
      <c r="H3085" t="s">
        <v>8245</v>
      </c>
      <c r="I3085">
        <v>1380720474</v>
      </c>
      <c r="J3085">
        <v>1378214874</v>
      </c>
      <c r="K3085" t="b">
        <v>0</v>
      </c>
      <c r="L3085">
        <v>19</v>
      </c>
      <c r="M3085" t="b">
        <v>0</v>
      </c>
      <c r="N3085" t="s">
        <v>8273</v>
      </c>
      <c r="O3085" s="9">
        <f>(((J3085/60)/60)/24)+DATE(1970,1,1)</f>
        <v>41520.561041666668</v>
      </c>
      <c r="P3085" t="str">
        <f>LEFT(N3085,SEARCH("/",N3085)-1)</f>
        <v>publishing</v>
      </c>
      <c r="Q3085" t="str">
        <f>RIGHT(N3085,LEN(N3085)-SEARCH("/",N3085))</f>
        <v>fiction</v>
      </c>
      <c r="R3085">
        <f>YEAR(O3085)</f>
        <v>2013</v>
      </c>
    </row>
    <row r="3086" spans="1:18" ht="43.5" x14ac:dyDescent="0.35">
      <c r="A3086">
        <v>2865</v>
      </c>
      <c r="B3086" s="3" t="s">
        <v>2865</v>
      </c>
      <c r="C3086" s="3" t="s">
        <v>6975</v>
      </c>
      <c r="D3086" s="6">
        <v>2888</v>
      </c>
      <c r="E3086" s="8">
        <v>0</v>
      </c>
      <c r="F3086" t="s">
        <v>8220</v>
      </c>
      <c r="G3086" t="s">
        <v>8223</v>
      </c>
      <c r="H3086" t="s">
        <v>8245</v>
      </c>
      <c r="I3086">
        <v>1420512259</v>
      </c>
      <c r="J3086">
        <v>1415328259</v>
      </c>
      <c r="K3086" t="b">
        <v>0</v>
      </c>
      <c r="L3086">
        <v>0</v>
      </c>
      <c r="M3086" t="b">
        <v>0</v>
      </c>
      <c r="N3086" t="s">
        <v>8269</v>
      </c>
      <c r="O3086" s="9">
        <f>(((J3086/60)/60)/24)+DATE(1970,1,1)</f>
        <v>41950.114108796297</v>
      </c>
      <c r="P3086" t="str">
        <f>LEFT(N3086,SEARCH("/",N3086)-1)</f>
        <v>theater</v>
      </c>
      <c r="Q3086" t="str">
        <f>RIGHT(N3086,LEN(N3086)-SEARCH("/",N3086))</f>
        <v>plays</v>
      </c>
      <c r="R3086">
        <f>YEAR(O3086)</f>
        <v>2014</v>
      </c>
    </row>
    <row r="3087" spans="1:18" ht="43.5" x14ac:dyDescent="0.35">
      <c r="A3087">
        <v>3937</v>
      </c>
      <c r="B3087" s="3" t="s">
        <v>3934</v>
      </c>
      <c r="C3087" s="3" t="s">
        <v>8045</v>
      </c>
      <c r="D3087" s="6">
        <v>2885</v>
      </c>
      <c r="E3087" s="8">
        <v>2485</v>
      </c>
      <c r="F3087" t="s">
        <v>8220</v>
      </c>
      <c r="G3087" t="s">
        <v>8223</v>
      </c>
      <c r="H3087" t="s">
        <v>8245</v>
      </c>
      <c r="I3087">
        <v>1468249760</v>
      </c>
      <c r="J3087">
        <v>1465830560</v>
      </c>
      <c r="K3087" t="b">
        <v>0</v>
      </c>
      <c r="L3087">
        <v>10</v>
      </c>
      <c r="M3087" t="b">
        <v>0</v>
      </c>
      <c r="N3087" t="s">
        <v>8269</v>
      </c>
      <c r="O3087" s="9">
        <f>(((J3087/60)/60)/24)+DATE(1970,1,1)</f>
        <v>42534.631481481483</v>
      </c>
      <c r="P3087" t="str">
        <f>LEFT(N3087,SEARCH("/",N3087)-1)</f>
        <v>theater</v>
      </c>
      <c r="Q3087" t="str">
        <f>RIGHT(N3087,LEN(N3087)-SEARCH("/",N3087))</f>
        <v>plays</v>
      </c>
      <c r="R3087">
        <f>YEAR(O3087)</f>
        <v>2016</v>
      </c>
    </row>
    <row r="3088" spans="1:18" ht="43.5" x14ac:dyDescent="0.35">
      <c r="A3088">
        <v>1722</v>
      </c>
      <c r="B3088" s="3" t="s">
        <v>1723</v>
      </c>
      <c r="C3088" s="3" t="s">
        <v>5832</v>
      </c>
      <c r="D3088" s="6">
        <v>2880</v>
      </c>
      <c r="E3088" s="8">
        <v>1</v>
      </c>
      <c r="F3088" t="s">
        <v>8220</v>
      </c>
      <c r="G3088" t="s">
        <v>8223</v>
      </c>
      <c r="H3088" t="s">
        <v>8245</v>
      </c>
      <c r="I3088">
        <v>1459642200</v>
      </c>
      <c r="J3088">
        <v>1456441429</v>
      </c>
      <c r="K3088" t="b">
        <v>0</v>
      </c>
      <c r="L3088">
        <v>1</v>
      </c>
      <c r="M3088" t="b">
        <v>0</v>
      </c>
      <c r="N3088" t="s">
        <v>8291</v>
      </c>
      <c r="O3088" s="9">
        <f>(((J3088/60)/60)/24)+DATE(1970,1,1)</f>
        <v>42425.960983796293</v>
      </c>
      <c r="P3088" t="str">
        <f>LEFT(N3088,SEARCH("/",N3088)-1)</f>
        <v>music</v>
      </c>
      <c r="Q3088" t="str">
        <f>RIGHT(N3088,LEN(N3088)-SEARCH("/",N3088))</f>
        <v>faith</v>
      </c>
      <c r="R3088">
        <f>YEAR(O3088)</f>
        <v>2016</v>
      </c>
    </row>
    <row r="3089" spans="1:18" ht="58" x14ac:dyDescent="0.35">
      <c r="A3089">
        <v>3969</v>
      </c>
      <c r="B3089" s="3" t="s">
        <v>3966</v>
      </c>
      <c r="C3089" s="3" t="s">
        <v>8076</v>
      </c>
      <c r="D3089" s="6">
        <v>2825</v>
      </c>
      <c r="E3089" s="8">
        <v>211</v>
      </c>
      <c r="F3089" t="s">
        <v>8220</v>
      </c>
      <c r="G3089" t="s">
        <v>8223</v>
      </c>
      <c r="H3089" t="s">
        <v>8245</v>
      </c>
      <c r="I3089">
        <v>1472442900</v>
      </c>
      <c r="J3089">
        <v>1471638646</v>
      </c>
      <c r="K3089" t="b">
        <v>0</v>
      </c>
      <c r="L3089">
        <v>6</v>
      </c>
      <c r="M3089" t="b">
        <v>0</v>
      </c>
      <c r="N3089" t="s">
        <v>8269</v>
      </c>
      <c r="O3089" s="9">
        <f>(((J3089/60)/60)/24)+DATE(1970,1,1)</f>
        <v>42601.854699074072</v>
      </c>
      <c r="P3089" t="str">
        <f>LEFT(N3089,SEARCH("/",N3089)-1)</f>
        <v>theater</v>
      </c>
      <c r="Q3089" t="str">
        <f>RIGHT(N3089,LEN(N3089)-SEARCH("/",N3089))</f>
        <v>plays</v>
      </c>
      <c r="R3089">
        <f>YEAR(O3089)</f>
        <v>2016</v>
      </c>
    </row>
    <row r="3090" spans="1:18" ht="43.5" x14ac:dyDescent="0.35">
      <c r="A3090">
        <v>162</v>
      </c>
      <c r="B3090" s="3" t="s">
        <v>164</v>
      </c>
      <c r="C3090" s="3" t="s">
        <v>4272</v>
      </c>
      <c r="D3090" s="6">
        <v>2800</v>
      </c>
      <c r="E3090" s="8">
        <v>435</v>
      </c>
      <c r="F3090" t="s">
        <v>8220</v>
      </c>
      <c r="G3090" t="s">
        <v>8223</v>
      </c>
      <c r="H3090" t="s">
        <v>8245</v>
      </c>
      <c r="I3090">
        <v>1408232520</v>
      </c>
      <c r="J3090">
        <v>1405393356</v>
      </c>
      <c r="K3090" t="b">
        <v>0</v>
      </c>
      <c r="L3090">
        <v>10</v>
      </c>
      <c r="M3090" t="b">
        <v>0</v>
      </c>
      <c r="N3090" t="s">
        <v>8266</v>
      </c>
      <c r="O3090" s="9">
        <f>(((J3090/60)/60)/24)+DATE(1970,1,1)</f>
        <v>41835.126805555556</v>
      </c>
      <c r="P3090" t="str">
        <f>LEFT(N3090,SEARCH("/",N3090)-1)</f>
        <v>film &amp; video</v>
      </c>
      <c r="Q3090" t="str">
        <f>RIGHT(N3090,LEN(N3090)-SEARCH("/",N3090))</f>
        <v>drama</v>
      </c>
      <c r="R3090">
        <f>YEAR(O3090)</f>
        <v>2014</v>
      </c>
    </row>
    <row r="3091" spans="1:18" ht="43.5" x14ac:dyDescent="0.35">
      <c r="A3091">
        <v>1500</v>
      </c>
      <c r="B3091" s="3" t="s">
        <v>1501</v>
      </c>
      <c r="C3091" s="3" t="s">
        <v>5610</v>
      </c>
      <c r="D3091" s="6">
        <v>2800</v>
      </c>
      <c r="E3091" s="8">
        <v>701</v>
      </c>
      <c r="F3091" t="s">
        <v>8220</v>
      </c>
      <c r="G3091" t="s">
        <v>8223</v>
      </c>
      <c r="H3091" t="s">
        <v>8245</v>
      </c>
      <c r="I3091">
        <v>1367444557</v>
      </c>
      <c r="J3091">
        <v>1364852557</v>
      </c>
      <c r="K3091" t="b">
        <v>0</v>
      </c>
      <c r="L3091">
        <v>15</v>
      </c>
      <c r="M3091" t="b">
        <v>0</v>
      </c>
      <c r="N3091" t="s">
        <v>8273</v>
      </c>
      <c r="O3091" s="9">
        <f>(((J3091/60)/60)/24)+DATE(1970,1,1)</f>
        <v>41365.904594907406</v>
      </c>
      <c r="P3091" t="str">
        <f>LEFT(N3091,SEARCH("/",N3091)-1)</f>
        <v>publishing</v>
      </c>
      <c r="Q3091" t="str">
        <f>RIGHT(N3091,LEN(N3091)-SEARCH("/",N3091))</f>
        <v>fiction</v>
      </c>
      <c r="R3091">
        <f>YEAR(O3091)</f>
        <v>2013</v>
      </c>
    </row>
    <row r="3092" spans="1:18" ht="43.5" x14ac:dyDescent="0.35">
      <c r="A3092">
        <v>939</v>
      </c>
      <c r="B3092" s="3" t="s">
        <v>940</v>
      </c>
      <c r="C3092" s="3" t="s">
        <v>5049</v>
      </c>
      <c r="D3092" s="6">
        <v>2750</v>
      </c>
      <c r="E3092" s="8">
        <v>40</v>
      </c>
      <c r="F3092" t="s">
        <v>8220</v>
      </c>
      <c r="G3092" t="s">
        <v>8223</v>
      </c>
      <c r="H3092" t="s">
        <v>8245</v>
      </c>
      <c r="I3092">
        <v>1372622280</v>
      </c>
      <c r="J3092">
        <v>1369246738</v>
      </c>
      <c r="K3092" t="b">
        <v>0</v>
      </c>
      <c r="L3092">
        <v>2</v>
      </c>
      <c r="M3092" t="b">
        <v>0</v>
      </c>
      <c r="N3092" t="s">
        <v>8276</v>
      </c>
      <c r="O3092" s="9">
        <f>(((J3092/60)/60)/24)+DATE(1970,1,1)</f>
        <v>41416.763171296298</v>
      </c>
      <c r="P3092" t="str">
        <f>LEFT(N3092,SEARCH("/",N3092)-1)</f>
        <v>music</v>
      </c>
      <c r="Q3092" t="str">
        <f>RIGHT(N3092,LEN(N3092)-SEARCH("/",N3092))</f>
        <v>jazz</v>
      </c>
      <c r="R3092">
        <f>YEAR(O3092)</f>
        <v>2013</v>
      </c>
    </row>
    <row r="3093" spans="1:18" ht="43.5" x14ac:dyDescent="0.35">
      <c r="A3093">
        <v>4074</v>
      </c>
      <c r="B3093" s="3" t="s">
        <v>4070</v>
      </c>
      <c r="C3093" s="3" t="s">
        <v>8177</v>
      </c>
      <c r="D3093" s="6">
        <v>2750</v>
      </c>
      <c r="E3093" s="8">
        <v>735</v>
      </c>
      <c r="F3093" t="s">
        <v>8220</v>
      </c>
      <c r="G3093" t="s">
        <v>8224</v>
      </c>
      <c r="H3093" t="s">
        <v>8246</v>
      </c>
      <c r="I3093">
        <v>1446732975</v>
      </c>
      <c r="J3093">
        <v>1444137375</v>
      </c>
      <c r="K3093" t="b">
        <v>0</v>
      </c>
      <c r="L3093">
        <v>21</v>
      </c>
      <c r="M3093" t="b">
        <v>0</v>
      </c>
      <c r="N3093" t="s">
        <v>8269</v>
      </c>
      <c r="O3093" s="9">
        <f>(((J3093/60)/60)/24)+DATE(1970,1,1)</f>
        <v>42283.552951388891</v>
      </c>
      <c r="P3093" t="str">
        <f>LEFT(N3093,SEARCH("/",N3093)-1)</f>
        <v>theater</v>
      </c>
      <c r="Q3093" t="str">
        <f>RIGHT(N3093,LEN(N3093)-SEARCH("/",N3093))</f>
        <v>plays</v>
      </c>
      <c r="R3093">
        <f>YEAR(O3093)</f>
        <v>2015</v>
      </c>
    </row>
    <row r="3094" spans="1:18" ht="43.5" x14ac:dyDescent="0.35">
      <c r="A3094">
        <v>1439</v>
      </c>
      <c r="B3094" s="3" t="s">
        <v>1440</v>
      </c>
      <c r="C3094" s="3" t="s">
        <v>5549</v>
      </c>
      <c r="D3094" s="6">
        <v>2725</v>
      </c>
      <c r="E3094" s="8">
        <v>180</v>
      </c>
      <c r="F3094" t="s">
        <v>8220</v>
      </c>
      <c r="G3094" t="s">
        <v>8228</v>
      </c>
      <c r="H3094" t="s">
        <v>8250</v>
      </c>
      <c r="I3094">
        <v>1425758101</v>
      </c>
      <c r="J3094">
        <v>1423166101</v>
      </c>
      <c r="K3094" t="b">
        <v>0</v>
      </c>
      <c r="L3094">
        <v>6</v>
      </c>
      <c r="M3094" t="b">
        <v>0</v>
      </c>
      <c r="N3094" t="s">
        <v>8285</v>
      </c>
      <c r="O3094" s="9">
        <f>(((J3094/60)/60)/24)+DATE(1970,1,1)</f>
        <v>42040.829872685179</v>
      </c>
      <c r="P3094" t="str">
        <f>LEFT(N3094,SEARCH("/",N3094)-1)</f>
        <v>publishing</v>
      </c>
      <c r="Q3094" t="str">
        <f>RIGHT(N3094,LEN(N3094)-SEARCH("/",N3094))</f>
        <v>translations</v>
      </c>
      <c r="R3094">
        <f>YEAR(O3094)</f>
        <v>2015</v>
      </c>
    </row>
    <row r="3095" spans="1:18" ht="43.5" x14ac:dyDescent="0.35">
      <c r="A3095">
        <v>977</v>
      </c>
      <c r="B3095" s="3" t="s">
        <v>978</v>
      </c>
      <c r="C3095" s="3" t="s">
        <v>5087</v>
      </c>
      <c r="D3095" s="6">
        <v>2700</v>
      </c>
      <c r="E3095" s="8">
        <v>909</v>
      </c>
      <c r="F3095" t="s">
        <v>8220</v>
      </c>
      <c r="G3095" t="s">
        <v>8238</v>
      </c>
      <c r="H3095" t="s">
        <v>8248</v>
      </c>
      <c r="I3095">
        <v>1456094197</v>
      </c>
      <c r="J3095">
        <v>1453502197</v>
      </c>
      <c r="K3095" t="b">
        <v>0</v>
      </c>
      <c r="L3095">
        <v>12</v>
      </c>
      <c r="M3095" t="b">
        <v>0</v>
      </c>
      <c r="N3095" t="s">
        <v>8271</v>
      </c>
      <c r="O3095" s="9">
        <f>(((J3095/60)/60)/24)+DATE(1970,1,1)</f>
        <v>42391.942094907412</v>
      </c>
      <c r="P3095" t="str">
        <f>LEFT(N3095,SEARCH("/",N3095)-1)</f>
        <v>technology</v>
      </c>
      <c r="Q3095" t="str">
        <f>RIGHT(N3095,LEN(N3095)-SEARCH("/",N3095))</f>
        <v>wearables</v>
      </c>
      <c r="R3095">
        <f>YEAR(O3095)</f>
        <v>2016</v>
      </c>
    </row>
    <row r="3096" spans="1:18" ht="43.5" x14ac:dyDescent="0.35">
      <c r="A3096">
        <v>169</v>
      </c>
      <c r="B3096" s="3" t="s">
        <v>171</v>
      </c>
      <c r="C3096" s="3" t="s">
        <v>4279</v>
      </c>
      <c r="D3096" s="6">
        <v>2500</v>
      </c>
      <c r="E3096" s="8">
        <v>560</v>
      </c>
      <c r="F3096" t="s">
        <v>8220</v>
      </c>
      <c r="G3096" t="s">
        <v>8224</v>
      </c>
      <c r="H3096" t="s">
        <v>8246</v>
      </c>
      <c r="I3096">
        <v>1413634059</v>
      </c>
      <c r="J3096">
        <v>1411042059</v>
      </c>
      <c r="K3096" t="b">
        <v>0</v>
      </c>
      <c r="L3096">
        <v>10</v>
      </c>
      <c r="M3096" t="b">
        <v>0</v>
      </c>
      <c r="N3096" t="s">
        <v>8266</v>
      </c>
      <c r="O3096" s="9">
        <f>(((J3096/60)/60)/24)+DATE(1970,1,1)</f>
        <v>41900.505312499998</v>
      </c>
      <c r="P3096" t="str">
        <f>LEFT(N3096,SEARCH("/",N3096)-1)</f>
        <v>film &amp; video</v>
      </c>
      <c r="Q3096" t="str">
        <f>RIGHT(N3096,LEN(N3096)-SEARCH("/",N3096))</f>
        <v>drama</v>
      </c>
      <c r="R3096">
        <f>YEAR(O3096)</f>
        <v>2014</v>
      </c>
    </row>
    <row r="3097" spans="1:18" ht="43.5" x14ac:dyDescent="0.35">
      <c r="A3097">
        <v>194</v>
      </c>
      <c r="B3097" s="3" t="s">
        <v>196</v>
      </c>
      <c r="C3097" s="3" t="s">
        <v>4304</v>
      </c>
      <c r="D3097" s="6">
        <v>2500</v>
      </c>
      <c r="E3097" s="8">
        <v>3</v>
      </c>
      <c r="F3097" t="s">
        <v>8220</v>
      </c>
      <c r="G3097" t="s">
        <v>8224</v>
      </c>
      <c r="H3097" t="s">
        <v>8246</v>
      </c>
      <c r="I3097">
        <v>1457308531</v>
      </c>
      <c r="J3097">
        <v>1452124531</v>
      </c>
      <c r="K3097" t="b">
        <v>0</v>
      </c>
      <c r="L3097">
        <v>3</v>
      </c>
      <c r="M3097" t="b">
        <v>0</v>
      </c>
      <c r="N3097" t="s">
        <v>8266</v>
      </c>
      <c r="O3097" s="9">
        <f>(((J3097/60)/60)/24)+DATE(1970,1,1)</f>
        <v>42375.996886574074</v>
      </c>
      <c r="P3097" t="str">
        <f>LEFT(N3097,SEARCH("/",N3097)-1)</f>
        <v>film &amp; video</v>
      </c>
      <c r="Q3097" t="str">
        <f>RIGHT(N3097,LEN(N3097)-SEARCH("/",N3097))</f>
        <v>drama</v>
      </c>
      <c r="R3097">
        <f>YEAR(O3097)</f>
        <v>2016</v>
      </c>
    </row>
    <row r="3098" spans="1:18" ht="43.5" x14ac:dyDescent="0.35">
      <c r="A3098">
        <v>197</v>
      </c>
      <c r="B3098" s="3" t="s">
        <v>199</v>
      </c>
      <c r="C3098" s="3" t="s">
        <v>4307</v>
      </c>
      <c r="D3098" s="6">
        <v>2500</v>
      </c>
      <c r="E3098" s="8">
        <v>262</v>
      </c>
      <c r="F3098" t="s">
        <v>8220</v>
      </c>
      <c r="G3098" t="s">
        <v>8224</v>
      </c>
      <c r="H3098" t="s">
        <v>8246</v>
      </c>
      <c r="I3098">
        <v>1487365200</v>
      </c>
      <c r="J3098">
        <v>1483734100</v>
      </c>
      <c r="K3098" t="b">
        <v>0</v>
      </c>
      <c r="L3098">
        <v>8</v>
      </c>
      <c r="M3098" t="b">
        <v>0</v>
      </c>
      <c r="N3098" t="s">
        <v>8266</v>
      </c>
      <c r="O3098" s="9">
        <f>(((J3098/60)/60)/24)+DATE(1970,1,1)</f>
        <v>42741.848379629635</v>
      </c>
      <c r="P3098" t="str">
        <f>LEFT(N3098,SEARCH("/",N3098)-1)</f>
        <v>film &amp; video</v>
      </c>
      <c r="Q3098" t="str">
        <f>RIGHT(N3098,LEN(N3098)-SEARCH("/",N3098))</f>
        <v>drama</v>
      </c>
      <c r="R3098">
        <f>YEAR(O3098)</f>
        <v>2017</v>
      </c>
    </row>
    <row r="3099" spans="1:18" ht="43.5" x14ac:dyDescent="0.35">
      <c r="A3099">
        <v>203</v>
      </c>
      <c r="B3099" s="3" t="s">
        <v>205</v>
      </c>
      <c r="C3099" s="3" t="s">
        <v>4313</v>
      </c>
      <c r="D3099" s="6">
        <v>2500</v>
      </c>
      <c r="E3099" s="8">
        <v>746</v>
      </c>
      <c r="F3099" t="s">
        <v>8220</v>
      </c>
      <c r="G3099" t="s">
        <v>8224</v>
      </c>
      <c r="H3099" t="s">
        <v>8246</v>
      </c>
      <c r="I3099">
        <v>1422562864</v>
      </c>
      <c r="J3099">
        <v>1417378864</v>
      </c>
      <c r="K3099" t="b">
        <v>0</v>
      </c>
      <c r="L3099">
        <v>8</v>
      </c>
      <c r="M3099" t="b">
        <v>0</v>
      </c>
      <c r="N3099" t="s">
        <v>8266</v>
      </c>
      <c r="O3099" s="9">
        <f>(((J3099/60)/60)/24)+DATE(1970,1,1)</f>
        <v>41973.847962962958</v>
      </c>
      <c r="P3099" t="str">
        <f>LEFT(N3099,SEARCH("/",N3099)-1)</f>
        <v>film &amp; video</v>
      </c>
      <c r="Q3099" t="str">
        <f>RIGHT(N3099,LEN(N3099)-SEARCH("/",N3099))</f>
        <v>drama</v>
      </c>
      <c r="R3099">
        <f>YEAR(O3099)</f>
        <v>2014</v>
      </c>
    </row>
    <row r="3100" spans="1:18" ht="58" x14ac:dyDescent="0.35">
      <c r="A3100">
        <v>434</v>
      </c>
      <c r="B3100" s="3" t="s">
        <v>435</v>
      </c>
      <c r="C3100" s="3" t="s">
        <v>4544</v>
      </c>
      <c r="D3100" s="6">
        <v>2500</v>
      </c>
      <c r="E3100" s="8">
        <v>125</v>
      </c>
      <c r="F3100" t="s">
        <v>8220</v>
      </c>
      <c r="G3100" t="s">
        <v>8223</v>
      </c>
      <c r="H3100" t="s">
        <v>8245</v>
      </c>
      <c r="I3100">
        <v>1385931702</v>
      </c>
      <c r="J3100">
        <v>1383076902</v>
      </c>
      <c r="K3100" t="b">
        <v>0</v>
      </c>
      <c r="L3100">
        <v>2</v>
      </c>
      <c r="M3100" t="b">
        <v>0</v>
      </c>
      <c r="N3100" t="s">
        <v>8268</v>
      </c>
      <c r="O3100" s="9">
        <f>(((J3100/60)/60)/24)+DATE(1970,1,1)</f>
        <v>41576.834513888891</v>
      </c>
      <c r="P3100" t="str">
        <f>LEFT(N3100,SEARCH("/",N3100)-1)</f>
        <v>film &amp; video</v>
      </c>
      <c r="Q3100" t="str">
        <f>RIGHT(N3100,LEN(N3100)-SEARCH("/",N3100))</f>
        <v>animation</v>
      </c>
      <c r="R3100">
        <f>YEAR(O3100)</f>
        <v>2013</v>
      </c>
    </row>
    <row r="3101" spans="1:18" ht="43.5" x14ac:dyDescent="0.35">
      <c r="A3101">
        <v>448</v>
      </c>
      <c r="B3101" s="3" t="s">
        <v>449</v>
      </c>
      <c r="C3101" s="3" t="s">
        <v>4558</v>
      </c>
      <c r="D3101" s="6">
        <v>2500</v>
      </c>
      <c r="E3101" s="8">
        <v>82.01</v>
      </c>
      <c r="F3101" t="s">
        <v>8220</v>
      </c>
      <c r="G3101" t="s">
        <v>8223</v>
      </c>
      <c r="H3101" t="s">
        <v>8245</v>
      </c>
      <c r="I3101">
        <v>1400091095</v>
      </c>
      <c r="J3101">
        <v>1398363095</v>
      </c>
      <c r="K3101" t="b">
        <v>0</v>
      </c>
      <c r="L3101">
        <v>4</v>
      </c>
      <c r="M3101" t="b">
        <v>0</v>
      </c>
      <c r="N3101" t="s">
        <v>8268</v>
      </c>
      <c r="O3101" s="9">
        <f>(((J3101/60)/60)/24)+DATE(1970,1,1)</f>
        <v>41753.758043981477</v>
      </c>
      <c r="P3101" t="str">
        <f>LEFT(N3101,SEARCH("/",N3101)-1)</f>
        <v>film &amp; video</v>
      </c>
      <c r="Q3101" t="str">
        <f>RIGHT(N3101,LEN(N3101)-SEARCH("/",N3101))</f>
        <v>animation</v>
      </c>
      <c r="R3101">
        <f>YEAR(O3101)</f>
        <v>2014</v>
      </c>
    </row>
    <row r="3102" spans="1:18" ht="58" x14ac:dyDescent="0.35">
      <c r="A3102">
        <v>549</v>
      </c>
      <c r="B3102" s="3" t="s">
        <v>550</v>
      </c>
      <c r="C3102" s="3" t="s">
        <v>4659</v>
      </c>
      <c r="D3102" s="6">
        <v>2500</v>
      </c>
      <c r="E3102" s="8">
        <v>68</v>
      </c>
      <c r="F3102" t="s">
        <v>8220</v>
      </c>
      <c r="G3102" t="s">
        <v>8224</v>
      </c>
      <c r="H3102" t="s">
        <v>8246</v>
      </c>
      <c r="I3102">
        <v>1436368622</v>
      </c>
      <c r="J3102">
        <v>1433776622</v>
      </c>
      <c r="K3102" t="b">
        <v>0</v>
      </c>
      <c r="L3102">
        <v>8</v>
      </c>
      <c r="M3102" t="b">
        <v>0</v>
      </c>
      <c r="N3102" t="s">
        <v>8270</v>
      </c>
      <c r="O3102" s="9">
        <f>(((J3102/60)/60)/24)+DATE(1970,1,1)</f>
        <v>42163.636828703704</v>
      </c>
      <c r="P3102" t="str">
        <f>LEFT(N3102,SEARCH("/",N3102)-1)</f>
        <v>technology</v>
      </c>
      <c r="Q3102" t="str">
        <f>RIGHT(N3102,LEN(N3102)-SEARCH("/",N3102))</f>
        <v>web</v>
      </c>
      <c r="R3102">
        <f>YEAR(O3102)</f>
        <v>2015</v>
      </c>
    </row>
    <row r="3103" spans="1:18" ht="43.5" x14ac:dyDescent="0.35">
      <c r="A3103">
        <v>569</v>
      </c>
      <c r="B3103" s="3" t="s">
        <v>570</v>
      </c>
      <c r="C3103" s="3" t="s">
        <v>4679</v>
      </c>
      <c r="D3103" s="6">
        <v>2500</v>
      </c>
      <c r="E3103" s="8">
        <v>20</v>
      </c>
      <c r="F3103" t="s">
        <v>8220</v>
      </c>
      <c r="G3103" t="s">
        <v>8228</v>
      </c>
      <c r="H3103" t="s">
        <v>8250</v>
      </c>
      <c r="I3103">
        <v>1451679612</v>
      </c>
      <c r="J3103">
        <v>1449087612</v>
      </c>
      <c r="K3103" t="b">
        <v>0</v>
      </c>
      <c r="L3103">
        <v>1</v>
      </c>
      <c r="M3103" t="b">
        <v>0</v>
      </c>
      <c r="N3103" t="s">
        <v>8270</v>
      </c>
      <c r="O3103" s="9">
        <f>(((J3103/60)/60)/24)+DATE(1970,1,1)</f>
        <v>42340.847361111111</v>
      </c>
      <c r="P3103" t="str">
        <f>LEFT(N3103,SEARCH("/",N3103)-1)</f>
        <v>technology</v>
      </c>
      <c r="Q3103" t="str">
        <f>RIGHT(N3103,LEN(N3103)-SEARCH("/",N3103))</f>
        <v>web</v>
      </c>
      <c r="R3103">
        <f>YEAR(O3103)</f>
        <v>2015</v>
      </c>
    </row>
    <row r="3104" spans="1:18" ht="43.5" x14ac:dyDescent="0.35">
      <c r="A3104">
        <v>572</v>
      </c>
      <c r="B3104" s="3" t="s">
        <v>573</v>
      </c>
      <c r="C3104" s="3" t="s">
        <v>4682</v>
      </c>
      <c r="D3104" s="6">
        <v>2500</v>
      </c>
      <c r="E3104" s="8">
        <v>0</v>
      </c>
      <c r="F3104" t="s">
        <v>8220</v>
      </c>
      <c r="G3104" t="s">
        <v>8223</v>
      </c>
      <c r="H3104" t="s">
        <v>8245</v>
      </c>
      <c r="I3104">
        <v>1446660688</v>
      </c>
      <c r="J3104">
        <v>1444065088</v>
      </c>
      <c r="K3104" t="b">
        <v>0</v>
      </c>
      <c r="L3104">
        <v>0</v>
      </c>
      <c r="M3104" t="b">
        <v>0</v>
      </c>
      <c r="N3104" t="s">
        <v>8270</v>
      </c>
      <c r="O3104" s="9">
        <f>(((J3104/60)/60)/24)+DATE(1970,1,1)</f>
        <v>42282.71629629629</v>
      </c>
      <c r="P3104" t="str">
        <f>LEFT(N3104,SEARCH("/",N3104)-1)</f>
        <v>technology</v>
      </c>
      <c r="Q3104" t="str">
        <f>RIGHT(N3104,LEN(N3104)-SEARCH("/",N3104))</f>
        <v>web</v>
      </c>
      <c r="R3104">
        <f>YEAR(O3104)</f>
        <v>2015</v>
      </c>
    </row>
    <row r="3105" spans="1:18" ht="29" x14ac:dyDescent="0.35">
      <c r="A3105">
        <v>598</v>
      </c>
      <c r="B3105" s="3" t="s">
        <v>599</v>
      </c>
      <c r="C3105" s="3" t="s">
        <v>4708</v>
      </c>
      <c r="D3105" s="6">
        <v>2500</v>
      </c>
      <c r="E3105" s="8">
        <v>850</v>
      </c>
      <c r="F3105" t="s">
        <v>8220</v>
      </c>
      <c r="G3105" t="s">
        <v>8223</v>
      </c>
      <c r="H3105" t="s">
        <v>8245</v>
      </c>
      <c r="I3105">
        <v>1417737781</v>
      </c>
      <c r="J3105">
        <v>1415145781</v>
      </c>
      <c r="K3105" t="b">
        <v>0</v>
      </c>
      <c r="L3105">
        <v>7</v>
      </c>
      <c r="M3105" t="b">
        <v>0</v>
      </c>
      <c r="N3105" t="s">
        <v>8270</v>
      </c>
      <c r="O3105" s="9">
        <f>(((J3105/60)/60)/24)+DATE(1970,1,1)</f>
        <v>41948.00209490741</v>
      </c>
      <c r="P3105" t="str">
        <f>LEFT(N3105,SEARCH("/",N3105)-1)</f>
        <v>technology</v>
      </c>
      <c r="Q3105" t="str">
        <f>RIGHT(N3105,LEN(N3105)-SEARCH("/",N3105))</f>
        <v>web</v>
      </c>
      <c r="R3105">
        <f>YEAR(O3105)</f>
        <v>2014</v>
      </c>
    </row>
    <row r="3106" spans="1:18" ht="43.5" x14ac:dyDescent="0.35">
      <c r="A3106">
        <v>681</v>
      </c>
      <c r="B3106" s="3" t="s">
        <v>682</v>
      </c>
      <c r="C3106" s="3" t="s">
        <v>4791</v>
      </c>
      <c r="D3106" s="6">
        <v>2500</v>
      </c>
      <c r="E3106" s="8">
        <v>1</v>
      </c>
      <c r="F3106" t="s">
        <v>8220</v>
      </c>
      <c r="G3106" t="s">
        <v>8223</v>
      </c>
      <c r="H3106" t="s">
        <v>8245</v>
      </c>
      <c r="I3106">
        <v>1477509604</v>
      </c>
      <c r="J3106">
        <v>1474917604</v>
      </c>
      <c r="K3106" t="b">
        <v>0</v>
      </c>
      <c r="L3106">
        <v>1</v>
      </c>
      <c r="M3106" t="b">
        <v>0</v>
      </c>
      <c r="N3106" t="s">
        <v>8271</v>
      </c>
      <c r="O3106" s="9">
        <f>(((J3106/60)/60)/24)+DATE(1970,1,1)</f>
        <v>42639.805601851855</v>
      </c>
      <c r="P3106" t="str">
        <f>LEFT(N3106,SEARCH("/",N3106)-1)</f>
        <v>technology</v>
      </c>
      <c r="Q3106" t="str">
        <f>RIGHT(N3106,LEN(N3106)-SEARCH("/",N3106))</f>
        <v>wearables</v>
      </c>
      <c r="R3106">
        <f>YEAR(O3106)</f>
        <v>2016</v>
      </c>
    </row>
    <row r="3107" spans="1:18" ht="43.5" x14ac:dyDescent="0.35">
      <c r="A3107">
        <v>768</v>
      </c>
      <c r="B3107" s="3" t="s">
        <v>769</v>
      </c>
      <c r="C3107" s="3" t="s">
        <v>4878</v>
      </c>
      <c r="D3107" s="6">
        <v>2500</v>
      </c>
      <c r="E3107" s="8">
        <v>0</v>
      </c>
      <c r="F3107" t="s">
        <v>8220</v>
      </c>
      <c r="G3107" t="s">
        <v>8223</v>
      </c>
      <c r="H3107" t="s">
        <v>8245</v>
      </c>
      <c r="I3107">
        <v>1387169890</v>
      </c>
      <c r="J3107">
        <v>1384577890</v>
      </c>
      <c r="K3107" t="b">
        <v>0</v>
      </c>
      <c r="L3107">
        <v>0</v>
      </c>
      <c r="M3107" t="b">
        <v>0</v>
      </c>
      <c r="N3107" t="s">
        <v>8273</v>
      </c>
      <c r="O3107" s="9">
        <f>(((J3107/60)/60)/24)+DATE(1970,1,1)</f>
        <v>41594.207060185188</v>
      </c>
      <c r="P3107" t="str">
        <f>LEFT(N3107,SEARCH("/",N3107)-1)</f>
        <v>publishing</v>
      </c>
      <c r="Q3107" t="str">
        <f>RIGHT(N3107,LEN(N3107)-SEARCH("/",N3107))</f>
        <v>fiction</v>
      </c>
      <c r="R3107">
        <f>YEAR(O3107)</f>
        <v>2013</v>
      </c>
    </row>
    <row r="3108" spans="1:18" ht="43.5" x14ac:dyDescent="0.35">
      <c r="A3108">
        <v>898</v>
      </c>
      <c r="B3108" s="3" t="s">
        <v>899</v>
      </c>
      <c r="C3108" s="3" t="s">
        <v>5008</v>
      </c>
      <c r="D3108" s="6">
        <v>2500</v>
      </c>
      <c r="E3108" s="8">
        <v>70</v>
      </c>
      <c r="F3108" t="s">
        <v>8220</v>
      </c>
      <c r="G3108" t="s">
        <v>8223</v>
      </c>
      <c r="H3108" t="s">
        <v>8245</v>
      </c>
      <c r="I3108">
        <v>1326651110</v>
      </c>
      <c r="J3108">
        <v>1322763110</v>
      </c>
      <c r="K3108" t="b">
        <v>0</v>
      </c>
      <c r="L3108">
        <v>2</v>
      </c>
      <c r="M3108" t="b">
        <v>0</v>
      </c>
      <c r="N3108" t="s">
        <v>8277</v>
      </c>
      <c r="O3108" s="9">
        <f>(((J3108/60)/60)/24)+DATE(1970,1,1)</f>
        <v>40878.758217592593</v>
      </c>
      <c r="P3108" t="str">
        <f>LEFT(N3108,SEARCH("/",N3108)-1)</f>
        <v>music</v>
      </c>
      <c r="Q3108" t="str">
        <f>RIGHT(N3108,LEN(N3108)-SEARCH("/",N3108))</f>
        <v>indie rock</v>
      </c>
      <c r="R3108">
        <f>YEAR(O3108)</f>
        <v>2011</v>
      </c>
    </row>
    <row r="3109" spans="1:18" ht="43.5" x14ac:dyDescent="0.35">
      <c r="A3109">
        <v>908</v>
      </c>
      <c r="B3109" s="3" t="s">
        <v>909</v>
      </c>
      <c r="C3109" s="3" t="s">
        <v>5018</v>
      </c>
      <c r="D3109" s="6">
        <v>2500</v>
      </c>
      <c r="E3109" s="8">
        <v>0</v>
      </c>
      <c r="F3109" t="s">
        <v>8220</v>
      </c>
      <c r="G3109" t="s">
        <v>8223</v>
      </c>
      <c r="H3109" t="s">
        <v>8245</v>
      </c>
      <c r="I3109">
        <v>1280206740</v>
      </c>
      <c r="J3109">
        <v>1276283655</v>
      </c>
      <c r="K3109" t="b">
        <v>0</v>
      </c>
      <c r="L3109">
        <v>0</v>
      </c>
      <c r="M3109" t="b">
        <v>0</v>
      </c>
      <c r="N3109" t="s">
        <v>8276</v>
      </c>
      <c r="O3109" s="9">
        <f>(((J3109/60)/60)/24)+DATE(1970,1,1)</f>
        <v>40340.801562499997</v>
      </c>
      <c r="P3109" t="str">
        <f>LEFT(N3109,SEARCH("/",N3109)-1)</f>
        <v>music</v>
      </c>
      <c r="Q3109" t="str">
        <f>RIGHT(N3109,LEN(N3109)-SEARCH("/",N3109))</f>
        <v>jazz</v>
      </c>
      <c r="R3109">
        <f>YEAR(O3109)</f>
        <v>2010</v>
      </c>
    </row>
    <row r="3110" spans="1:18" ht="43.5" x14ac:dyDescent="0.35">
      <c r="A3110">
        <v>962</v>
      </c>
      <c r="B3110" s="3" t="s">
        <v>963</v>
      </c>
      <c r="C3110" s="3" t="s">
        <v>5072</v>
      </c>
      <c r="D3110" s="6">
        <v>2500</v>
      </c>
      <c r="E3110" s="8">
        <v>712</v>
      </c>
      <c r="F3110" t="s">
        <v>8220</v>
      </c>
      <c r="G3110" t="s">
        <v>8223</v>
      </c>
      <c r="H3110" t="s">
        <v>8245</v>
      </c>
      <c r="I3110">
        <v>1455210353</v>
      </c>
      <c r="J3110">
        <v>1451927153</v>
      </c>
      <c r="K3110" t="b">
        <v>0</v>
      </c>
      <c r="L3110">
        <v>37</v>
      </c>
      <c r="M3110" t="b">
        <v>0</v>
      </c>
      <c r="N3110" t="s">
        <v>8271</v>
      </c>
      <c r="O3110" s="9">
        <f>(((J3110/60)/60)/24)+DATE(1970,1,1)</f>
        <v>42373.712418981479</v>
      </c>
      <c r="P3110" t="str">
        <f>LEFT(N3110,SEARCH("/",N3110)-1)</f>
        <v>technology</v>
      </c>
      <c r="Q3110" t="str">
        <f>RIGHT(N3110,LEN(N3110)-SEARCH("/",N3110))</f>
        <v>wearables</v>
      </c>
      <c r="R3110">
        <f>YEAR(O3110)</f>
        <v>2016</v>
      </c>
    </row>
    <row r="3111" spans="1:18" ht="43.5" x14ac:dyDescent="0.35">
      <c r="A3111">
        <v>1111</v>
      </c>
      <c r="B3111" s="3" t="s">
        <v>1112</v>
      </c>
      <c r="C3111" s="3" t="s">
        <v>5221</v>
      </c>
      <c r="D3111" s="6">
        <v>2500</v>
      </c>
      <c r="E3111" s="8">
        <v>1</v>
      </c>
      <c r="F3111" t="s">
        <v>8220</v>
      </c>
      <c r="G3111" t="s">
        <v>8223</v>
      </c>
      <c r="H3111" t="s">
        <v>8245</v>
      </c>
      <c r="I3111">
        <v>1452228790</v>
      </c>
      <c r="J3111">
        <v>1449636790</v>
      </c>
      <c r="K3111" t="b">
        <v>0</v>
      </c>
      <c r="L3111">
        <v>1</v>
      </c>
      <c r="M3111" t="b">
        <v>0</v>
      </c>
      <c r="N3111" t="s">
        <v>8280</v>
      </c>
      <c r="O3111" s="9">
        <f>(((J3111/60)/60)/24)+DATE(1970,1,1)</f>
        <v>42347.203587962969</v>
      </c>
      <c r="P3111" t="str">
        <f>LEFT(N3111,SEARCH("/",N3111)-1)</f>
        <v>games</v>
      </c>
      <c r="Q3111" t="str">
        <f>RIGHT(N3111,LEN(N3111)-SEARCH("/",N3111))</f>
        <v>video games</v>
      </c>
      <c r="R3111">
        <f>YEAR(O3111)</f>
        <v>2015</v>
      </c>
    </row>
    <row r="3112" spans="1:18" ht="29" x14ac:dyDescent="0.35">
      <c r="A3112">
        <v>1150</v>
      </c>
      <c r="B3112" s="3" t="s">
        <v>1151</v>
      </c>
      <c r="C3112" s="3" t="s">
        <v>5260</v>
      </c>
      <c r="D3112" s="6">
        <v>2500</v>
      </c>
      <c r="E3112" s="8">
        <v>252</v>
      </c>
      <c r="F3112" t="s">
        <v>8220</v>
      </c>
      <c r="G3112" t="s">
        <v>8223</v>
      </c>
      <c r="H3112" t="s">
        <v>8245</v>
      </c>
      <c r="I3112">
        <v>1452293675</v>
      </c>
      <c r="J3112">
        <v>1447109675</v>
      </c>
      <c r="K3112" t="b">
        <v>0</v>
      </c>
      <c r="L3112">
        <v>6</v>
      </c>
      <c r="M3112" t="b">
        <v>0</v>
      </c>
      <c r="N3112" t="s">
        <v>8282</v>
      </c>
      <c r="O3112" s="9">
        <f>(((J3112/60)/60)/24)+DATE(1970,1,1)</f>
        <v>42317.954571759255</v>
      </c>
      <c r="P3112" t="str">
        <f>LEFT(N3112,SEARCH("/",N3112)-1)</f>
        <v>food</v>
      </c>
      <c r="Q3112" t="str">
        <f>RIGHT(N3112,LEN(N3112)-SEARCH("/",N3112))</f>
        <v>food trucks</v>
      </c>
      <c r="R3112">
        <f>YEAR(O3112)</f>
        <v>2015</v>
      </c>
    </row>
    <row r="3113" spans="1:18" ht="43.5" x14ac:dyDescent="0.35">
      <c r="A3113">
        <v>1183</v>
      </c>
      <c r="B3113" s="3" t="s">
        <v>1184</v>
      </c>
      <c r="C3113" s="3" t="s">
        <v>5293</v>
      </c>
      <c r="D3113" s="6">
        <v>2500</v>
      </c>
      <c r="E3113" s="8">
        <v>100</v>
      </c>
      <c r="F3113" t="s">
        <v>8220</v>
      </c>
      <c r="G3113" t="s">
        <v>8223</v>
      </c>
      <c r="H3113" t="s">
        <v>8245</v>
      </c>
      <c r="I3113">
        <v>1478059140</v>
      </c>
      <c r="J3113">
        <v>1476391223</v>
      </c>
      <c r="K3113" t="b">
        <v>0</v>
      </c>
      <c r="L3113">
        <v>3</v>
      </c>
      <c r="M3113" t="b">
        <v>0</v>
      </c>
      <c r="N3113" t="s">
        <v>8282</v>
      </c>
      <c r="O3113" s="9">
        <f>(((J3113/60)/60)/24)+DATE(1970,1,1)</f>
        <v>42656.86137731481</v>
      </c>
      <c r="P3113" t="str">
        <f>LEFT(N3113,SEARCH("/",N3113)-1)</f>
        <v>food</v>
      </c>
      <c r="Q3113" t="str">
        <f>RIGHT(N3113,LEN(N3113)-SEARCH("/",N3113))</f>
        <v>food trucks</v>
      </c>
      <c r="R3113">
        <f>YEAR(O3113)</f>
        <v>2016</v>
      </c>
    </row>
    <row r="3114" spans="1:18" ht="43.5" x14ac:dyDescent="0.35">
      <c r="A3114">
        <v>1557</v>
      </c>
      <c r="B3114" s="3" t="s">
        <v>1558</v>
      </c>
      <c r="C3114" s="3" t="s">
        <v>5667</v>
      </c>
      <c r="D3114" s="6">
        <v>2500</v>
      </c>
      <c r="E3114" s="8">
        <v>100</v>
      </c>
      <c r="F3114" t="s">
        <v>8220</v>
      </c>
      <c r="G3114" t="s">
        <v>8223</v>
      </c>
      <c r="H3114" t="s">
        <v>8245</v>
      </c>
      <c r="I3114">
        <v>1411227633</v>
      </c>
      <c r="J3114">
        <v>1408549233</v>
      </c>
      <c r="K3114" t="b">
        <v>0</v>
      </c>
      <c r="L3114">
        <v>1</v>
      </c>
      <c r="M3114" t="b">
        <v>0</v>
      </c>
      <c r="N3114" t="s">
        <v>8287</v>
      </c>
      <c r="O3114" s="9">
        <f>(((J3114/60)/60)/24)+DATE(1970,1,1)</f>
        <v>41871.65315972222</v>
      </c>
      <c r="P3114" t="str">
        <f>LEFT(N3114,SEARCH("/",N3114)-1)</f>
        <v>photography</v>
      </c>
      <c r="Q3114" t="str">
        <f>RIGHT(N3114,LEN(N3114)-SEARCH("/",N3114))</f>
        <v>nature</v>
      </c>
      <c r="R3114">
        <f>YEAR(O3114)</f>
        <v>2014</v>
      </c>
    </row>
    <row r="3115" spans="1:18" ht="43.5" x14ac:dyDescent="0.35">
      <c r="A3115">
        <v>1560</v>
      </c>
      <c r="B3115" s="3" t="s">
        <v>1561</v>
      </c>
      <c r="C3115" s="3" t="s">
        <v>5670</v>
      </c>
      <c r="D3115" s="6">
        <v>2500</v>
      </c>
      <c r="E3115" s="8">
        <v>94</v>
      </c>
      <c r="F3115" t="s">
        <v>8220</v>
      </c>
      <c r="G3115" t="s">
        <v>8223</v>
      </c>
      <c r="H3115" t="s">
        <v>8245</v>
      </c>
      <c r="I3115">
        <v>1415842193</v>
      </c>
      <c r="J3115">
        <v>1414110593</v>
      </c>
      <c r="K3115" t="b">
        <v>0</v>
      </c>
      <c r="L3115">
        <v>4</v>
      </c>
      <c r="M3115" t="b">
        <v>0</v>
      </c>
      <c r="N3115" t="s">
        <v>8287</v>
      </c>
      <c r="O3115" s="9">
        <f>(((J3115/60)/60)/24)+DATE(1970,1,1)</f>
        <v>41936.020752314813</v>
      </c>
      <c r="P3115" t="str">
        <f>LEFT(N3115,SEARCH("/",N3115)-1)</f>
        <v>photography</v>
      </c>
      <c r="Q3115" t="str">
        <f>RIGHT(N3115,LEN(N3115)-SEARCH("/",N3115))</f>
        <v>nature</v>
      </c>
      <c r="R3115">
        <f>YEAR(O3115)</f>
        <v>2014</v>
      </c>
    </row>
    <row r="3116" spans="1:18" ht="43.5" x14ac:dyDescent="0.35">
      <c r="A3116">
        <v>1774</v>
      </c>
      <c r="B3116" s="3" t="s">
        <v>1775</v>
      </c>
      <c r="C3116" s="3" t="s">
        <v>5884</v>
      </c>
      <c r="D3116" s="6">
        <v>2500</v>
      </c>
      <c r="E3116" s="8">
        <v>1148</v>
      </c>
      <c r="F3116" t="s">
        <v>8220</v>
      </c>
      <c r="G3116" t="s">
        <v>8223</v>
      </c>
      <c r="H3116" t="s">
        <v>8245</v>
      </c>
      <c r="I3116">
        <v>1417273140</v>
      </c>
      <c r="J3116">
        <v>1413609292</v>
      </c>
      <c r="K3116" t="b">
        <v>1</v>
      </c>
      <c r="L3116">
        <v>13</v>
      </c>
      <c r="M3116" t="b">
        <v>0</v>
      </c>
      <c r="N3116" t="s">
        <v>8283</v>
      </c>
      <c r="O3116" s="9">
        <f>(((J3116/60)/60)/24)+DATE(1970,1,1)</f>
        <v>41930.218657407408</v>
      </c>
      <c r="P3116" t="str">
        <f>LEFT(N3116,SEARCH("/",N3116)-1)</f>
        <v>photography</v>
      </c>
      <c r="Q3116" t="str">
        <f>RIGHT(N3116,LEN(N3116)-SEARCH("/",N3116))</f>
        <v>photobooks</v>
      </c>
      <c r="R3116">
        <f>YEAR(O3116)</f>
        <v>2014</v>
      </c>
    </row>
    <row r="3117" spans="1:18" ht="43.5" x14ac:dyDescent="0.35">
      <c r="A3117">
        <v>1863</v>
      </c>
      <c r="B3117" s="3" t="s">
        <v>1864</v>
      </c>
      <c r="C3117" s="3" t="s">
        <v>5973</v>
      </c>
      <c r="D3117" s="6">
        <v>2500</v>
      </c>
      <c r="E3117" s="8">
        <v>10</v>
      </c>
      <c r="F3117" t="s">
        <v>8220</v>
      </c>
      <c r="G3117" t="s">
        <v>8223</v>
      </c>
      <c r="H3117" t="s">
        <v>8245</v>
      </c>
      <c r="I3117">
        <v>1402600085</v>
      </c>
      <c r="J3117">
        <v>1400008085</v>
      </c>
      <c r="K3117" t="b">
        <v>0</v>
      </c>
      <c r="L3117">
        <v>2</v>
      </c>
      <c r="M3117" t="b">
        <v>0</v>
      </c>
      <c r="N3117" t="s">
        <v>8281</v>
      </c>
      <c r="O3117" s="9">
        <f>(((J3117/60)/60)/24)+DATE(1970,1,1)</f>
        <v>41772.797280092593</v>
      </c>
      <c r="P3117" t="str">
        <f>LEFT(N3117,SEARCH("/",N3117)-1)</f>
        <v>games</v>
      </c>
      <c r="Q3117" t="str">
        <f>RIGHT(N3117,LEN(N3117)-SEARCH("/",N3117))</f>
        <v>mobile games</v>
      </c>
      <c r="R3117">
        <f>YEAR(O3117)</f>
        <v>2014</v>
      </c>
    </row>
    <row r="3118" spans="1:18" ht="58" x14ac:dyDescent="0.35">
      <c r="A3118">
        <v>1998</v>
      </c>
      <c r="B3118" s="3" t="s">
        <v>1999</v>
      </c>
      <c r="C3118" s="3" t="s">
        <v>6108</v>
      </c>
      <c r="D3118" s="6">
        <v>2500</v>
      </c>
      <c r="E3118" s="8">
        <v>655</v>
      </c>
      <c r="F3118" t="s">
        <v>8220</v>
      </c>
      <c r="G3118" t="s">
        <v>8223</v>
      </c>
      <c r="H3118" t="s">
        <v>8245</v>
      </c>
      <c r="I3118">
        <v>1406861438</v>
      </c>
      <c r="J3118">
        <v>1402973438</v>
      </c>
      <c r="K3118" t="b">
        <v>0</v>
      </c>
      <c r="L3118">
        <v>3</v>
      </c>
      <c r="M3118" t="b">
        <v>0</v>
      </c>
      <c r="N3118" t="s">
        <v>8294</v>
      </c>
      <c r="O3118" s="9">
        <f>(((J3118/60)/60)/24)+DATE(1970,1,1)</f>
        <v>41807.118495370371</v>
      </c>
      <c r="P3118" t="str">
        <f>LEFT(N3118,SEARCH("/",N3118)-1)</f>
        <v>photography</v>
      </c>
      <c r="Q3118" t="str">
        <f>RIGHT(N3118,LEN(N3118)-SEARCH("/",N3118))</f>
        <v>people</v>
      </c>
      <c r="R3118">
        <f>YEAR(O3118)</f>
        <v>2014</v>
      </c>
    </row>
    <row r="3119" spans="1:18" ht="43.5" x14ac:dyDescent="0.35">
      <c r="A3119">
        <v>2742</v>
      </c>
      <c r="B3119" s="3" t="s">
        <v>2742</v>
      </c>
      <c r="C3119" s="3" t="s">
        <v>6852</v>
      </c>
      <c r="D3119" s="6">
        <v>2500</v>
      </c>
      <c r="E3119" s="8">
        <v>731</v>
      </c>
      <c r="F3119" t="s">
        <v>8220</v>
      </c>
      <c r="G3119" t="s">
        <v>8223</v>
      </c>
      <c r="H3119" t="s">
        <v>8245</v>
      </c>
      <c r="I3119">
        <v>1337102187</v>
      </c>
      <c r="J3119">
        <v>1335892587</v>
      </c>
      <c r="K3119" t="b">
        <v>0</v>
      </c>
      <c r="L3119">
        <v>18</v>
      </c>
      <c r="M3119" t="b">
        <v>0</v>
      </c>
      <c r="N3119" t="s">
        <v>8302</v>
      </c>
      <c r="O3119" s="9">
        <f>(((J3119/60)/60)/24)+DATE(1970,1,1)</f>
        <v>41030.719756944447</v>
      </c>
      <c r="P3119" t="str">
        <f>LEFT(N3119,SEARCH("/",N3119)-1)</f>
        <v>publishing</v>
      </c>
      <c r="Q3119" t="str">
        <f>RIGHT(N3119,LEN(N3119)-SEARCH("/",N3119))</f>
        <v>children's books</v>
      </c>
      <c r="R3119">
        <f>YEAR(O3119)</f>
        <v>2012</v>
      </c>
    </row>
    <row r="3120" spans="1:18" ht="43.5" x14ac:dyDescent="0.35">
      <c r="A3120">
        <v>2779</v>
      </c>
      <c r="B3120" s="3" t="s">
        <v>2779</v>
      </c>
      <c r="C3120" s="3" t="s">
        <v>6889</v>
      </c>
      <c r="D3120" s="6">
        <v>2500</v>
      </c>
      <c r="E3120" s="8">
        <v>53</v>
      </c>
      <c r="F3120" t="s">
        <v>8220</v>
      </c>
      <c r="G3120" t="s">
        <v>8223</v>
      </c>
      <c r="H3120" t="s">
        <v>8245</v>
      </c>
      <c r="I3120">
        <v>1448204621</v>
      </c>
      <c r="J3120">
        <v>1445609021</v>
      </c>
      <c r="K3120" t="b">
        <v>0</v>
      </c>
      <c r="L3120">
        <v>1</v>
      </c>
      <c r="M3120" t="b">
        <v>0</v>
      </c>
      <c r="N3120" t="s">
        <v>8302</v>
      </c>
      <c r="O3120" s="9">
        <f>(((J3120/60)/60)/24)+DATE(1970,1,1)</f>
        <v>42300.585891203707</v>
      </c>
      <c r="P3120" t="str">
        <f>LEFT(N3120,SEARCH("/",N3120)-1)</f>
        <v>publishing</v>
      </c>
      <c r="Q3120" t="str">
        <f>RIGHT(N3120,LEN(N3120)-SEARCH("/",N3120))</f>
        <v>children's books</v>
      </c>
      <c r="R3120">
        <f>YEAR(O3120)</f>
        <v>2015</v>
      </c>
    </row>
    <row r="3121" spans="1:18" x14ac:dyDescent="0.35">
      <c r="A3121">
        <v>2864</v>
      </c>
      <c r="B3121" s="3" t="s">
        <v>2864</v>
      </c>
      <c r="C3121" s="3" t="s">
        <v>6974</v>
      </c>
      <c r="D3121" s="6">
        <v>2500</v>
      </c>
      <c r="E3121" s="8">
        <v>40</v>
      </c>
      <c r="F3121" t="s">
        <v>8220</v>
      </c>
      <c r="G3121" t="s">
        <v>8224</v>
      </c>
      <c r="H3121" t="s">
        <v>8246</v>
      </c>
      <c r="I3121">
        <v>1437139080</v>
      </c>
      <c r="J3121">
        <v>1434552207</v>
      </c>
      <c r="K3121" t="b">
        <v>0</v>
      </c>
      <c r="L3121">
        <v>3</v>
      </c>
      <c r="M3121" t="b">
        <v>0</v>
      </c>
      <c r="N3121" t="s">
        <v>8269</v>
      </c>
      <c r="O3121" s="9">
        <f>(((J3121/60)/60)/24)+DATE(1970,1,1)</f>
        <v>42172.613506944443</v>
      </c>
      <c r="P3121" t="str">
        <f>LEFT(N3121,SEARCH("/",N3121)-1)</f>
        <v>theater</v>
      </c>
      <c r="Q3121" t="str">
        <f>RIGHT(N3121,LEN(N3121)-SEARCH("/",N3121))</f>
        <v>plays</v>
      </c>
      <c r="R3121">
        <f>YEAR(O3121)</f>
        <v>2015</v>
      </c>
    </row>
    <row r="3122" spans="1:18" ht="58" x14ac:dyDescent="0.35">
      <c r="A3122">
        <v>2867</v>
      </c>
      <c r="B3122" s="3" t="s">
        <v>2867</v>
      </c>
      <c r="C3122" s="3" t="s">
        <v>6977</v>
      </c>
      <c r="D3122" s="6">
        <v>2500</v>
      </c>
      <c r="E3122" s="8">
        <v>504</v>
      </c>
      <c r="F3122" t="s">
        <v>8220</v>
      </c>
      <c r="G3122" t="s">
        <v>8223</v>
      </c>
      <c r="H3122" t="s">
        <v>8245</v>
      </c>
      <c r="I3122">
        <v>1467604800</v>
      </c>
      <c r="J3122">
        <v>1465533672</v>
      </c>
      <c r="K3122" t="b">
        <v>0</v>
      </c>
      <c r="L3122">
        <v>10</v>
      </c>
      <c r="M3122" t="b">
        <v>0</v>
      </c>
      <c r="N3122" t="s">
        <v>8269</v>
      </c>
      <c r="O3122" s="9">
        <f>(((J3122/60)/60)/24)+DATE(1970,1,1)</f>
        <v>42531.195277777777</v>
      </c>
      <c r="P3122" t="str">
        <f>LEFT(N3122,SEARCH("/",N3122)-1)</f>
        <v>theater</v>
      </c>
      <c r="Q3122" t="str">
        <f>RIGHT(N3122,LEN(N3122)-SEARCH("/",N3122))</f>
        <v>plays</v>
      </c>
      <c r="R3122">
        <f>YEAR(O3122)</f>
        <v>2016</v>
      </c>
    </row>
    <row r="3123" spans="1:18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>(((J3123/60)/60)/24)+DATE(1970,1,1)</f>
        <v>41848.679803240739</v>
      </c>
      <c r="P3123" t="str">
        <f>LEFT(N3123,SEARCH("/",N3123)-1)</f>
        <v>theater</v>
      </c>
      <c r="Q3123" t="str">
        <f>RIGHT(N3123,LEN(N3123)-SEARCH("/",N3123))</f>
        <v>spaces</v>
      </c>
      <c r="R3123">
        <f>YEAR(O3123)</f>
        <v>2014</v>
      </c>
    </row>
    <row r="3124" spans="1:18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>(((J3124/60)/60)/24)+DATE(1970,1,1)</f>
        <v>42678.932083333333</v>
      </c>
      <c r="P3124" t="str">
        <f>LEFT(N3124,SEARCH("/",N3124)-1)</f>
        <v>theater</v>
      </c>
      <c r="Q3124" t="str">
        <f>RIGHT(N3124,LEN(N3124)-SEARCH("/",N3124))</f>
        <v>spaces</v>
      </c>
      <c r="R3124">
        <f>YEAR(O3124)</f>
        <v>2016</v>
      </c>
    </row>
    <row r="3125" spans="1:18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>(((J3125/60)/60)/24)+DATE(1970,1,1)</f>
        <v>42530.993032407408</v>
      </c>
      <c r="P3125" t="str">
        <f>LEFT(N3125,SEARCH("/",N3125)-1)</f>
        <v>theater</v>
      </c>
      <c r="Q3125" t="str">
        <f>RIGHT(N3125,LEN(N3125)-SEARCH("/",N3125))</f>
        <v>spaces</v>
      </c>
      <c r="R3125">
        <f>YEAR(O3125)</f>
        <v>2016</v>
      </c>
    </row>
    <row r="3126" spans="1:18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>(((J3126/60)/60)/24)+DATE(1970,1,1)</f>
        <v>41977.780104166668</v>
      </c>
      <c r="P3126" t="str">
        <f>LEFT(N3126,SEARCH("/",N3126)-1)</f>
        <v>theater</v>
      </c>
      <c r="Q3126" t="str">
        <f>RIGHT(N3126,LEN(N3126)-SEARCH("/",N3126))</f>
        <v>spaces</v>
      </c>
      <c r="R3126">
        <f>YEAR(O3126)</f>
        <v>2014</v>
      </c>
    </row>
    <row r="3127" spans="1:18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>(((J3127/60)/60)/24)+DATE(1970,1,1)</f>
        <v>42346.20685185185</v>
      </c>
      <c r="P3127" t="str">
        <f>LEFT(N3127,SEARCH("/",N3127)-1)</f>
        <v>theater</v>
      </c>
      <c r="Q3127" t="str">
        <f>RIGHT(N3127,LEN(N3127)-SEARCH("/",N3127))</f>
        <v>spaces</v>
      </c>
      <c r="R3127">
        <f>YEAR(O3127)</f>
        <v>2015</v>
      </c>
    </row>
    <row r="3128" spans="1:18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>(((J3128/60)/60)/24)+DATE(1970,1,1)</f>
        <v>42427.01807870371</v>
      </c>
      <c r="P3128" t="str">
        <f>LEFT(N3128,SEARCH("/",N3128)-1)</f>
        <v>theater</v>
      </c>
      <c r="Q3128" t="str">
        <f>RIGHT(N3128,LEN(N3128)-SEARCH("/",N3128))</f>
        <v>spaces</v>
      </c>
      <c r="R3128">
        <f>YEAR(O3128)</f>
        <v>2016</v>
      </c>
    </row>
    <row r="3129" spans="1:18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>(((J3129/60)/60)/24)+DATE(1970,1,1)</f>
        <v>42034.856817129628</v>
      </c>
      <c r="P3129" t="str">
        <f>LEFT(N3129,SEARCH("/",N3129)-1)</f>
        <v>theater</v>
      </c>
      <c r="Q3129" t="str">
        <f>RIGHT(N3129,LEN(N3129)-SEARCH("/",N3129))</f>
        <v>spaces</v>
      </c>
      <c r="R3129">
        <f>YEAR(O3129)</f>
        <v>2015</v>
      </c>
    </row>
    <row r="3130" spans="1:18" ht="43.5" hidden="1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>(((J3130/60)/60)/24)+DATE(1970,1,1)</f>
        <v>42780.825706018513</v>
      </c>
      <c r="P3130" t="str">
        <f>LEFT(N3130,SEARCH("/",N3130)-1)</f>
        <v>theater</v>
      </c>
      <c r="Q3130" t="str">
        <f>RIGHT(N3130,LEN(N3130)-SEARCH("/",N3130))</f>
        <v>plays</v>
      </c>
      <c r="R3130">
        <f>YEAR(O3130)</f>
        <v>2017</v>
      </c>
    </row>
    <row r="3131" spans="1:18" ht="58" hidden="1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>(((J3131/60)/60)/24)+DATE(1970,1,1)</f>
        <v>42803.842812499999</v>
      </c>
      <c r="P3131" t="str">
        <f>LEFT(N3131,SEARCH("/",N3131)-1)</f>
        <v>theater</v>
      </c>
      <c r="Q3131" t="str">
        <f>RIGHT(N3131,LEN(N3131)-SEARCH("/",N3131))</f>
        <v>plays</v>
      </c>
      <c r="R3131">
        <f>YEAR(O3131)</f>
        <v>2017</v>
      </c>
    </row>
    <row r="3132" spans="1:18" ht="43.5" hidden="1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>(((J3132/60)/60)/24)+DATE(1970,1,1)</f>
        <v>42808.640231481477</v>
      </c>
      <c r="P3132" t="str">
        <f>LEFT(N3132,SEARCH("/",N3132)-1)</f>
        <v>theater</v>
      </c>
      <c r="Q3132" t="str">
        <f>RIGHT(N3132,LEN(N3132)-SEARCH("/",N3132))</f>
        <v>plays</v>
      </c>
      <c r="R3132">
        <f>YEAR(O3132)</f>
        <v>2017</v>
      </c>
    </row>
    <row r="3133" spans="1:18" ht="29" hidden="1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>(((J3133/60)/60)/24)+DATE(1970,1,1)</f>
        <v>42803.579224537039</v>
      </c>
      <c r="P3133" t="str">
        <f>LEFT(N3133,SEARCH("/",N3133)-1)</f>
        <v>theater</v>
      </c>
      <c r="Q3133" t="str">
        <f>RIGHT(N3133,LEN(N3133)-SEARCH("/",N3133))</f>
        <v>plays</v>
      </c>
      <c r="R3133">
        <f>YEAR(O3133)</f>
        <v>2017</v>
      </c>
    </row>
    <row r="3134" spans="1:18" ht="29" hidden="1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>(((J3134/60)/60)/24)+DATE(1970,1,1)</f>
        <v>42786.350231481483</v>
      </c>
      <c r="P3134" t="str">
        <f>LEFT(N3134,SEARCH("/",N3134)-1)</f>
        <v>theater</v>
      </c>
      <c r="Q3134" t="str">
        <f>RIGHT(N3134,LEN(N3134)-SEARCH("/",N3134))</f>
        <v>plays</v>
      </c>
      <c r="R3134">
        <f>YEAR(O3134)</f>
        <v>2017</v>
      </c>
    </row>
    <row r="3135" spans="1:18" ht="43.5" hidden="1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>(((J3135/60)/60)/24)+DATE(1970,1,1)</f>
        <v>42788.565208333333</v>
      </c>
      <c r="P3135" t="str">
        <f>LEFT(N3135,SEARCH("/",N3135)-1)</f>
        <v>theater</v>
      </c>
      <c r="Q3135" t="str">
        <f>RIGHT(N3135,LEN(N3135)-SEARCH("/",N3135))</f>
        <v>plays</v>
      </c>
      <c r="R3135">
        <f>YEAR(O3135)</f>
        <v>2017</v>
      </c>
    </row>
    <row r="3136" spans="1:18" ht="58" hidden="1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>(((J3136/60)/60)/24)+DATE(1970,1,1)</f>
        <v>42800.720127314817</v>
      </c>
      <c r="P3136" t="str">
        <f>LEFT(N3136,SEARCH("/",N3136)-1)</f>
        <v>theater</v>
      </c>
      <c r="Q3136" t="str">
        <f>RIGHT(N3136,LEN(N3136)-SEARCH("/",N3136))</f>
        <v>plays</v>
      </c>
      <c r="R3136">
        <f>YEAR(O3136)</f>
        <v>2017</v>
      </c>
    </row>
    <row r="3137" spans="1:18" ht="43.5" hidden="1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>(((J3137/60)/60)/24)+DATE(1970,1,1)</f>
        <v>42807.151863425926</v>
      </c>
      <c r="P3137" t="str">
        <f>LEFT(N3137,SEARCH("/",N3137)-1)</f>
        <v>theater</v>
      </c>
      <c r="Q3137" t="str">
        <f>RIGHT(N3137,LEN(N3137)-SEARCH("/",N3137))</f>
        <v>plays</v>
      </c>
      <c r="R3137">
        <f>YEAR(O3137)</f>
        <v>2017</v>
      </c>
    </row>
    <row r="3138" spans="1:18" ht="43.5" hidden="1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>(((J3138/60)/60)/24)+DATE(1970,1,1)</f>
        <v>42789.462430555555</v>
      </c>
      <c r="P3138" t="str">
        <f>LEFT(N3138,SEARCH("/",N3138)-1)</f>
        <v>theater</v>
      </c>
      <c r="Q3138" t="str">
        <f>RIGHT(N3138,LEN(N3138)-SEARCH("/",N3138))</f>
        <v>plays</v>
      </c>
      <c r="R3138">
        <f>YEAR(O3138)</f>
        <v>2017</v>
      </c>
    </row>
    <row r="3139" spans="1:18" ht="29" hidden="1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>(((J3139/60)/60)/24)+DATE(1970,1,1)</f>
        <v>42807.885057870371</v>
      </c>
      <c r="P3139" t="str">
        <f>LEFT(N3139,SEARCH("/",N3139)-1)</f>
        <v>theater</v>
      </c>
      <c r="Q3139" t="str">
        <f>RIGHT(N3139,LEN(N3139)-SEARCH("/",N3139))</f>
        <v>plays</v>
      </c>
      <c r="R3139">
        <f>YEAR(O3139)</f>
        <v>2017</v>
      </c>
    </row>
    <row r="3140" spans="1:18" ht="58" hidden="1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>(((J3140/60)/60)/24)+DATE(1970,1,1)</f>
        <v>42809.645914351851</v>
      </c>
      <c r="P3140" t="str">
        <f>LEFT(N3140,SEARCH("/",N3140)-1)</f>
        <v>theater</v>
      </c>
      <c r="Q3140" t="str">
        <f>RIGHT(N3140,LEN(N3140)-SEARCH("/",N3140))</f>
        <v>plays</v>
      </c>
      <c r="R3140">
        <f>YEAR(O3140)</f>
        <v>2017</v>
      </c>
    </row>
    <row r="3141" spans="1:18" ht="43.5" hidden="1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>(((J3141/60)/60)/24)+DATE(1970,1,1)</f>
        <v>42785.270370370374</v>
      </c>
      <c r="P3141" t="str">
        <f>LEFT(N3141,SEARCH("/",N3141)-1)</f>
        <v>theater</v>
      </c>
      <c r="Q3141" t="str">
        <f>RIGHT(N3141,LEN(N3141)-SEARCH("/",N3141))</f>
        <v>plays</v>
      </c>
      <c r="R3141">
        <f>YEAR(O3141)</f>
        <v>2017</v>
      </c>
    </row>
    <row r="3142" spans="1:18" ht="58" hidden="1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>(((J3142/60)/60)/24)+DATE(1970,1,1)</f>
        <v>42802.718784722223</v>
      </c>
      <c r="P3142" t="str">
        <f>LEFT(N3142,SEARCH("/",N3142)-1)</f>
        <v>theater</v>
      </c>
      <c r="Q3142" t="str">
        <f>RIGHT(N3142,LEN(N3142)-SEARCH("/",N3142))</f>
        <v>plays</v>
      </c>
      <c r="R3142">
        <f>YEAR(O3142)</f>
        <v>2017</v>
      </c>
    </row>
    <row r="3143" spans="1:18" ht="58" hidden="1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>(((J3143/60)/60)/24)+DATE(1970,1,1)</f>
        <v>42800.753333333334</v>
      </c>
      <c r="P3143" t="str">
        <f>LEFT(N3143,SEARCH("/",N3143)-1)</f>
        <v>theater</v>
      </c>
      <c r="Q3143" t="str">
        <f>RIGHT(N3143,LEN(N3143)-SEARCH("/",N3143))</f>
        <v>plays</v>
      </c>
      <c r="R3143">
        <f>YEAR(O3143)</f>
        <v>2017</v>
      </c>
    </row>
    <row r="3144" spans="1:18" ht="43.5" hidden="1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>(((J3144/60)/60)/24)+DATE(1970,1,1)</f>
        <v>42783.513182870374</v>
      </c>
      <c r="P3144" t="str">
        <f>LEFT(N3144,SEARCH("/",N3144)-1)</f>
        <v>theater</v>
      </c>
      <c r="Q3144" t="str">
        <f>RIGHT(N3144,LEN(N3144)-SEARCH("/",N3144))</f>
        <v>plays</v>
      </c>
      <c r="R3144">
        <f>YEAR(O3144)</f>
        <v>2017</v>
      </c>
    </row>
    <row r="3145" spans="1:18" ht="58" hidden="1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>(((J3145/60)/60)/24)+DATE(1970,1,1)</f>
        <v>42808.358287037037</v>
      </c>
      <c r="P3145" t="str">
        <f>LEFT(N3145,SEARCH("/",N3145)-1)</f>
        <v>theater</v>
      </c>
      <c r="Q3145" t="str">
        <f>RIGHT(N3145,LEN(N3145)-SEARCH("/",N3145))</f>
        <v>plays</v>
      </c>
      <c r="R3145">
        <f>YEAR(O3145)</f>
        <v>2017</v>
      </c>
    </row>
    <row r="3146" spans="1:18" ht="58" hidden="1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>(((J3146/60)/60)/24)+DATE(1970,1,1)</f>
        <v>42796.538275462968</v>
      </c>
      <c r="P3146" t="str">
        <f>LEFT(N3146,SEARCH("/",N3146)-1)</f>
        <v>theater</v>
      </c>
      <c r="Q3146" t="str">
        <f>RIGHT(N3146,LEN(N3146)-SEARCH("/",N3146))</f>
        <v>plays</v>
      </c>
      <c r="R3146">
        <f>YEAR(O3146)</f>
        <v>2017</v>
      </c>
    </row>
    <row r="3147" spans="1:18" ht="43.5" hidden="1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>(((J3147/60)/60)/24)+DATE(1970,1,1)</f>
        <v>42762.040902777779</v>
      </c>
      <c r="P3147" t="str">
        <f>LEFT(N3147,SEARCH("/",N3147)-1)</f>
        <v>theater</v>
      </c>
      <c r="Q3147" t="str">
        <f>RIGHT(N3147,LEN(N3147)-SEARCH("/",N3147))</f>
        <v>plays</v>
      </c>
      <c r="R3147">
        <f>YEAR(O3147)</f>
        <v>2017</v>
      </c>
    </row>
    <row r="3148" spans="1:18" ht="43.5" hidden="1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>(((J3148/60)/60)/24)+DATE(1970,1,1)</f>
        <v>42796.682476851856</v>
      </c>
      <c r="P3148" t="str">
        <f>LEFT(N3148,SEARCH("/",N3148)-1)</f>
        <v>theater</v>
      </c>
      <c r="Q3148" t="str">
        <f>RIGHT(N3148,LEN(N3148)-SEARCH("/",N3148))</f>
        <v>plays</v>
      </c>
      <c r="R3148">
        <f>YEAR(O3148)</f>
        <v>2017</v>
      </c>
    </row>
    <row r="3149" spans="1:18" ht="43.5" hidden="1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>(((J3149/60)/60)/24)+DATE(1970,1,1)</f>
        <v>41909.969386574077</v>
      </c>
      <c r="P3149" t="str">
        <f>LEFT(N3149,SEARCH("/",N3149)-1)</f>
        <v>theater</v>
      </c>
      <c r="Q3149" t="str">
        <f>RIGHT(N3149,LEN(N3149)-SEARCH("/",N3149))</f>
        <v>plays</v>
      </c>
      <c r="R3149">
        <f>YEAR(O3149)</f>
        <v>2014</v>
      </c>
    </row>
    <row r="3150" spans="1:18" ht="29" hidden="1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>(((J3150/60)/60)/24)+DATE(1970,1,1)</f>
        <v>41891.665324074071</v>
      </c>
      <c r="P3150" t="str">
        <f>LEFT(N3150,SEARCH("/",N3150)-1)</f>
        <v>theater</v>
      </c>
      <c r="Q3150" t="str">
        <f>RIGHT(N3150,LEN(N3150)-SEARCH("/",N3150))</f>
        <v>plays</v>
      </c>
      <c r="R3150">
        <f>YEAR(O3150)</f>
        <v>2014</v>
      </c>
    </row>
    <row r="3151" spans="1:18" ht="43.5" hidden="1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>(((J3151/60)/60)/24)+DATE(1970,1,1)</f>
        <v>41226.017361111109</v>
      </c>
      <c r="P3151" t="str">
        <f>LEFT(N3151,SEARCH("/",N3151)-1)</f>
        <v>theater</v>
      </c>
      <c r="Q3151" t="str">
        <f>RIGHT(N3151,LEN(N3151)-SEARCH("/",N3151))</f>
        <v>plays</v>
      </c>
      <c r="R3151">
        <f>YEAR(O3151)</f>
        <v>2012</v>
      </c>
    </row>
    <row r="3152" spans="1:18" ht="58" hidden="1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>(((J3152/60)/60)/24)+DATE(1970,1,1)</f>
        <v>40478.263923611114</v>
      </c>
      <c r="P3152" t="str">
        <f>LEFT(N3152,SEARCH("/",N3152)-1)</f>
        <v>theater</v>
      </c>
      <c r="Q3152" t="str">
        <f>RIGHT(N3152,LEN(N3152)-SEARCH("/",N3152))</f>
        <v>plays</v>
      </c>
      <c r="R3152">
        <f>YEAR(O3152)</f>
        <v>2010</v>
      </c>
    </row>
    <row r="3153" spans="1:18" ht="43.5" hidden="1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>(((J3153/60)/60)/24)+DATE(1970,1,1)</f>
        <v>41862.83997685185</v>
      </c>
      <c r="P3153" t="str">
        <f>LEFT(N3153,SEARCH("/",N3153)-1)</f>
        <v>theater</v>
      </c>
      <c r="Q3153" t="str">
        <f>RIGHT(N3153,LEN(N3153)-SEARCH("/",N3153))</f>
        <v>plays</v>
      </c>
      <c r="R3153">
        <f>YEAR(O3153)</f>
        <v>2014</v>
      </c>
    </row>
    <row r="3154" spans="1:18" ht="43.5" hidden="1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>(((J3154/60)/60)/24)+DATE(1970,1,1)</f>
        <v>41550.867673611108</v>
      </c>
      <c r="P3154" t="str">
        <f>LEFT(N3154,SEARCH("/",N3154)-1)</f>
        <v>theater</v>
      </c>
      <c r="Q3154" t="str">
        <f>RIGHT(N3154,LEN(N3154)-SEARCH("/",N3154))</f>
        <v>plays</v>
      </c>
      <c r="R3154">
        <f>YEAR(O3154)</f>
        <v>2013</v>
      </c>
    </row>
    <row r="3155" spans="1:18" ht="43.5" hidden="1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>(((J3155/60)/60)/24)+DATE(1970,1,1)</f>
        <v>40633.154363425929</v>
      </c>
      <c r="P3155" t="str">
        <f>LEFT(N3155,SEARCH("/",N3155)-1)</f>
        <v>theater</v>
      </c>
      <c r="Q3155" t="str">
        <f>RIGHT(N3155,LEN(N3155)-SEARCH("/",N3155))</f>
        <v>plays</v>
      </c>
      <c r="R3155">
        <f>YEAR(O3155)</f>
        <v>2011</v>
      </c>
    </row>
    <row r="3156" spans="1:18" ht="43.5" hidden="1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>(((J3156/60)/60)/24)+DATE(1970,1,1)</f>
        <v>40970.875671296293</v>
      </c>
      <c r="P3156" t="str">
        <f>LEFT(N3156,SEARCH("/",N3156)-1)</f>
        <v>theater</v>
      </c>
      <c r="Q3156" t="str">
        <f>RIGHT(N3156,LEN(N3156)-SEARCH("/",N3156))</f>
        <v>plays</v>
      </c>
      <c r="R3156">
        <f>YEAR(O3156)</f>
        <v>2012</v>
      </c>
    </row>
    <row r="3157" spans="1:18" ht="43.5" hidden="1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>(((J3157/60)/60)/24)+DATE(1970,1,1)</f>
        <v>41233.499131944445</v>
      </c>
      <c r="P3157" t="str">
        <f>LEFT(N3157,SEARCH("/",N3157)-1)</f>
        <v>theater</v>
      </c>
      <c r="Q3157" t="str">
        <f>RIGHT(N3157,LEN(N3157)-SEARCH("/",N3157))</f>
        <v>plays</v>
      </c>
      <c r="R3157">
        <f>YEAR(O3157)</f>
        <v>2012</v>
      </c>
    </row>
    <row r="3158" spans="1:18" ht="43.5" hidden="1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>(((J3158/60)/60)/24)+DATE(1970,1,1)</f>
        <v>41026.953055555554</v>
      </c>
      <c r="P3158" t="str">
        <f>LEFT(N3158,SEARCH("/",N3158)-1)</f>
        <v>theater</v>
      </c>
      <c r="Q3158" t="str">
        <f>RIGHT(N3158,LEN(N3158)-SEARCH("/",N3158))</f>
        <v>plays</v>
      </c>
      <c r="R3158">
        <f>YEAR(O3158)</f>
        <v>2012</v>
      </c>
    </row>
    <row r="3159" spans="1:18" ht="29" hidden="1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>(((J3159/60)/60)/24)+DATE(1970,1,1)</f>
        <v>41829.788252314815</v>
      </c>
      <c r="P3159" t="str">
        <f>LEFT(N3159,SEARCH("/",N3159)-1)</f>
        <v>theater</v>
      </c>
      <c r="Q3159" t="str">
        <f>RIGHT(N3159,LEN(N3159)-SEARCH("/",N3159))</f>
        <v>plays</v>
      </c>
      <c r="R3159">
        <f>YEAR(O3159)</f>
        <v>2014</v>
      </c>
    </row>
    <row r="3160" spans="1:18" ht="29" hidden="1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>(((J3160/60)/60)/24)+DATE(1970,1,1)</f>
        <v>41447.839722222219</v>
      </c>
      <c r="P3160" t="str">
        <f>LEFT(N3160,SEARCH("/",N3160)-1)</f>
        <v>theater</v>
      </c>
      <c r="Q3160" t="str">
        <f>RIGHT(N3160,LEN(N3160)-SEARCH("/",N3160))</f>
        <v>plays</v>
      </c>
      <c r="R3160">
        <f>YEAR(O3160)</f>
        <v>2013</v>
      </c>
    </row>
    <row r="3161" spans="1:18" ht="43.5" hidden="1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>(((J3161/60)/60)/24)+DATE(1970,1,1)</f>
        <v>40884.066678240742</v>
      </c>
      <c r="P3161" t="str">
        <f>LEFT(N3161,SEARCH("/",N3161)-1)</f>
        <v>theater</v>
      </c>
      <c r="Q3161" t="str">
        <f>RIGHT(N3161,LEN(N3161)-SEARCH("/",N3161))</f>
        <v>plays</v>
      </c>
      <c r="R3161">
        <f>YEAR(O3161)</f>
        <v>2011</v>
      </c>
    </row>
    <row r="3162" spans="1:18" ht="43.5" hidden="1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>(((J3162/60)/60)/24)+DATE(1970,1,1)</f>
        <v>41841.26489583333</v>
      </c>
      <c r="P3162" t="str">
        <f>LEFT(N3162,SEARCH("/",N3162)-1)</f>
        <v>theater</v>
      </c>
      <c r="Q3162" t="str">
        <f>RIGHT(N3162,LEN(N3162)-SEARCH("/",N3162))</f>
        <v>plays</v>
      </c>
      <c r="R3162">
        <f>YEAR(O3162)</f>
        <v>2014</v>
      </c>
    </row>
    <row r="3163" spans="1:18" ht="58" hidden="1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>(((J3163/60)/60)/24)+DATE(1970,1,1)</f>
        <v>41897.536134259259</v>
      </c>
      <c r="P3163" t="str">
        <f>LEFT(N3163,SEARCH("/",N3163)-1)</f>
        <v>theater</v>
      </c>
      <c r="Q3163" t="str">
        <f>RIGHT(N3163,LEN(N3163)-SEARCH("/",N3163))</f>
        <v>plays</v>
      </c>
      <c r="R3163">
        <f>YEAR(O3163)</f>
        <v>2014</v>
      </c>
    </row>
    <row r="3164" spans="1:18" ht="58" hidden="1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>(((J3164/60)/60)/24)+DATE(1970,1,1)</f>
        <v>41799.685902777775</v>
      </c>
      <c r="P3164" t="str">
        <f>LEFT(N3164,SEARCH("/",N3164)-1)</f>
        <v>theater</v>
      </c>
      <c r="Q3164" t="str">
        <f>RIGHT(N3164,LEN(N3164)-SEARCH("/",N3164))</f>
        <v>plays</v>
      </c>
      <c r="R3164">
        <f>YEAR(O3164)</f>
        <v>2014</v>
      </c>
    </row>
    <row r="3165" spans="1:18" ht="43.5" hidden="1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>(((J3165/60)/60)/24)+DATE(1970,1,1)</f>
        <v>41775.753761574073</v>
      </c>
      <c r="P3165" t="str">
        <f>LEFT(N3165,SEARCH("/",N3165)-1)</f>
        <v>theater</v>
      </c>
      <c r="Q3165" t="str">
        <f>RIGHT(N3165,LEN(N3165)-SEARCH("/",N3165))</f>
        <v>plays</v>
      </c>
      <c r="R3165">
        <f>YEAR(O3165)</f>
        <v>2014</v>
      </c>
    </row>
    <row r="3166" spans="1:18" ht="58" hidden="1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>(((J3166/60)/60)/24)+DATE(1970,1,1)</f>
        <v>41766.80572916667</v>
      </c>
      <c r="P3166" t="str">
        <f>LEFT(N3166,SEARCH("/",N3166)-1)</f>
        <v>theater</v>
      </c>
      <c r="Q3166" t="str">
        <f>RIGHT(N3166,LEN(N3166)-SEARCH("/",N3166))</f>
        <v>plays</v>
      </c>
      <c r="R3166">
        <f>YEAR(O3166)</f>
        <v>2014</v>
      </c>
    </row>
    <row r="3167" spans="1:18" ht="58" hidden="1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>(((J3167/60)/60)/24)+DATE(1970,1,1)</f>
        <v>40644.159259259257</v>
      </c>
      <c r="P3167" t="str">
        <f>LEFT(N3167,SEARCH("/",N3167)-1)</f>
        <v>theater</v>
      </c>
      <c r="Q3167" t="str">
        <f>RIGHT(N3167,LEN(N3167)-SEARCH("/",N3167))</f>
        <v>plays</v>
      </c>
      <c r="R3167">
        <f>YEAR(O3167)</f>
        <v>2011</v>
      </c>
    </row>
    <row r="3168" spans="1:18" ht="43.5" hidden="1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>(((J3168/60)/60)/24)+DATE(1970,1,1)</f>
        <v>41940.69158564815</v>
      </c>
      <c r="P3168" t="str">
        <f>LEFT(N3168,SEARCH("/",N3168)-1)</f>
        <v>theater</v>
      </c>
      <c r="Q3168" t="str">
        <f>RIGHT(N3168,LEN(N3168)-SEARCH("/",N3168))</f>
        <v>plays</v>
      </c>
      <c r="R3168">
        <f>YEAR(O3168)</f>
        <v>2014</v>
      </c>
    </row>
    <row r="3169" spans="1:18" ht="29" hidden="1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>(((J3169/60)/60)/24)+DATE(1970,1,1)</f>
        <v>41839.175706018519</v>
      </c>
      <c r="P3169" t="str">
        <f>LEFT(N3169,SEARCH("/",N3169)-1)</f>
        <v>theater</v>
      </c>
      <c r="Q3169" t="str">
        <f>RIGHT(N3169,LEN(N3169)-SEARCH("/",N3169))</f>
        <v>plays</v>
      </c>
      <c r="R3169">
        <f>YEAR(O3169)</f>
        <v>2014</v>
      </c>
    </row>
    <row r="3170" spans="1:18" ht="43.5" hidden="1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>(((J3170/60)/60)/24)+DATE(1970,1,1)</f>
        <v>41772.105937500004</v>
      </c>
      <c r="P3170" t="str">
        <f>LEFT(N3170,SEARCH("/",N3170)-1)</f>
        <v>theater</v>
      </c>
      <c r="Q3170" t="str">
        <f>RIGHT(N3170,LEN(N3170)-SEARCH("/",N3170))</f>
        <v>plays</v>
      </c>
      <c r="R3170">
        <f>YEAR(O3170)</f>
        <v>2014</v>
      </c>
    </row>
    <row r="3171" spans="1:18" ht="29" hidden="1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>(((J3171/60)/60)/24)+DATE(1970,1,1)</f>
        <v>41591.737974537034</v>
      </c>
      <c r="P3171" t="str">
        <f>LEFT(N3171,SEARCH("/",N3171)-1)</f>
        <v>theater</v>
      </c>
      <c r="Q3171" t="str">
        <f>RIGHT(N3171,LEN(N3171)-SEARCH("/",N3171))</f>
        <v>plays</v>
      </c>
      <c r="R3171">
        <f>YEAR(O3171)</f>
        <v>2013</v>
      </c>
    </row>
    <row r="3172" spans="1:18" ht="43.5" hidden="1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>(((J3172/60)/60)/24)+DATE(1970,1,1)</f>
        <v>41789.080370370371</v>
      </c>
      <c r="P3172" t="str">
        <f>LEFT(N3172,SEARCH("/",N3172)-1)</f>
        <v>theater</v>
      </c>
      <c r="Q3172" t="str">
        <f>RIGHT(N3172,LEN(N3172)-SEARCH("/",N3172))</f>
        <v>plays</v>
      </c>
      <c r="R3172">
        <f>YEAR(O3172)</f>
        <v>2014</v>
      </c>
    </row>
    <row r="3173" spans="1:18" ht="58" hidden="1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>(((J3173/60)/60)/24)+DATE(1970,1,1)</f>
        <v>42466.608310185184</v>
      </c>
      <c r="P3173" t="str">
        <f>LEFT(N3173,SEARCH("/",N3173)-1)</f>
        <v>theater</v>
      </c>
      <c r="Q3173" t="str">
        <f>RIGHT(N3173,LEN(N3173)-SEARCH("/",N3173))</f>
        <v>plays</v>
      </c>
      <c r="R3173">
        <f>YEAR(O3173)</f>
        <v>2016</v>
      </c>
    </row>
    <row r="3174" spans="1:18" ht="43.5" hidden="1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>(((J3174/60)/60)/24)+DATE(1970,1,1)</f>
        <v>40923.729953703703</v>
      </c>
      <c r="P3174" t="str">
        <f>LEFT(N3174,SEARCH("/",N3174)-1)</f>
        <v>theater</v>
      </c>
      <c r="Q3174" t="str">
        <f>RIGHT(N3174,LEN(N3174)-SEARCH("/",N3174))</f>
        <v>plays</v>
      </c>
      <c r="R3174">
        <f>YEAR(O3174)</f>
        <v>2012</v>
      </c>
    </row>
    <row r="3175" spans="1:18" ht="43.5" hidden="1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>(((J3175/60)/60)/24)+DATE(1970,1,1)</f>
        <v>41878.878379629627</v>
      </c>
      <c r="P3175" t="str">
        <f>LEFT(N3175,SEARCH("/",N3175)-1)</f>
        <v>theater</v>
      </c>
      <c r="Q3175" t="str">
        <f>RIGHT(N3175,LEN(N3175)-SEARCH("/",N3175))</f>
        <v>plays</v>
      </c>
      <c r="R3175">
        <f>YEAR(O3175)</f>
        <v>2014</v>
      </c>
    </row>
    <row r="3176" spans="1:18" ht="58" hidden="1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>(((J3176/60)/60)/24)+DATE(1970,1,1)</f>
        <v>41862.864675925928</v>
      </c>
      <c r="P3176" t="str">
        <f>LEFT(N3176,SEARCH("/",N3176)-1)</f>
        <v>theater</v>
      </c>
      <c r="Q3176" t="str">
        <f>RIGHT(N3176,LEN(N3176)-SEARCH("/",N3176))</f>
        <v>plays</v>
      </c>
      <c r="R3176">
        <f>YEAR(O3176)</f>
        <v>2014</v>
      </c>
    </row>
    <row r="3177" spans="1:18" ht="58" hidden="1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>(((J3177/60)/60)/24)+DATE(1970,1,1)</f>
        <v>40531.886886574073</v>
      </c>
      <c r="P3177" t="str">
        <f>LEFT(N3177,SEARCH("/",N3177)-1)</f>
        <v>theater</v>
      </c>
      <c r="Q3177" t="str">
        <f>RIGHT(N3177,LEN(N3177)-SEARCH("/",N3177))</f>
        <v>plays</v>
      </c>
      <c r="R3177">
        <f>YEAR(O3177)</f>
        <v>2010</v>
      </c>
    </row>
    <row r="3178" spans="1:18" ht="58" hidden="1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>(((J3178/60)/60)/24)+DATE(1970,1,1)</f>
        <v>41477.930914351848</v>
      </c>
      <c r="P3178" t="str">
        <f>LEFT(N3178,SEARCH("/",N3178)-1)</f>
        <v>theater</v>
      </c>
      <c r="Q3178" t="str">
        <f>RIGHT(N3178,LEN(N3178)-SEARCH("/",N3178))</f>
        <v>plays</v>
      </c>
      <c r="R3178">
        <f>YEAR(O3178)</f>
        <v>2013</v>
      </c>
    </row>
    <row r="3179" spans="1:18" ht="43.5" hidden="1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>(((J3179/60)/60)/24)+DATE(1970,1,1)</f>
        <v>41781.666770833333</v>
      </c>
      <c r="P3179" t="str">
        <f>LEFT(N3179,SEARCH("/",N3179)-1)</f>
        <v>theater</v>
      </c>
      <c r="Q3179" t="str">
        <f>RIGHT(N3179,LEN(N3179)-SEARCH("/",N3179))</f>
        <v>plays</v>
      </c>
      <c r="R3179">
        <f>YEAR(O3179)</f>
        <v>2014</v>
      </c>
    </row>
    <row r="3180" spans="1:18" ht="58" hidden="1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>(((J3180/60)/60)/24)+DATE(1970,1,1)</f>
        <v>41806.605034722219</v>
      </c>
      <c r="P3180" t="str">
        <f>LEFT(N3180,SEARCH("/",N3180)-1)</f>
        <v>theater</v>
      </c>
      <c r="Q3180" t="str">
        <f>RIGHT(N3180,LEN(N3180)-SEARCH("/",N3180))</f>
        <v>plays</v>
      </c>
      <c r="R3180">
        <f>YEAR(O3180)</f>
        <v>2014</v>
      </c>
    </row>
    <row r="3181" spans="1:18" ht="43.5" hidden="1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>(((J3181/60)/60)/24)+DATE(1970,1,1)</f>
        <v>41375.702210648145</v>
      </c>
      <c r="P3181" t="str">
        <f>LEFT(N3181,SEARCH("/",N3181)-1)</f>
        <v>theater</v>
      </c>
      <c r="Q3181" t="str">
        <f>RIGHT(N3181,LEN(N3181)-SEARCH("/",N3181))</f>
        <v>plays</v>
      </c>
      <c r="R3181">
        <f>YEAR(O3181)</f>
        <v>2013</v>
      </c>
    </row>
    <row r="3182" spans="1:18" ht="43.5" hidden="1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>(((J3182/60)/60)/24)+DATE(1970,1,1)</f>
        <v>41780.412604166668</v>
      </c>
      <c r="P3182" t="str">
        <f>LEFT(N3182,SEARCH("/",N3182)-1)</f>
        <v>theater</v>
      </c>
      <c r="Q3182" t="str">
        <f>RIGHT(N3182,LEN(N3182)-SEARCH("/",N3182))</f>
        <v>plays</v>
      </c>
      <c r="R3182">
        <f>YEAR(O3182)</f>
        <v>2014</v>
      </c>
    </row>
    <row r="3183" spans="1:18" ht="43.5" hidden="1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>(((J3183/60)/60)/24)+DATE(1970,1,1)</f>
        <v>41779.310034722221</v>
      </c>
      <c r="P3183" t="str">
        <f>LEFT(N3183,SEARCH("/",N3183)-1)</f>
        <v>theater</v>
      </c>
      <c r="Q3183" t="str">
        <f>RIGHT(N3183,LEN(N3183)-SEARCH("/",N3183))</f>
        <v>plays</v>
      </c>
      <c r="R3183">
        <f>YEAR(O3183)</f>
        <v>2014</v>
      </c>
    </row>
    <row r="3184" spans="1:18" ht="58" hidden="1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>(((J3184/60)/60)/24)+DATE(1970,1,1)</f>
        <v>40883.949317129627</v>
      </c>
      <c r="P3184" t="str">
        <f>LEFT(N3184,SEARCH("/",N3184)-1)</f>
        <v>theater</v>
      </c>
      <c r="Q3184" t="str">
        <f>RIGHT(N3184,LEN(N3184)-SEARCH("/",N3184))</f>
        <v>plays</v>
      </c>
      <c r="R3184">
        <f>YEAR(O3184)</f>
        <v>2011</v>
      </c>
    </row>
    <row r="3185" spans="1:18" ht="43.5" hidden="1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>(((J3185/60)/60)/24)+DATE(1970,1,1)</f>
        <v>41491.79478009259</v>
      </c>
      <c r="P3185" t="str">
        <f>LEFT(N3185,SEARCH("/",N3185)-1)</f>
        <v>theater</v>
      </c>
      <c r="Q3185" t="str">
        <f>RIGHT(N3185,LEN(N3185)-SEARCH("/",N3185))</f>
        <v>plays</v>
      </c>
      <c r="R3185">
        <f>YEAR(O3185)</f>
        <v>2013</v>
      </c>
    </row>
    <row r="3186" spans="1:18" ht="43.5" hidden="1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>(((J3186/60)/60)/24)+DATE(1970,1,1)</f>
        <v>41791.993414351848</v>
      </c>
      <c r="P3186" t="str">
        <f>LEFT(N3186,SEARCH("/",N3186)-1)</f>
        <v>theater</v>
      </c>
      <c r="Q3186" t="str">
        <f>RIGHT(N3186,LEN(N3186)-SEARCH("/",N3186))</f>
        <v>plays</v>
      </c>
      <c r="R3186">
        <f>YEAR(O3186)</f>
        <v>2014</v>
      </c>
    </row>
    <row r="3187" spans="1:18" ht="43.5" hidden="1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>(((J3187/60)/60)/24)+DATE(1970,1,1)</f>
        <v>41829.977326388893</v>
      </c>
      <c r="P3187" t="str">
        <f>LEFT(N3187,SEARCH("/",N3187)-1)</f>
        <v>theater</v>
      </c>
      <c r="Q3187" t="str">
        <f>RIGHT(N3187,LEN(N3187)-SEARCH("/",N3187))</f>
        <v>plays</v>
      </c>
      <c r="R3187">
        <f>YEAR(O3187)</f>
        <v>2014</v>
      </c>
    </row>
    <row r="3188" spans="1:18" ht="43.5" hidden="1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>(((J3188/60)/60)/24)+DATE(1970,1,1)</f>
        <v>41868.924050925925</v>
      </c>
      <c r="P3188" t="str">
        <f>LEFT(N3188,SEARCH("/",N3188)-1)</f>
        <v>theater</v>
      </c>
      <c r="Q3188" t="str">
        <f>RIGHT(N3188,LEN(N3188)-SEARCH("/",N3188))</f>
        <v>plays</v>
      </c>
      <c r="R3188">
        <f>YEAR(O3188)</f>
        <v>2014</v>
      </c>
    </row>
    <row r="3189" spans="1:18" ht="58" hidden="1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>(((J3189/60)/60)/24)+DATE(1970,1,1)</f>
        <v>41835.666354166664</v>
      </c>
      <c r="P3189" t="str">
        <f>LEFT(N3189,SEARCH("/",N3189)-1)</f>
        <v>theater</v>
      </c>
      <c r="Q3189" t="str">
        <f>RIGHT(N3189,LEN(N3189)-SEARCH("/",N3189))</f>
        <v>plays</v>
      </c>
      <c r="R3189">
        <f>YEAR(O3189)</f>
        <v>2014</v>
      </c>
    </row>
    <row r="3190" spans="1:18" ht="58" x14ac:dyDescent="0.35">
      <c r="A3190">
        <v>2873</v>
      </c>
      <c r="B3190" s="3" t="s">
        <v>2873</v>
      </c>
      <c r="C3190" s="3" t="s">
        <v>6983</v>
      </c>
      <c r="D3190" s="6">
        <v>2500</v>
      </c>
      <c r="E3190" s="8">
        <v>953</v>
      </c>
      <c r="F3190" t="s">
        <v>8220</v>
      </c>
      <c r="G3190" t="s">
        <v>8223</v>
      </c>
      <c r="H3190" t="s">
        <v>8245</v>
      </c>
      <c r="I3190">
        <v>1422473831</v>
      </c>
      <c r="J3190">
        <v>1419881831</v>
      </c>
      <c r="K3190" t="b">
        <v>0</v>
      </c>
      <c r="L3190">
        <v>8</v>
      </c>
      <c r="M3190" t="b">
        <v>0</v>
      </c>
      <c r="N3190" t="s">
        <v>8269</v>
      </c>
      <c r="O3190" s="9">
        <f>(((J3190/60)/60)/24)+DATE(1970,1,1)</f>
        <v>42002.817488425921</v>
      </c>
      <c r="P3190" t="str">
        <f>LEFT(N3190,SEARCH("/",N3190)-1)</f>
        <v>theater</v>
      </c>
      <c r="Q3190" t="str">
        <f>RIGHT(N3190,LEN(N3190)-SEARCH("/",N3190))</f>
        <v>plays</v>
      </c>
      <c r="R3190">
        <f>YEAR(O3190)</f>
        <v>2014</v>
      </c>
    </row>
    <row r="3191" spans="1:18" ht="43.5" x14ac:dyDescent="0.35">
      <c r="A3191">
        <v>2907</v>
      </c>
      <c r="B3191" s="3" t="s">
        <v>2907</v>
      </c>
      <c r="C3191" s="3" t="s">
        <v>7017</v>
      </c>
      <c r="D3191" s="6">
        <v>2500</v>
      </c>
      <c r="E3191" s="8">
        <v>2</v>
      </c>
      <c r="F3191" t="s">
        <v>8220</v>
      </c>
      <c r="G3191" t="s">
        <v>8223</v>
      </c>
      <c r="H3191" t="s">
        <v>8245</v>
      </c>
      <c r="I3191">
        <v>1463259837</v>
      </c>
      <c r="J3191">
        <v>1458075837</v>
      </c>
      <c r="K3191" t="b">
        <v>0</v>
      </c>
      <c r="L3191">
        <v>2</v>
      </c>
      <c r="M3191" t="b">
        <v>0</v>
      </c>
      <c r="N3191" t="s">
        <v>8269</v>
      </c>
      <c r="O3191" s="9">
        <f>(((J3191/60)/60)/24)+DATE(1970,1,1)</f>
        <v>42444.877743055549</v>
      </c>
      <c r="P3191" t="str">
        <f>LEFT(N3191,SEARCH("/",N3191)-1)</f>
        <v>theater</v>
      </c>
      <c r="Q3191" t="str">
        <f>RIGHT(N3191,LEN(N3191)-SEARCH("/",N3191))</f>
        <v>plays</v>
      </c>
      <c r="R3191">
        <f>YEAR(O3191)</f>
        <v>2016</v>
      </c>
    </row>
    <row r="3192" spans="1:18" ht="43.5" x14ac:dyDescent="0.35">
      <c r="A3192">
        <v>2920</v>
      </c>
      <c r="B3192" s="3" t="s">
        <v>2920</v>
      </c>
      <c r="C3192" s="3" t="s">
        <v>7030</v>
      </c>
      <c r="D3192" s="6">
        <v>2500</v>
      </c>
      <c r="E3192" s="8">
        <v>671</v>
      </c>
      <c r="F3192" t="s">
        <v>8220</v>
      </c>
      <c r="G3192" t="s">
        <v>8228</v>
      </c>
      <c r="H3192" t="s">
        <v>8250</v>
      </c>
      <c r="I3192">
        <v>1427306470</v>
      </c>
      <c r="J3192">
        <v>1424718070</v>
      </c>
      <c r="K3192" t="b">
        <v>0</v>
      </c>
      <c r="L3192">
        <v>13</v>
      </c>
      <c r="M3192" t="b">
        <v>0</v>
      </c>
      <c r="N3192" t="s">
        <v>8269</v>
      </c>
      <c r="O3192" s="9">
        <f>(((J3192/60)/60)/24)+DATE(1970,1,1)</f>
        <v>42058.792476851857</v>
      </c>
      <c r="P3192" t="str">
        <f>LEFT(N3192,SEARCH("/",N3192)-1)</f>
        <v>theater</v>
      </c>
      <c r="Q3192" t="str">
        <f>RIGHT(N3192,LEN(N3192)-SEARCH("/",N3192))</f>
        <v>plays</v>
      </c>
      <c r="R3192">
        <f>YEAR(O3192)</f>
        <v>2015</v>
      </c>
    </row>
    <row r="3193" spans="1:18" ht="58" x14ac:dyDescent="0.35">
      <c r="A3193">
        <v>3101</v>
      </c>
      <c r="B3193" s="3" t="s">
        <v>3101</v>
      </c>
      <c r="C3193" s="3" t="s">
        <v>7211</v>
      </c>
      <c r="D3193" s="6">
        <v>2500</v>
      </c>
      <c r="E3193" s="8">
        <v>300</v>
      </c>
      <c r="F3193" t="s">
        <v>8220</v>
      </c>
      <c r="G3193" t="s">
        <v>8229</v>
      </c>
      <c r="H3193" t="s">
        <v>8248</v>
      </c>
      <c r="I3193">
        <v>1437033360</v>
      </c>
      <c r="J3193">
        <v>1434445937</v>
      </c>
      <c r="K3193" t="b">
        <v>0</v>
      </c>
      <c r="L3193">
        <v>12</v>
      </c>
      <c r="M3193" t="b">
        <v>0</v>
      </c>
      <c r="N3193" t="s">
        <v>8301</v>
      </c>
      <c r="O3193" s="9">
        <f>(((J3193/60)/60)/24)+DATE(1970,1,1)</f>
        <v>42171.383530092593</v>
      </c>
      <c r="P3193" t="str">
        <f>LEFT(N3193,SEARCH("/",N3193)-1)</f>
        <v>theater</v>
      </c>
      <c r="Q3193" t="str">
        <f>RIGHT(N3193,LEN(N3193)-SEARCH("/",N3193))</f>
        <v>spaces</v>
      </c>
      <c r="R3193">
        <f>YEAR(O3193)</f>
        <v>2015</v>
      </c>
    </row>
    <row r="3194" spans="1:18" ht="29" x14ac:dyDescent="0.35">
      <c r="A3194">
        <v>3747</v>
      </c>
      <c r="B3194" s="3" t="s">
        <v>3744</v>
      </c>
      <c r="C3194" s="3" t="s">
        <v>7857</v>
      </c>
      <c r="D3194" s="6">
        <v>2500</v>
      </c>
      <c r="E3194" s="8">
        <v>25</v>
      </c>
      <c r="F3194" t="s">
        <v>8220</v>
      </c>
      <c r="G3194" t="s">
        <v>8224</v>
      </c>
      <c r="H3194" t="s">
        <v>8246</v>
      </c>
      <c r="I3194">
        <v>1436137140</v>
      </c>
      <c r="J3194">
        <v>1433833896</v>
      </c>
      <c r="K3194" t="b">
        <v>0</v>
      </c>
      <c r="L3194">
        <v>1</v>
      </c>
      <c r="M3194" t="b">
        <v>0</v>
      </c>
      <c r="N3194" t="s">
        <v>8269</v>
      </c>
      <c r="O3194" s="9">
        <f>(((J3194/60)/60)/24)+DATE(1970,1,1)</f>
        <v>42164.299722222218</v>
      </c>
      <c r="P3194" t="str">
        <f>LEFT(N3194,SEARCH("/",N3194)-1)</f>
        <v>theater</v>
      </c>
      <c r="Q3194" t="str">
        <f>RIGHT(N3194,LEN(N3194)-SEARCH("/",N3194))</f>
        <v>plays</v>
      </c>
      <c r="R3194">
        <f>YEAR(O3194)</f>
        <v>2015</v>
      </c>
    </row>
    <row r="3195" spans="1:18" ht="43.5" x14ac:dyDescent="0.35">
      <c r="A3195">
        <v>3851</v>
      </c>
      <c r="B3195" s="3" t="s">
        <v>3848</v>
      </c>
      <c r="C3195" s="3" t="s">
        <v>7960</v>
      </c>
      <c r="D3195" s="6">
        <v>2500</v>
      </c>
      <c r="E3195" s="8">
        <v>852</v>
      </c>
      <c r="F3195" t="s">
        <v>8220</v>
      </c>
      <c r="G3195" t="s">
        <v>8224</v>
      </c>
      <c r="H3195" t="s">
        <v>8246</v>
      </c>
      <c r="I3195">
        <v>1437129179</v>
      </c>
      <c r="J3195">
        <v>1434537179</v>
      </c>
      <c r="K3195" t="b">
        <v>1</v>
      </c>
      <c r="L3195">
        <v>24</v>
      </c>
      <c r="M3195" t="b">
        <v>0</v>
      </c>
      <c r="N3195" t="s">
        <v>8269</v>
      </c>
      <c r="O3195" s="9">
        <f>(((J3195/60)/60)/24)+DATE(1970,1,1)</f>
        <v>42172.439571759256</v>
      </c>
      <c r="P3195" t="str">
        <f>LEFT(N3195,SEARCH("/",N3195)-1)</f>
        <v>theater</v>
      </c>
      <c r="Q3195" t="str">
        <f>RIGHT(N3195,LEN(N3195)-SEARCH("/",N3195))</f>
        <v>plays</v>
      </c>
      <c r="R3195">
        <f>YEAR(O3195)</f>
        <v>2015</v>
      </c>
    </row>
    <row r="3196" spans="1:18" ht="43.5" x14ac:dyDescent="0.35">
      <c r="A3196">
        <v>3859</v>
      </c>
      <c r="B3196" s="3" t="s">
        <v>3856</v>
      </c>
      <c r="C3196" s="3" t="s">
        <v>7968</v>
      </c>
      <c r="D3196" s="6">
        <v>2500</v>
      </c>
      <c r="E3196" s="8">
        <v>1</v>
      </c>
      <c r="F3196" t="s">
        <v>8220</v>
      </c>
      <c r="G3196" t="s">
        <v>8223</v>
      </c>
      <c r="H3196" t="s">
        <v>8245</v>
      </c>
      <c r="I3196">
        <v>1403730000</v>
      </c>
      <c r="J3196">
        <v>1401485207</v>
      </c>
      <c r="K3196" t="b">
        <v>0</v>
      </c>
      <c r="L3196">
        <v>1</v>
      </c>
      <c r="M3196" t="b">
        <v>0</v>
      </c>
      <c r="N3196" t="s">
        <v>8269</v>
      </c>
      <c r="O3196" s="9">
        <f>(((J3196/60)/60)/24)+DATE(1970,1,1)</f>
        <v>41789.893599537041</v>
      </c>
      <c r="P3196" t="str">
        <f>LEFT(N3196,SEARCH("/",N3196)-1)</f>
        <v>theater</v>
      </c>
      <c r="Q3196" t="str">
        <f>RIGHT(N3196,LEN(N3196)-SEARCH("/",N3196))</f>
        <v>plays</v>
      </c>
      <c r="R3196">
        <f>YEAR(O3196)</f>
        <v>2014</v>
      </c>
    </row>
    <row r="3197" spans="1:18" ht="43.5" x14ac:dyDescent="0.35">
      <c r="A3197">
        <v>3897</v>
      </c>
      <c r="B3197" s="3" t="s">
        <v>3894</v>
      </c>
      <c r="C3197" s="3" t="s">
        <v>8005</v>
      </c>
      <c r="D3197" s="6">
        <v>2500</v>
      </c>
      <c r="E3197" s="8">
        <v>440</v>
      </c>
      <c r="F3197" t="s">
        <v>8220</v>
      </c>
      <c r="G3197" t="s">
        <v>8227</v>
      </c>
      <c r="H3197" t="s">
        <v>8249</v>
      </c>
      <c r="I3197">
        <v>1420750683</v>
      </c>
      <c r="J3197">
        <v>1418158683</v>
      </c>
      <c r="K3197" t="b">
        <v>0</v>
      </c>
      <c r="L3197">
        <v>10</v>
      </c>
      <c r="M3197" t="b">
        <v>0</v>
      </c>
      <c r="N3197" t="s">
        <v>8269</v>
      </c>
      <c r="O3197" s="9">
        <f>(((J3197/60)/60)/24)+DATE(1970,1,1)</f>
        <v>41982.87364583333</v>
      </c>
      <c r="P3197" t="str">
        <f>LEFT(N3197,SEARCH("/",N3197)-1)</f>
        <v>theater</v>
      </c>
      <c r="Q3197" t="str">
        <f>RIGHT(N3197,LEN(N3197)-SEARCH("/",N3197))</f>
        <v>plays</v>
      </c>
      <c r="R3197">
        <f>YEAR(O3197)</f>
        <v>2014</v>
      </c>
    </row>
    <row r="3198" spans="1:18" ht="58" x14ac:dyDescent="0.35">
      <c r="A3198">
        <v>3898</v>
      </c>
      <c r="B3198" s="3" t="s">
        <v>3895</v>
      </c>
      <c r="C3198" s="3" t="s">
        <v>8006</v>
      </c>
      <c r="D3198" s="6">
        <v>2500</v>
      </c>
      <c r="E3198" s="8">
        <v>814</v>
      </c>
      <c r="F3198" t="s">
        <v>8220</v>
      </c>
      <c r="G3198" t="s">
        <v>8224</v>
      </c>
      <c r="H3198" t="s">
        <v>8246</v>
      </c>
      <c r="I3198">
        <v>1439827200</v>
      </c>
      <c r="J3198">
        <v>1436355270</v>
      </c>
      <c r="K3198" t="b">
        <v>0</v>
      </c>
      <c r="L3198">
        <v>16</v>
      </c>
      <c r="M3198" t="b">
        <v>0</v>
      </c>
      <c r="N3198" t="s">
        <v>8269</v>
      </c>
      <c r="O3198" s="9">
        <f>(((J3198/60)/60)/24)+DATE(1970,1,1)</f>
        <v>42193.482291666667</v>
      </c>
      <c r="P3198" t="str">
        <f>LEFT(N3198,SEARCH("/",N3198)-1)</f>
        <v>theater</v>
      </c>
      <c r="Q3198" t="str">
        <f>RIGHT(N3198,LEN(N3198)-SEARCH("/",N3198))</f>
        <v>plays</v>
      </c>
      <c r="R3198">
        <f>YEAR(O3198)</f>
        <v>2015</v>
      </c>
    </row>
    <row r="3199" spans="1:18" ht="43.5" x14ac:dyDescent="0.35">
      <c r="A3199">
        <v>3900</v>
      </c>
      <c r="B3199" s="3" t="s">
        <v>3897</v>
      </c>
      <c r="C3199" s="3" t="s">
        <v>8008</v>
      </c>
      <c r="D3199" s="6">
        <v>2500</v>
      </c>
      <c r="E3199" s="8">
        <v>135</v>
      </c>
      <c r="F3199" t="s">
        <v>8220</v>
      </c>
      <c r="G3199" t="s">
        <v>8223</v>
      </c>
      <c r="H3199" t="s">
        <v>8245</v>
      </c>
      <c r="I3199">
        <v>1433988791</v>
      </c>
      <c r="J3199">
        <v>1431396791</v>
      </c>
      <c r="K3199" t="b">
        <v>0</v>
      </c>
      <c r="L3199">
        <v>5</v>
      </c>
      <c r="M3199" t="b">
        <v>0</v>
      </c>
      <c r="N3199" t="s">
        <v>8269</v>
      </c>
      <c r="O3199" s="9">
        <f>(((J3199/60)/60)/24)+DATE(1970,1,1)</f>
        <v>42136.092488425929</v>
      </c>
      <c r="P3199" t="str">
        <f>LEFT(N3199,SEARCH("/",N3199)-1)</f>
        <v>theater</v>
      </c>
      <c r="Q3199" t="str">
        <f>RIGHT(N3199,LEN(N3199)-SEARCH("/",N3199))</f>
        <v>plays</v>
      </c>
      <c r="R3199">
        <f>YEAR(O3199)</f>
        <v>2015</v>
      </c>
    </row>
    <row r="3200" spans="1:18" ht="43.5" x14ac:dyDescent="0.35">
      <c r="A3200">
        <v>3914</v>
      </c>
      <c r="B3200" s="3" t="s">
        <v>3911</v>
      </c>
      <c r="C3200" s="3" t="s">
        <v>8022</v>
      </c>
      <c r="D3200" s="6">
        <v>2500</v>
      </c>
      <c r="E3200" s="8">
        <v>909</v>
      </c>
      <c r="F3200" t="s">
        <v>8220</v>
      </c>
      <c r="G3200" t="s">
        <v>8224</v>
      </c>
      <c r="H3200" t="s">
        <v>8246</v>
      </c>
      <c r="I3200">
        <v>1431298740</v>
      </c>
      <c r="J3200">
        <v>1429558756</v>
      </c>
      <c r="K3200" t="b">
        <v>0</v>
      </c>
      <c r="L3200">
        <v>27</v>
      </c>
      <c r="M3200" t="b">
        <v>0</v>
      </c>
      <c r="N3200" t="s">
        <v>8269</v>
      </c>
      <c r="O3200" s="9">
        <f>(((J3200/60)/60)/24)+DATE(1970,1,1)</f>
        <v>42114.818935185183</v>
      </c>
      <c r="P3200" t="str">
        <f>LEFT(N3200,SEARCH("/",N3200)-1)</f>
        <v>theater</v>
      </c>
      <c r="Q3200" t="str">
        <f>RIGHT(N3200,LEN(N3200)-SEARCH("/",N3200))</f>
        <v>plays</v>
      </c>
      <c r="R3200">
        <f>YEAR(O3200)</f>
        <v>2015</v>
      </c>
    </row>
    <row r="3201" spans="1:18" ht="43.5" x14ac:dyDescent="0.35">
      <c r="A3201">
        <v>3920</v>
      </c>
      <c r="B3201" s="3" t="s">
        <v>3917</v>
      </c>
      <c r="C3201" s="3" t="s">
        <v>8028</v>
      </c>
      <c r="D3201" s="6">
        <v>2500</v>
      </c>
      <c r="E3201" s="8">
        <v>135</v>
      </c>
      <c r="F3201" t="s">
        <v>8220</v>
      </c>
      <c r="G3201" t="s">
        <v>8224</v>
      </c>
      <c r="H3201" t="s">
        <v>8246</v>
      </c>
      <c r="I3201">
        <v>1479032260</v>
      </c>
      <c r="J3201">
        <v>1476436660</v>
      </c>
      <c r="K3201" t="b">
        <v>0</v>
      </c>
      <c r="L3201">
        <v>3</v>
      </c>
      <c r="M3201" t="b">
        <v>0</v>
      </c>
      <c r="N3201" t="s">
        <v>8269</v>
      </c>
      <c r="O3201" s="9">
        <f>(((J3201/60)/60)/24)+DATE(1970,1,1)</f>
        <v>42657.38726851852</v>
      </c>
      <c r="P3201" t="str">
        <f>LEFT(N3201,SEARCH("/",N3201)-1)</f>
        <v>theater</v>
      </c>
      <c r="Q3201" t="str">
        <f>RIGHT(N3201,LEN(N3201)-SEARCH("/",N3201))</f>
        <v>plays</v>
      </c>
      <c r="R3201">
        <f>YEAR(O3201)</f>
        <v>2016</v>
      </c>
    </row>
    <row r="3202" spans="1:18" ht="43.5" x14ac:dyDescent="0.35">
      <c r="A3202">
        <v>3927</v>
      </c>
      <c r="B3202" s="3" t="s">
        <v>3924</v>
      </c>
      <c r="C3202" s="3" t="s">
        <v>8035</v>
      </c>
      <c r="D3202" s="6">
        <v>2500</v>
      </c>
      <c r="E3202" s="8">
        <v>25</v>
      </c>
      <c r="F3202" t="s">
        <v>8220</v>
      </c>
      <c r="G3202" t="s">
        <v>8224</v>
      </c>
      <c r="H3202" t="s">
        <v>8246</v>
      </c>
      <c r="I3202">
        <v>1407565504</v>
      </c>
      <c r="J3202">
        <v>1404973504</v>
      </c>
      <c r="K3202" t="b">
        <v>0</v>
      </c>
      <c r="L3202">
        <v>2</v>
      </c>
      <c r="M3202" t="b">
        <v>0</v>
      </c>
      <c r="N3202" t="s">
        <v>8269</v>
      </c>
      <c r="O3202" s="9">
        <f>(((J3202/60)/60)/24)+DATE(1970,1,1)</f>
        <v>41830.267407407409</v>
      </c>
      <c r="P3202" t="str">
        <f>LEFT(N3202,SEARCH("/",N3202)-1)</f>
        <v>theater</v>
      </c>
      <c r="Q3202" t="str">
        <f>RIGHT(N3202,LEN(N3202)-SEARCH("/",N3202))</f>
        <v>plays</v>
      </c>
      <c r="R3202">
        <f>YEAR(O3202)</f>
        <v>2014</v>
      </c>
    </row>
    <row r="3203" spans="1:18" ht="58" x14ac:dyDescent="0.35">
      <c r="A3203">
        <v>3980</v>
      </c>
      <c r="B3203" s="3" t="s">
        <v>3977</v>
      </c>
      <c r="C3203" s="3" t="s">
        <v>8087</v>
      </c>
      <c r="D3203" s="6">
        <v>2500</v>
      </c>
      <c r="E3203" s="8">
        <v>450</v>
      </c>
      <c r="F3203" t="s">
        <v>8220</v>
      </c>
      <c r="G3203" t="s">
        <v>8223</v>
      </c>
      <c r="H3203" t="s">
        <v>8245</v>
      </c>
      <c r="I3203">
        <v>1404570147</v>
      </c>
      <c r="J3203">
        <v>1401978147</v>
      </c>
      <c r="K3203" t="b">
        <v>0</v>
      </c>
      <c r="L3203">
        <v>7</v>
      </c>
      <c r="M3203" t="b">
        <v>0</v>
      </c>
      <c r="N3203" t="s">
        <v>8269</v>
      </c>
      <c r="O3203" s="9">
        <f>(((J3203/60)/60)/24)+DATE(1970,1,1)</f>
        <v>41795.598923611113</v>
      </c>
      <c r="P3203" t="str">
        <f>LEFT(N3203,SEARCH("/",N3203)-1)</f>
        <v>theater</v>
      </c>
      <c r="Q3203" t="str">
        <f>RIGHT(N3203,LEN(N3203)-SEARCH("/",N3203))</f>
        <v>plays</v>
      </c>
      <c r="R3203">
        <f>YEAR(O3203)</f>
        <v>2014</v>
      </c>
    </row>
    <row r="3204" spans="1:18" ht="58" x14ac:dyDescent="0.35">
      <c r="A3204">
        <v>4030</v>
      </c>
      <c r="B3204" s="3" t="s">
        <v>4026</v>
      </c>
      <c r="C3204" s="3" t="s">
        <v>8135</v>
      </c>
      <c r="D3204" s="6">
        <v>2500</v>
      </c>
      <c r="E3204" s="8">
        <v>400</v>
      </c>
      <c r="F3204" t="s">
        <v>8220</v>
      </c>
      <c r="G3204" t="s">
        <v>8223</v>
      </c>
      <c r="H3204" t="s">
        <v>8245</v>
      </c>
      <c r="I3204">
        <v>1454525340</v>
      </c>
      <c r="J3204">
        <v>1452008599</v>
      </c>
      <c r="K3204" t="b">
        <v>0</v>
      </c>
      <c r="L3204">
        <v>6</v>
      </c>
      <c r="M3204" t="b">
        <v>0</v>
      </c>
      <c r="N3204" t="s">
        <v>8269</v>
      </c>
      <c r="O3204" s="9">
        <f>(((J3204/60)/60)/24)+DATE(1970,1,1)</f>
        <v>42374.655081018514</v>
      </c>
      <c r="P3204" t="str">
        <f>LEFT(N3204,SEARCH("/",N3204)-1)</f>
        <v>theater</v>
      </c>
      <c r="Q3204" t="str">
        <f>RIGHT(N3204,LEN(N3204)-SEARCH("/",N3204))</f>
        <v>plays</v>
      </c>
      <c r="R3204">
        <f>YEAR(O3204)</f>
        <v>2016</v>
      </c>
    </row>
    <row r="3205" spans="1:18" ht="43.5" x14ac:dyDescent="0.35">
      <c r="A3205">
        <v>4038</v>
      </c>
      <c r="B3205" s="3" t="s">
        <v>4034</v>
      </c>
      <c r="C3205" s="3" t="s">
        <v>8142</v>
      </c>
      <c r="D3205" s="6">
        <v>2500</v>
      </c>
      <c r="E3205" s="8">
        <v>301</v>
      </c>
      <c r="F3205" t="s">
        <v>8220</v>
      </c>
      <c r="G3205" t="s">
        <v>8223</v>
      </c>
      <c r="H3205" t="s">
        <v>8245</v>
      </c>
      <c r="I3205">
        <v>1413573010</v>
      </c>
      <c r="J3205">
        <v>1408389010</v>
      </c>
      <c r="K3205" t="b">
        <v>0</v>
      </c>
      <c r="L3205">
        <v>4</v>
      </c>
      <c r="M3205" t="b">
        <v>0</v>
      </c>
      <c r="N3205" t="s">
        <v>8269</v>
      </c>
      <c r="O3205" s="9">
        <f>(((J3205/60)/60)/24)+DATE(1970,1,1)</f>
        <v>41869.798726851855</v>
      </c>
      <c r="P3205" t="str">
        <f>LEFT(N3205,SEARCH("/",N3205)-1)</f>
        <v>theater</v>
      </c>
      <c r="Q3205" t="str">
        <f>RIGHT(N3205,LEN(N3205)-SEARCH("/",N3205))</f>
        <v>plays</v>
      </c>
      <c r="R3205">
        <f>YEAR(O3205)</f>
        <v>2014</v>
      </c>
    </row>
    <row r="3206" spans="1:18" ht="43.5" x14ac:dyDescent="0.35">
      <c r="A3206">
        <v>4093</v>
      </c>
      <c r="B3206" s="3" t="s">
        <v>4089</v>
      </c>
      <c r="C3206" s="3" t="s">
        <v>8196</v>
      </c>
      <c r="D3206" s="6">
        <v>2500</v>
      </c>
      <c r="E3206" s="8">
        <v>60</v>
      </c>
      <c r="F3206" t="s">
        <v>8220</v>
      </c>
      <c r="G3206" t="s">
        <v>8224</v>
      </c>
      <c r="H3206" t="s">
        <v>8246</v>
      </c>
      <c r="I3206">
        <v>1440272093</v>
      </c>
      <c r="J3206">
        <v>1435088093</v>
      </c>
      <c r="K3206" t="b">
        <v>0</v>
      </c>
      <c r="L3206">
        <v>4</v>
      </c>
      <c r="M3206" t="b">
        <v>0</v>
      </c>
      <c r="N3206" t="s">
        <v>8269</v>
      </c>
      <c r="O3206" s="9">
        <f>(((J3206/60)/60)/24)+DATE(1970,1,1)</f>
        <v>42178.815891203703</v>
      </c>
      <c r="P3206" t="str">
        <f>LEFT(N3206,SEARCH("/",N3206)-1)</f>
        <v>theater</v>
      </c>
      <c r="Q3206" t="str">
        <f>RIGHT(N3206,LEN(N3206)-SEARCH("/",N3206))</f>
        <v>plays</v>
      </c>
      <c r="R3206">
        <f>YEAR(O3206)</f>
        <v>2015</v>
      </c>
    </row>
    <row r="3207" spans="1:18" ht="43.5" x14ac:dyDescent="0.35">
      <c r="A3207">
        <v>4112</v>
      </c>
      <c r="B3207" s="3" t="s">
        <v>4108</v>
      </c>
      <c r="C3207" s="3" t="s">
        <v>6961</v>
      </c>
      <c r="D3207" s="6">
        <v>2500</v>
      </c>
      <c r="E3207" s="8">
        <v>1</v>
      </c>
      <c r="F3207" t="s">
        <v>8220</v>
      </c>
      <c r="G3207" t="s">
        <v>8240</v>
      </c>
      <c r="H3207" t="s">
        <v>8248</v>
      </c>
      <c r="I3207">
        <v>1456617600</v>
      </c>
      <c r="J3207">
        <v>1454280186</v>
      </c>
      <c r="K3207" t="b">
        <v>0</v>
      </c>
      <c r="L3207">
        <v>1</v>
      </c>
      <c r="M3207" t="b">
        <v>0</v>
      </c>
      <c r="N3207" t="s">
        <v>8269</v>
      </c>
      <c r="O3207" s="9">
        <f>(((J3207/60)/60)/24)+DATE(1970,1,1)</f>
        <v>42400.946597222224</v>
      </c>
      <c r="P3207" t="str">
        <f>LEFT(N3207,SEARCH("/",N3207)-1)</f>
        <v>theater</v>
      </c>
      <c r="Q3207" t="str">
        <f>RIGHT(N3207,LEN(N3207)-SEARCH("/",N3207))</f>
        <v>plays</v>
      </c>
      <c r="R3207">
        <f>YEAR(O3207)</f>
        <v>2016</v>
      </c>
    </row>
    <row r="3208" spans="1:18" ht="43.5" x14ac:dyDescent="0.35">
      <c r="A3208">
        <v>3865</v>
      </c>
      <c r="B3208" s="3" t="s">
        <v>3862</v>
      </c>
      <c r="C3208" s="3" t="s">
        <v>7974</v>
      </c>
      <c r="D3208" s="6">
        <v>2413</v>
      </c>
      <c r="E3208" s="8">
        <v>650</v>
      </c>
      <c r="F3208" t="s">
        <v>8220</v>
      </c>
      <c r="G3208" t="s">
        <v>8228</v>
      </c>
      <c r="H3208" t="s">
        <v>8250</v>
      </c>
      <c r="I3208">
        <v>1409376600</v>
      </c>
      <c r="J3208">
        <v>1405957098</v>
      </c>
      <c r="K3208" t="b">
        <v>0</v>
      </c>
      <c r="L3208">
        <v>14</v>
      </c>
      <c r="M3208" t="b">
        <v>0</v>
      </c>
      <c r="N3208" t="s">
        <v>8269</v>
      </c>
      <c r="O3208" s="9">
        <f>(((J3208/60)/60)/24)+DATE(1970,1,1)</f>
        <v>41841.651597222226</v>
      </c>
      <c r="P3208" t="str">
        <f>LEFT(N3208,SEARCH("/",N3208)-1)</f>
        <v>theater</v>
      </c>
      <c r="Q3208" t="str">
        <f>RIGHT(N3208,LEN(N3208)-SEARCH("/",N3208))</f>
        <v>plays</v>
      </c>
      <c r="R3208">
        <f>YEAR(O3208)</f>
        <v>2014</v>
      </c>
    </row>
    <row r="3209" spans="1:18" ht="29" x14ac:dyDescent="0.35">
      <c r="A3209">
        <v>1493</v>
      </c>
      <c r="B3209" s="3" t="s">
        <v>1494</v>
      </c>
      <c r="C3209" s="3" t="s">
        <v>5603</v>
      </c>
      <c r="D3209" s="6">
        <v>2400</v>
      </c>
      <c r="E3209" s="8">
        <v>0</v>
      </c>
      <c r="F3209" t="s">
        <v>8220</v>
      </c>
      <c r="G3209" t="s">
        <v>8223</v>
      </c>
      <c r="H3209" t="s">
        <v>8245</v>
      </c>
      <c r="I3209">
        <v>1371415675</v>
      </c>
      <c r="J3209">
        <v>1368823675</v>
      </c>
      <c r="K3209" t="b">
        <v>0</v>
      </c>
      <c r="L3209">
        <v>0</v>
      </c>
      <c r="M3209" t="b">
        <v>0</v>
      </c>
      <c r="N3209" t="s">
        <v>8273</v>
      </c>
      <c r="O3209" s="9">
        <f>(((J3209/60)/60)/24)+DATE(1970,1,1)</f>
        <v>41411.866608796299</v>
      </c>
      <c r="P3209" t="str">
        <f>LEFT(N3209,SEARCH("/",N3209)-1)</f>
        <v>publishing</v>
      </c>
      <c r="Q3209" t="str">
        <f>RIGHT(N3209,LEN(N3209)-SEARCH("/",N3209))</f>
        <v>fiction</v>
      </c>
      <c r="R3209">
        <f>YEAR(O3209)</f>
        <v>2013</v>
      </c>
    </row>
    <row r="3210" spans="1:18" ht="43.5" hidden="1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>(((J3210/60)/60)/24)+DATE(1970,1,1)</f>
        <v>41827.605057870373</v>
      </c>
      <c r="P3210" t="str">
        <f>LEFT(N3210,SEARCH("/",N3210)-1)</f>
        <v>theater</v>
      </c>
      <c r="Q3210" t="str">
        <f>RIGHT(N3210,LEN(N3210)-SEARCH("/",N3210))</f>
        <v>plays</v>
      </c>
      <c r="R3210">
        <f>YEAR(O3210)</f>
        <v>2014</v>
      </c>
    </row>
    <row r="3211" spans="1:18" ht="43.5" hidden="1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>(((J3211/60)/60)/24)+DATE(1970,1,1)</f>
        <v>41778.637245370373</v>
      </c>
      <c r="P3211" t="str">
        <f>LEFT(N3211,SEARCH("/",N3211)-1)</f>
        <v>theater</v>
      </c>
      <c r="Q3211" t="str">
        <f>RIGHT(N3211,LEN(N3211)-SEARCH("/",N3211))</f>
        <v>plays</v>
      </c>
      <c r="R3211">
        <f>YEAR(O3211)</f>
        <v>2014</v>
      </c>
    </row>
    <row r="3212" spans="1:18" ht="43.5" hidden="1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>(((J3212/60)/60)/24)+DATE(1970,1,1)</f>
        <v>41013.936562499999</v>
      </c>
      <c r="P3212" t="str">
        <f>LEFT(N3212,SEARCH("/",N3212)-1)</f>
        <v>theater</v>
      </c>
      <c r="Q3212" t="str">
        <f>RIGHT(N3212,LEN(N3212)-SEARCH("/",N3212))</f>
        <v>plays</v>
      </c>
      <c r="R3212">
        <f>YEAR(O3212)</f>
        <v>2012</v>
      </c>
    </row>
    <row r="3213" spans="1:18" ht="58" hidden="1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>(((J3213/60)/60)/24)+DATE(1970,1,1)</f>
        <v>41834.586574074077</v>
      </c>
      <c r="P3213" t="str">
        <f>LEFT(N3213,SEARCH("/",N3213)-1)</f>
        <v>theater</v>
      </c>
      <c r="Q3213" t="str">
        <f>RIGHT(N3213,LEN(N3213)-SEARCH("/",N3213))</f>
        <v>plays</v>
      </c>
      <c r="R3213">
        <f>YEAR(O3213)</f>
        <v>2014</v>
      </c>
    </row>
    <row r="3214" spans="1:18" ht="29" hidden="1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>(((J3214/60)/60)/24)+DATE(1970,1,1)</f>
        <v>41829.795729166668</v>
      </c>
      <c r="P3214" t="str">
        <f>LEFT(N3214,SEARCH("/",N3214)-1)</f>
        <v>theater</v>
      </c>
      <c r="Q3214" t="str">
        <f>RIGHT(N3214,LEN(N3214)-SEARCH("/",N3214))</f>
        <v>plays</v>
      </c>
      <c r="R3214">
        <f>YEAR(O3214)</f>
        <v>2014</v>
      </c>
    </row>
    <row r="3215" spans="1:18" ht="43.5" hidden="1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>(((J3215/60)/60)/24)+DATE(1970,1,1)</f>
        <v>42171.763414351852</v>
      </c>
      <c r="P3215" t="str">
        <f>LEFT(N3215,SEARCH("/",N3215)-1)</f>
        <v>theater</v>
      </c>
      <c r="Q3215" t="str">
        <f>RIGHT(N3215,LEN(N3215)-SEARCH("/",N3215))</f>
        <v>plays</v>
      </c>
      <c r="R3215">
        <f>YEAR(O3215)</f>
        <v>2015</v>
      </c>
    </row>
    <row r="3216" spans="1:18" ht="58" hidden="1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>(((J3216/60)/60)/24)+DATE(1970,1,1)</f>
        <v>42337.792511574073</v>
      </c>
      <c r="P3216" t="str">
        <f>LEFT(N3216,SEARCH("/",N3216)-1)</f>
        <v>theater</v>
      </c>
      <c r="Q3216" t="str">
        <f>RIGHT(N3216,LEN(N3216)-SEARCH("/",N3216))</f>
        <v>plays</v>
      </c>
      <c r="R3216">
        <f>YEAR(O3216)</f>
        <v>2015</v>
      </c>
    </row>
    <row r="3217" spans="1:18" ht="58" hidden="1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>(((J3217/60)/60)/24)+DATE(1970,1,1)</f>
        <v>42219.665173611109</v>
      </c>
      <c r="P3217" t="str">
        <f>LEFT(N3217,SEARCH("/",N3217)-1)</f>
        <v>theater</v>
      </c>
      <c r="Q3217" t="str">
        <f>RIGHT(N3217,LEN(N3217)-SEARCH("/",N3217))</f>
        <v>plays</v>
      </c>
      <c r="R3217">
        <f>YEAR(O3217)</f>
        <v>2015</v>
      </c>
    </row>
    <row r="3218" spans="1:18" ht="43.5" hidden="1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>(((J3218/60)/60)/24)+DATE(1970,1,1)</f>
        <v>42165.462627314817</v>
      </c>
      <c r="P3218" t="str">
        <f>LEFT(N3218,SEARCH("/",N3218)-1)</f>
        <v>theater</v>
      </c>
      <c r="Q3218" t="str">
        <f>RIGHT(N3218,LEN(N3218)-SEARCH("/",N3218))</f>
        <v>plays</v>
      </c>
      <c r="R3218">
        <f>YEAR(O3218)</f>
        <v>2015</v>
      </c>
    </row>
    <row r="3219" spans="1:18" ht="29" hidden="1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>(((J3219/60)/60)/24)+DATE(1970,1,1)</f>
        <v>42648.546111111107</v>
      </c>
      <c r="P3219" t="str">
        <f>LEFT(N3219,SEARCH("/",N3219)-1)</f>
        <v>theater</v>
      </c>
      <c r="Q3219" t="str">
        <f>RIGHT(N3219,LEN(N3219)-SEARCH("/",N3219))</f>
        <v>plays</v>
      </c>
      <c r="R3219">
        <f>YEAR(O3219)</f>
        <v>2016</v>
      </c>
    </row>
    <row r="3220" spans="1:18" ht="43.5" hidden="1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>(((J3220/60)/60)/24)+DATE(1970,1,1)</f>
        <v>41971.002152777779</v>
      </c>
      <c r="P3220" t="str">
        <f>LEFT(N3220,SEARCH("/",N3220)-1)</f>
        <v>theater</v>
      </c>
      <c r="Q3220" t="str">
        <f>RIGHT(N3220,LEN(N3220)-SEARCH("/",N3220))</f>
        <v>plays</v>
      </c>
      <c r="R3220">
        <f>YEAR(O3220)</f>
        <v>2014</v>
      </c>
    </row>
    <row r="3221" spans="1:18" ht="43.5" hidden="1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>(((J3221/60)/60)/24)+DATE(1970,1,1)</f>
        <v>42050.983182870375</v>
      </c>
      <c r="P3221" t="str">
        <f>LEFT(N3221,SEARCH("/",N3221)-1)</f>
        <v>theater</v>
      </c>
      <c r="Q3221" t="str">
        <f>RIGHT(N3221,LEN(N3221)-SEARCH("/",N3221))</f>
        <v>plays</v>
      </c>
      <c r="R3221">
        <f>YEAR(O3221)</f>
        <v>2015</v>
      </c>
    </row>
    <row r="3222" spans="1:18" ht="29" hidden="1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>(((J3222/60)/60)/24)+DATE(1970,1,1)</f>
        <v>42772.833379629628</v>
      </c>
      <c r="P3222" t="str">
        <f>LEFT(N3222,SEARCH("/",N3222)-1)</f>
        <v>theater</v>
      </c>
      <c r="Q3222" t="str">
        <f>RIGHT(N3222,LEN(N3222)-SEARCH("/",N3222))</f>
        <v>plays</v>
      </c>
      <c r="R3222">
        <f>YEAR(O3222)</f>
        <v>2017</v>
      </c>
    </row>
    <row r="3223" spans="1:18" ht="58" hidden="1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>(((J3223/60)/60)/24)+DATE(1970,1,1)</f>
        <v>42155.696793981479</v>
      </c>
      <c r="P3223" t="str">
        <f>LEFT(N3223,SEARCH("/",N3223)-1)</f>
        <v>theater</v>
      </c>
      <c r="Q3223" t="str">
        <f>RIGHT(N3223,LEN(N3223)-SEARCH("/",N3223))</f>
        <v>plays</v>
      </c>
      <c r="R3223">
        <f>YEAR(O3223)</f>
        <v>2015</v>
      </c>
    </row>
    <row r="3224" spans="1:18" ht="43.5" hidden="1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>(((J3224/60)/60)/24)+DATE(1970,1,1)</f>
        <v>42270.582141203704</v>
      </c>
      <c r="P3224" t="str">
        <f>LEFT(N3224,SEARCH("/",N3224)-1)</f>
        <v>theater</v>
      </c>
      <c r="Q3224" t="str">
        <f>RIGHT(N3224,LEN(N3224)-SEARCH("/",N3224))</f>
        <v>plays</v>
      </c>
      <c r="R3224">
        <f>YEAR(O3224)</f>
        <v>2015</v>
      </c>
    </row>
    <row r="3225" spans="1:18" ht="29" hidden="1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>(((J3225/60)/60)/24)+DATE(1970,1,1)</f>
        <v>42206.835370370376</v>
      </c>
      <c r="P3225" t="str">
        <f>LEFT(N3225,SEARCH("/",N3225)-1)</f>
        <v>theater</v>
      </c>
      <c r="Q3225" t="str">
        <f>RIGHT(N3225,LEN(N3225)-SEARCH("/",N3225))</f>
        <v>plays</v>
      </c>
      <c r="R3225">
        <f>YEAR(O3225)</f>
        <v>2015</v>
      </c>
    </row>
    <row r="3226" spans="1:18" ht="58" hidden="1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>(((J3226/60)/60)/24)+DATE(1970,1,1)</f>
        <v>42697.850844907407</v>
      </c>
      <c r="P3226" t="str">
        <f>LEFT(N3226,SEARCH("/",N3226)-1)</f>
        <v>theater</v>
      </c>
      <c r="Q3226" t="str">
        <f>RIGHT(N3226,LEN(N3226)-SEARCH("/",N3226))</f>
        <v>plays</v>
      </c>
      <c r="R3226">
        <f>YEAR(O3226)</f>
        <v>2016</v>
      </c>
    </row>
    <row r="3227" spans="1:18" ht="43.5" hidden="1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>(((J3227/60)/60)/24)+DATE(1970,1,1)</f>
        <v>42503.559467592597</v>
      </c>
      <c r="P3227" t="str">
        <f>LEFT(N3227,SEARCH("/",N3227)-1)</f>
        <v>theater</v>
      </c>
      <c r="Q3227" t="str">
        <f>RIGHT(N3227,LEN(N3227)-SEARCH("/",N3227))</f>
        <v>plays</v>
      </c>
      <c r="R3227">
        <f>YEAR(O3227)</f>
        <v>2016</v>
      </c>
    </row>
    <row r="3228" spans="1:18" ht="43.5" hidden="1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>(((J3228/60)/60)/24)+DATE(1970,1,1)</f>
        <v>42277.583472222221</v>
      </c>
      <c r="P3228" t="str">
        <f>LEFT(N3228,SEARCH("/",N3228)-1)</f>
        <v>theater</v>
      </c>
      <c r="Q3228" t="str">
        <f>RIGHT(N3228,LEN(N3228)-SEARCH("/",N3228))</f>
        <v>plays</v>
      </c>
      <c r="R3228">
        <f>YEAR(O3228)</f>
        <v>2015</v>
      </c>
    </row>
    <row r="3229" spans="1:18" ht="43.5" hidden="1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>(((J3229/60)/60)/24)+DATE(1970,1,1)</f>
        <v>42722.882361111115</v>
      </c>
      <c r="P3229" t="str">
        <f>LEFT(N3229,SEARCH("/",N3229)-1)</f>
        <v>theater</v>
      </c>
      <c r="Q3229" t="str">
        <f>RIGHT(N3229,LEN(N3229)-SEARCH("/",N3229))</f>
        <v>plays</v>
      </c>
      <c r="R3229">
        <f>YEAR(O3229)</f>
        <v>2016</v>
      </c>
    </row>
    <row r="3230" spans="1:18" ht="29" hidden="1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>(((J3230/60)/60)/24)+DATE(1970,1,1)</f>
        <v>42323.70930555556</v>
      </c>
      <c r="P3230" t="str">
        <f>LEFT(N3230,SEARCH("/",N3230)-1)</f>
        <v>theater</v>
      </c>
      <c r="Q3230" t="str">
        <f>RIGHT(N3230,LEN(N3230)-SEARCH("/",N3230))</f>
        <v>plays</v>
      </c>
      <c r="R3230">
        <f>YEAR(O3230)</f>
        <v>2015</v>
      </c>
    </row>
    <row r="3231" spans="1:18" ht="43.5" hidden="1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>(((J3231/60)/60)/24)+DATE(1970,1,1)</f>
        <v>41933.291643518518</v>
      </c>
      <c r="P3231" t="str">
        <f>LEFT(N3231,SEARCH("/",N3231)-1)</f>
        <v>theater</v>
      </c>
      <c r="Q3231" t="str">
        <f>RIGHT(N3231,LEN(N3231)-SEARCH("/",N3231))</f>
        <v>plays</v>
      </c>
      <c r="R3231">
        <f>YEAR(O3231)</f>
        <v>2014</v>
      </c>
    </row>
    <row r="3232" spans="1:18" ht="58" hidden="1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>(((J3232/60)/60)/24)+DATE(1970,1,1)</f>
        <v>41898.168125000004</v>
      </c>
      <c r="P3232" t="str">
        <f>LEFT(N3232,SEARCH("/",N3232)-1)</f>
        <v>theater</v>
      </c>
      <c r="Q3232" t="str">
        <f>RIGHT(N3232,LEN(N3232)-SEARCH("/",N3232))</f>
        <v>plays</v>
      </c>
      <c r="R3232">
        <f>YEAR(O3232)</f>
        <v>2014</v>
      </c>
    </row>
    <row r="3233" spans="1:18" ht="43.5" hidden="1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>(((J3233/60)/60)/24)+DATE(1970,1,1)</f>
        <v>42446.943831018521</v>
      </c>
      <c r="P3233" t="str">
        <f>LEFT(N3233,SEARCH("/",N3233)-1)</f>
        <v>theater</v>
      </c>
      <c r="Q3233" t="str">
        <f>RIGHT(N3233,LEN(N3233)-SEARCH("/",N3233))</f>
        <v>plays</v>
      </c>
      <c r="R3233">
        <f>YEAR(O3233)</f>
        <v>2016</v>
      </c>
    </row>
    <row r="3234" spans="1:18" ht="43.5" hidden="1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>(((J3234/60)/60)/24)+DATE(1970,1,1)</f>
        <v>42463.81385416667</v>
      </c>
      <c r="P3234" t="str">
        <f>LEFT(N3234,SEARCH("/",N3234)-1)</f>
        <v>theater</v>
      </c>
      <c r="Q3234" t="str">
        <f>RIGHT(N3234,LEN(N3234)-SEARCH("/",N3234))</f>
        <v>plays</v>
      </c>
      <c r="R3234">
        <f>YEAR(O3234)</f>
        <v>2016</v>
      </c>
    </row>
    <row r="3235" spans="1:18" ht="43.5" hidden="1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>(((J3235/60)/60)/24)+DATE(1970,1,1)</f>
        <v>42766.805034722223</v>
      </c>
      <c r="P3235" t="str">
        <f>LEFT(N3235,SEARCH("/",N3235)-1)</f>
        <v>theater</v>
      </c>
      <c r="Q3235" t="str">
        <f>RIGHT(N3235,LEN(N3235)-SEARCH("/",N3235))</f>
        <v>plays</v>
      </c>
      <c r="R3235">
        <f>YEAR(O3235)</f>
        <v>2017</v>
      </c>
    </row>
    <row r="3236" spans="1:18" ht="43.5" hidden="1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>(((J3236/60)/60)/24)+DATE(1970,1,1)</f>
        <v>42734.789444444439</v>
      </c>
      <c r="P3236" t="str">
        <f>LEFT(N3236,SEARCH("/",N3236)-1)</f>
        <v>theater</v>
      </c>
      <c r="Q3236" t="str">
        <f>RIGHT(N3236,LEN(N3236)-SEARCH("/",N3236))</f>
        <v>plays</v>
      </c>
      <c r="R3236">
        <f>YEAR(O3236)</f>
        <v>2016</v>
      </c>
    </row>
    <row r="3237" spans="1:18" ht="43.5" hidden="1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>(((J3237/60)/60)/24)+DATE(1970,1,1)</f>
        <v>42522.347812499997</v>
      </c>
      <c r="P3237" t="str">
        <f>LEFT(N3237,SEARCH("/",N3237)-1)</f>
        <v>theater</v>
      </c>
      <c r="Q3237" t="str">
        <f>RIGHT(N3237,LEN(N3237)-SEARCH("/",N3237))</f>
        <v>plays</v>
      </c>
      <c r="R3237">
        <f>YEAR(O3237)</f>
        <v>2016</v>
      </c>
    </row>
    <row r="3238" spans="1:18" ht="43.5" hidden="1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>(((J3238/60)/60)/24)+DATE(1970,1,1)</f>
        <v>42702.917048611111</v>
      </c>
      <c r="P3238" t="str">
        <f>LEFT(N3238,SEARCH("/",N3238)-1)</f>
        <v>theater</v>
      </c>
      <c r="Q3238" t="str">
        <f>RIGHT(N3238,LEN(N3238)-SEARCH("/",N3238))</f>
        <v>plays</v>
      </c>
      <c r="R3238">
        <f>YEAR(O3238)</f>
        <v>2016</v>
      </c>
    </row>
    <row r="3239" spans="1:18" ht="29" hidden="1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>(((J3239/60)/60)/24)+DATE(1970,1,1)</f>
        <v>42252.474351851852</v>
      </c>
      <c r="P3239" t="str">
        <f>LEFT(N3239,SEARCH("/",N3239)-1)</f>
        <v>theater</v>
      </c>
      <c r="Q3239" t="str">
        <f>RIGHT(N3239,LEN(N3239)-SEARCH("/",N3239))</f>
        <v>plays</v>
      </c>
      <c r="R3239">
        <f>YEAR(O3239)</f>
        <v>2015</v>
      </c>
    </row>
    <row r="3240" spans="1:18" ht="58" hidden="1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>(((J3240/60)/60)/24)+DATE(1970,1,1)</f>
        <v>42156.510393518518</v>
      </c>
      <c r="P3240" t="str">
        <f>LEFT(N3240,SEARCH("/",N3240)-1)</f>
        <v>theater</v>
      </c>
      <c r="Q3240" t="str">
        <f>RIGHT(N3240,LEN(N3240)-SEARCH("/",N3240))</f>
        <v>plays</v>
      </c>
      <c r="R3240">
        <f>YEAR(O3240)</f>
        <v>2015</v>
      </c>
    </row>
    <row r="3241" spans="1:18" ht="58" hidden="1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>(((J3241/60)/60)/24)+DATE(1970,1,1)</f>
        <v>42278.089039351849</v>
      </c>
      <c r="P3241" t="str">
        <f>LEFT(N3241,SEARCH("/",N3241)-1)</f>
        <v>theater</v>
      </c>
      <c r="Q3241" t="str">
        <f>RIGHT(N3241,LEN(N3241)-SEARCH("/",N3241))</f>
        <v>plays</v>
      </c>
      <c r="R3241">
        <f>YEAR(O3241)</f>
        <v>2015</v>
      </c>
    </row>
    <row r="3242" spans="1:18" ht="58" hidden="1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>(((J3242/60)/60)/24)+DATE(1970,1,1)</f>
        <v>42754.693842592591</v>
      </c>
      <c r="P3242" t="str">
        <f>LEFT(N3242,SEARCH("/",N3242)-1)</f>
        <v>theater</v>
      </c>
      <c r="Q3242" t="str">
        <f>RIGHT(N3242,LEN(N3242)-SEARCH("/",N3242))</f>
        <v>plays</v>
      </c>
      <c r="R3242">
        <f>YEAR(O3242)</f>
        <v>2017</v>
      </c>
    </row>
    <row r="3243" spans="1:18" ht="58" hidden="1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>(((J3243/60)/60)/24)+DATE(1970,1,1)</f>
        <v>41893.324884259258</v>
      </c>
      <c r="P3243" t="str">
        <f>LEFT(N3243,SEARCH("/",N3243)-1)</f>
        <v>theater</v>
      </c>
      <c r="Q3243" t="str">
        <f>RIGHT(N3243,LEN(N3243)-SEARCH("/",N3243))</f>
        <v>plays</v>
      </c>
      <c r="R3243">
        <f>YEAR(O3243)</f>
        <v>2014</v>
      </c>
    </row>
    <row r="3244" spans="1:18" ht="43.5" hidden="1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>(((J3244/60)/60)/24)+DATE(1970,1,1)</f>
        <v>41871.755694444444</v>
      </c>
      <c r="P3244" t="str">
        <f>LEFT(N3244,SEARCH("/",N3244)-1)</f>
        <v>theater</v>
      </c>
      <c r="Q3244" t="str">
        <f>RIGHT(N3244,LEN(N3244)-SEARCH("/",N3244))</f>
        <v>plays</v>
      </c>
      <c r="R3244">
        <f>YEAR(O3244)</f>
        <v>2014</v>
      </c>
    </row>
    <row r="3245" spans="1:18" ht="43.5" hidden="1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>(((J3245/60)/60)/24)+DATE(1970,1,1)</f>
        <v>42262.096782407403</v>
      </c>
      <c r="P3245" t="str">
        <f>LEFT(N3245,SEARCH("/",N3245)-1)</f>
        <v>theater</v>
      </c>
      <c r="Q3245" t="str">
        <f>RIGHT(N3245,LEN(N3245)-SEARCH("/",N3245))</f>
        <v>plays</v>
      </c>
      <c r="R3245">
        <f>YEAR(O3245)</f>
        <v>2015</v>
      </c>
    </row>
    <row r="3246" spans="1:18" ht="43.5" hidden="1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>(((J3246/60)/60)/24)+DATE(1970,1,1)</f>
        <v>42675.694236111114</v>
      </c>
      <c r="P3246" t="str">
        <f>LEFT(N3246,SEARCH("/",N3246)-1)</f>
        <v>theater</v>
      </c>
      <c r="Q3246" t="str">
        <f>RIGHT(N3246,LEN(N3246)-SEARCH("/",N3246))</f>
        <v>plays</v>
      </c>
      <c r="R3246">
        <f>YEAR(O3246)</f>
        <v>2016</v>
      </c>
    </row>
    <row r="3247" spans="1:18" ht="43.5" hidden="1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>(((J3247/60)/60)/24)+DATE(1970,1,1)</f>
        <v>42135.60020833333</v>
      </c>
      <c r="P3247" t="str">
        <f>LEFT(N3247,SEARCH("/",N3247)-1)</f>
        <v>theater</v>
      </c>
      <c r="Q3247" t="str">
        <f>RIGHT(N3247,LEN(N3247)-SEARCH("/",N3247))</f>
        <v>plays</v>
      </c>
      <c r="R3247">
        <f>YEAR(O3247)</f>
        <v>2015</v>
      </c>
    </row>
    <row r="3248" spans="1:18" ht="43.5" hidden="1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>(((J3248/60)/60)/24)+DATE(1970,1,1)</f>
        <v>42230.472222222219</v>
      </c>
      <c r="P3248" t="str">
        <f>LEFT(N3248,SEARCH("/",N3248)-1)</f>
        <v>theater</v>
      </c>
      <c r="Q3248" t="str">
        <f>RIGHT(N3248,LEN(N3248)-SEARCH("/",N3248))</f>
        <v>plays</v>
      </c>
      <c r="R3248">
        <f>YEAR(O3248)</f>
        <v>2015</v>
      </c>
    </row>
    <row r="3249" spans="1:18" ht="43.5" hidden="1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>(((J3249/60)/60)/24)+DATE(1970,1,1)</f>
        <v>42167.434166666666</v>
      </c>
      <c r="P3249" t="str">
        <f>LEFT(N3249,SEARCH("/",N3249)-1)</f>
        <v>theater</v>
      </c>
      <c r="Q3249" t="str">
        <f>RIGHT(N3249,LEN(N3249)-SEARCH("/",N3249))</f>
        <v>plays</v>
      </c>
      <c r="R3249">
        <f>YEAR(O3249)</f>
        <v>2015</v>
      </c>
    </row>
    <row r="3250" spans="1:18" ht="29" hidden="1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>(((J3250/60)/60)/24)+DATE(1970,1,1)</f>
        <v>42068.888391203705</v>
      </c>
      <c r="P3250" t="str">
        <f>LEFT(N3250,SEARCH("/",N3250)-1)</f>
        <v>theater</v>
      </c>
      <c r="Q3250" t="str">
        <f>RIGHT(N3250,LEN(N3250)-SEARCH("/",N3250))</f>
        <v>plays</v>
      </c>
      <c r="R3250">
        <f>YEAR(O3250)</f>
        <v>2015</v>
      </c>
    </row>
    <row r="3251" spans="1:18" ht="43.5" hidden="1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>(((J3251/60)/60)/24)+DATE(1970,1,1)</f>
        <v>42145.746689814812</v>
      </c>
      <c r="P3251" t="str">
        <f>LEFT(N3251,SEARCH("/",N3251)-1)</f>
        <v>theater</v>
      </c>
      <c r="Q3251" t="str">
        <f>RIGHT(N3251,LEN(N3251)-SEARCH("/",N3251))</f>
        <v>plays</v>
      </c>
      <c r="R3251">
        <f>YEAR(O3251)</f>
        <v>2015</v>
      </c>
    </row>
    <row r="3252" spans="1:18" ht="58" hidden="1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>(((J3252/60)/60)/24)+DATE(1970,1,1)</f>
        <v>41918.742175925923</v>
      </c>
      <c r="P3252" t="str">
        <f>LEFT(N3252,SEARCH("/",N3252)-1)</f>
        <v>theater</v>
      </c>
      <c r="Q3252" t="str">
        <f>RIGHT(N3252,LEN(N3252)-SEARCH("/",N3252))</f>
        <v>plays</v>
      </c>
      <c r="R3252">
        <f>YEAR(O3252)</f>
        <v>2014</v>
      </c>
    </row>
    <row r="3253" spans="1:18" ht="43.5" hidden="1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>(((J3253/60)/60)/24)+DATE(1970,1,1)</f>
        <v>42146.731087962966</v>
      </c>
      <c r="P3253" t="str">
        <f>LEFT(N3253,SEARCH("/",N3253)-1)</f>
        <v>theater</v>
      </c>
      <c r="Q3253" t="str">
        <f>RIGHT(N3253,LEN(N3253)-SEARCH("/",N3253))</f>
        <v>plays</v>
      </c>
      <c r="R3253">
        <f>YEAR(O3253)</f>
        <v>2015</v>
      </c>
    </row>
    <row r="3254" spans="1:18" ht="43.5" hidden="1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>(((J3254/60)/60)/24)+DATE(1970,1,1)</f>
        <v>42590.472685185188</v>
      </c>
      <c r="P3254" t="str">
        <f>LEFT(N3254,SEARCH("/",N3254)-1)</f>
        <v>theater</v>
      </c>
      <c r="Q3254" t="str">
        <f>RIGHT(N3254,LEN(N3254)-SEARCH("/",N3254))</f>
        <v>plays</v>
      </c>
      <c r="R3254">
        <f>YEAR(O3254)</f>
        <v>2016</v>
      </c>
    </row>
    <row r="3255" spans="1:18" ht="43.5" hidden="1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>(((J3255/60)/60)/24)+DATE(1970,1,1)</f>
        <v>42602.576712962968</v>
      </c>
      <c r="P3255" t="str">
        <f>LEFT(N3255,SEARCH("/",N3255)-1)</f>
        <v>theater</v>
      </c>
      <c r="Q3255" t="str">
        <f>RIGHT(N3255,LEN(N3255)-SEARCH("/",N3255))</f>
        <v>plays</v>
      </c>
      <c r="R3255">
        <f>YEAR(O3255)</f>
        <v>2016</v>
      </c>
    </row>
    <row r="3256" spans="1:18" ht="43.5" hidden="1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>(((J3256/60)/60)/24)+DATE(1970,1,1)</f>
        <v>42059.085752314815</v>
      </c>
      <c r="P3256" t="str">
        <f>LEFT(N3256,SEARCH("/",N3256)-1)</f>
        <v>theater</v>
      </c>
      <c r="Q3256" t="str">
        <f>RIGHT(N3256,LEN(N3256)-SEARCH("/",N3256))</f>
        <v>plays</v>
      </c>
      <c r="R3256">
        <f>YEAR(O3256)</f>
        <v>2015</v>
      </c>
    </row>
    <row r="3257" spans="1:18" ht="58" hidden="1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>(((J3257/60)/60)/24)+DATE(1970,1,1)</f>
        <v>41889.768229166664</v>
      </c>
      <c r="P3257" t="str">
        <f>LEFT(N3257,SEARCH("/",N3257)-1)</f>
        <v>theater</v>
      </c>
      <c r="Q3257" t="str">
        <f>RIGHT(N3257,LEN(N3257)-SEARCH("/",N3257))</f>
        <v>plays</v>
      </c>
      <c r="R3257">
        <f>YEAR(O3257)</f>
        <v>2014</v>
      </c>
    </row>
    <row r="3258" spans="1:18" ht="43.5" hidden="1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>(((J3258/60)/60)/24)+DATE(1970,1,1)</f>
        <v>42144.573807870373</v>
      </c>
      <c r="P3258" t="str">
        <f>LEFT(N3258,SEARCH("/",N3258)-1)</f>
        <v>theater</v>
      </c>
      <c r="Q3258" t="str">
        <f>RIGHT(N3258,LEN(N3258)-SEARCH("/",N3258))</f>
        <v>plays</v>
      </c>
      <c r="R3258">
        <f>YEAR(O3258)</f>
        <v>2015</v>
      </c>
    </row>
    <row r="3259" spans="1:18" ht="43.5" hidden="1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>(((J3259/60)/60)/24)+DATE(1970,1,1)</f>
        <v>42758.559629629628</v>
      </c>
      <c r="P3259" t="str">
        <f>LEFT(N3259,SEARCH("/",N3259)-1)</f>
        <v>theater</v>
      </c>
      <c r="Q3259" t="str">
        <f>RIGHT(N3259,LEN(N3259)-SEARCH("/",N3259))</f>
        <v>plays</v>
      </c>
      <c r="R3259">
        <f>YEAR(O3259)</f>
        <v>2017</v>
      </c>
    </row>
    <row r="3260" spans="1:18" ht="43.5" hidden="1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>(((J3260/60)/60)/24)+DATE(1970,1,1)</f>
        <v>41982.887280092589</v>
      </c>
      <c r="P3260" t="str">
        <f>LEFT(N3260,SEARCH("/",N3260)-1)</f>
        <v>theater</v>
      </c>
      <c r="Q3260" t="str">
        <f>RIGHT(N3260,LEN(N3260)-SEARCH("/",N3260))</f>
        <v>plays</v>
      </c>
      <c r="R3260">
        <f>YEAR(O3260)</f>
        <v>2014</v>
      </c>
    </row>
    <row r="3261" spans="1:18" ht="43.5" hidden="1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>(((J3261/60)/60)/24)+DATE(1970,1,1)</f>
        <v>42614.760937500003</v>
      </c>
      <c r="P3261" t="str">
        <f>LEFT(N3261,SEARCH("/",N3261)-1)</f>
        <v>theater</v>
      </c>
      <c r="Q3261" t="str">
        <f>RIGHT(N3261,LEN(N3261)-SEARCH("/",N3261))</f>
        <v>plays</v>
      </c>
      <c r="R3261">
        <f>YEAR(O3261)</f>
        <v>2016</v>
      </c>
    </row>
    <row r="3262" spans="1:18" ht="43.5" hidden="1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>(((J3262/60)/60)/24)+DATE(1970,1,1)</f>
        <v>42303.672662037032</v>
      </c>
      <c r="P3262" t="str">
        <f>LEFT(N3262,SEARCH("/",N3262)-1)</f>
        <v>theater</v>
      </c>
      <c r="Q3262" t="str">
        <f>RIGHT(N3262,LEN(N3262)-SEARCH("/",N3262))</f>
        <v>plays</v>
      </c>
      <c r="R3262">
        <f>YEAR(O3262)</f>
        <v>2015</v>
      </c>
    </row>
    <row r="3263" spans="1:18" ht="43.5" hidden="1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>(((J3263/60)/60)/24)+DATE(1970,1,1)</f>
        <v>42171.725416666668</v>
      </c>
      <c r="P3263" t="str">
        <f>LEFT(N3263,SEARCH("/",N3263)-1)</f>
        <v>theater</v>
      </c>
      <c r="Q3263" t="str">
        <f>RIGHT(N3263,LEN(N3263)-SEARCH("/",N3263))</f>
        <v>plays</v>
      </c>
      <c r="R3263">
        <f>YEAR(O3263)</f>
        <v>2015</v>
      </c>
    </row>
    <row r="3264" spans="1:18" ht="29" hidden="1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>(((J3264/60)/60)/24)+DATE(1970,1,1)</f>
        <v>41964.315532407403</v>
      </c>
      <c r="P3264" t="str">
        <f>LEFT(N3264,SEARCH("/",N3264)-1)</f>
        <v>theater</v>
      </c>
      <c r="Q3264" t="str">
        <f>RIGHT(N3264,LEN(N3264)-SEARCH("/",N3264))</f>
        <v>plays</v>
      </c>
      <c r="R3264">
        <f>YEAR(O3264)</f>
        <v>2014</v>
      </c>
    </row>
    <row r="3265" spans="1:18" ht="29" hidden="1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>(((J3265/60)/60)/24)+DATE(1970,1,1)</f>
        <v>42284.516064814816</v>
      </c>
      <c r="P3265" t="str">
        <f>LEFT(N3265,SEARCH("/",N3265)-1)</f>
        <v>theater</v>
      </c>
      <c r="Q3265" t="str">
        <f>RIGHT(N3265,LEN(N3265)-SEARCH("/",N3265))</f>
        <v>plays</v>
      </c>
      <c r="R3265">
        <f>YEAR(O3265)</f>
        <v>2015</v>
      </c>
    </row>
    <row r="3266" spans="1:18" ht="29" hidden="1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>(((J3266/60)/60)/24)+DATE(1970,1,1)</f>
        <v>42016.800208333334</v>
      </c>
      <c r="P3266" t="str">
        <f>LEFT(N3266,SEARCH("/",N3266)-1)</f>
        <v>theater</v>
      </c>
      <c r="Q3266" t="str">
        <f>RIGHT(N3266,LEN(N3266)-SEARCH("/",N3266))</f>
        <v>plays</v>
      </c>
      <c r="R3266">
        <f>YEAR(O3266)</f>
        <v>2015</v>
      </c>
    </row>
    <row r="3267" spans="1:18" ht="43.5" hidden="1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>(((J3267/60)/60)/24)+DATE(1970,1,1)</f>
        <v>42311.711979166663</v>
      </c>
      <c r="P3267" t="str">
        <f>LEFT(N3267,SEARCH("/",N3267)-1)</f>
        <v>theater</v>
      </c>
      <c r="Q3267" t="str">
        <f>RIGHT(N3267,LEN(N3267)-SEARCH("/",N3267))</f>
        <v>plays</v>
      </c>
      <c r="R3267">
        <f>YEAR(O3267)</f>
        <v>2015</v>
      </c>
    </row>
    <row r="3268" spans="1:18" ht="43.5" hidden="1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>(((J3268/60)/60)/24)+DATE(1970,1,1)</f>
        <v>42136.536134259266</v>
      </c>
      <c r="P3268" t="str">
        <f>LEFT(N3268,SEARCH("/",N3268)-1)</f>
        <v>theater</v>
      </c>
      <c r="Q3268" t="str">
        <f>RIGHT(N3268,LEN(N3268)-SEARCH("/",N3268))</f>
        <v>plays</v>
      </c>
      <c r="R3268">
        <f>YEAR(O3268)</f>
        <v>2015</v>
      </c>
    </row>
    <row r="3269" spans="1:18" ht="43.5" hidden="1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>(((J3269/60)/60)/24)+DATE(1970,1,1)</f>
        <v>42172.757638888885</v>
      </c>
      <c r="P3269" t="str">
        <f>LEFT(N3269,SEARCH("/",N3269)-1)</f>
        <v>theater</v>
      </c>
      <c r="Q3269" t="str">
        <f>RIGHT(N3269,LEN(N3269)-SEARCH("/",N3269))</f>
        <v>plays</v>
      </c>
      <c r="R3269">
        <f>YEAR(O3269)</f>
        <v>2015</v>
      </c>
    </row>
    <row r="3270" spans="1:18" ht="43.5" hidden="1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>(((J3270/60)/60)/24)+DATE(1970,1,1)</f>
        <v>42590.90425925926</v>
      </c>
      <c r="P3270" t="str">
        <f>LEFT(N3270,SEARCH("/",N3270)-1)</f>
        <v>theater</v>
      </c>
      <c r="Q3270" t="str">
        <f>RIGHT(N3270,LEN(N3270)-SEARCH("/",N3270))</f>
        <v>plays</v>
      </c>
      <c r="R3270">
        <f>YEAR(O3270)</f>
        <v>2016</v>
      </c>
    </row>
    <row r="3271" spans="1:18" ht="43.5" hidden="1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>(((J3271/60)/60)/24)+DATE(1970,1,1)</f>
        <v>42137.395798611105</v>
      </c>
      <c r="P3271" t="str">
        <f>LEFT(N3271,SEARCH("/",N3271)-1)</f>
        <v>theater</v>
      </c>
      <c r="Q3271" t="str">
        <f>RIGHT(N3271,LEN(N3271)-SEARCH("/",N3271))</f>
        <v>plays</v>
      </c>
      <c r="R3271">
        <f>YEAR(O3271)</f>
        <v>2015</v>
      </c>
    </row>
    <row r="3272" spans="1:18" ht="58" hidden="1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>(((J3272/60)/60)/24)+DATE(1970,1,1)</f>
        <v>42167.533159722225</v>
      </c>
      <c r="P3272" t="str">
        <f>LEFT(N3272,SEARCH("/",N3272)-1)</f>
        <v>theater</v>
      </c>
      <c r="Q3272" t="str">
        <f>RIGHT(N3272,LEN(N3272)-SEARCH("/",N3272))</f>
        <v>plays</v>
      </c>
      <c r="R3272">
        <f>YEAR(O3272)</f>
        <v>2015</v>
      </c>
    </row>
    <row r="3273" spans="1:18" hidden="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>(((J3273/60)/60)/24)+DATE(1970,1,1)</f>
        <v>41915.437210648146</v>
      </c>
      <c r="P3273" t="str">
        <f>LEFT(N3273,SEARCH("/",N3273)-1)</f>
        <v>theater</v>
      </c>
      <c r="Q3273" t="str">
        <f>RIGHT(N3273,LEN(N3273)-SEARCH("/",N3273))</f>
        <v>plays</v>
      </c>
      <c r="R3273">
        <f>YEAR(O3273)</f>
        <v>2014</v>
      </c>
    </row>
    <row r="3274" spans="1:18" ht="43.5" hidden="1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>(((J3274/60)/60)/24)+DATE(1970,1,1)</f>
        <v>42284.500104166669</v>
      </c>
      <c r="P3274" t="str">
        <f>LEFT(N3274,SEARCH("/",N3274)-1)</f>
        <v>theater</v>
      </c>
      <c r="Q3274" t="str">
        <f>RIGHT(N3274,LEN(N3274)-SEARCH("/",N3274))</f>
        <v>plays</v>
      </c>
      <c r="R3274">
        <f>YEAR(O3274)</f>
        <v>2015</v>
      </c>
    </row>
    <row r="3275" spans="1:18" ht="58" hidden="1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>(((J3275/60)/60)/24)+DATE(1970,1,1)</f>
        <v>42611.801412037035</v>
      </c>
      <c r="P3275" t="str">
        <f>LEFT(N3275,SEARCH("/",N3275)-1)</f>
        <v>theater</v>
      </c>
      <c r="Q3275" t="str">
        <f>RIGHT(N3275,LEN(N3275)-SEARCH("/",N3275))</f>
        <v>plays</v>
      </c>
      <c r="R3275">
        <f>YEAR(O3275)</f>
        <v>2016</v>
      </c>
    </row>
    <row r="3276" spans="1:18" ht="43.5" hidden="1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>(((J3276/60)/60)/24)+DATE(1970,1,1)</f>
        <v>42400.704537037032</v>
      </c>
      <c r="P3276" t="str">
        <f>LEFT(N3276,SEARCH("/",N3276)-1)</f>
        <v>theater</v>
      </c>
      <c r="Q3276" t="str">
        <f>RIGHT(N3276,LEN(N3276)-SEARCH("/",N3276))</f>
        <v>plays</v>
      </c>
      <c r="R3276">
        <f>YEAR(O3276)</f>
        <v>2016</v>
      </c>
    </row>
    <row r="3277" spans="1:18" ht="43.5" hidden="1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>(((J3277/60)/60)/24)+DATE(1970,1,1)</f>
        <v>42017.88045138889</v>
      </c>
      <c r="P3277" t="str">
        <f>LEFT(N3277,SEARCH("/",N3277)-1)</f>
        <v>theater</v>
      </c>
      <c r="Q3277" t="str">
        <f>RIGHT(N3277,LEN(N3277)-SEARCH("/",N3277))</f>
        <v>plays</v>
      </c>
      <c r="R3277">
        <f>YEAR(O3277)</f>
        <v>2015</v>
      </c>
    </row>
    <row r="3278" spans="1:18" ht="43.5" hidden="1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>(((J3278/60)/60)/24)+DATE(1970,1,1)</f>
        <v>42426.949988425928</v>
      </c>
      <c r="P3278" t="str">
        <f>LEFT(N3278,SEARCH("/",N3278)-1)</f>
        <v>theater</v>
      </c>
      <c r="Q3278" t="str">
        <f>RIGHT(N3278,LEN(N3278)-SEARCH("/",N3278))</f>
        <v>plays</v>
      </c>
      <c r="R3278">
        <f>YEAR(O3278)</f>
        <v>2016</v>
      </c>
    </row>
    <row r="3279" spans="1:18" ht="58" hidden="1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>(((J3279/60)/60)/24)+DATE(1970,1,1)</f>
        <v>41931.682939814818</v>
      </c>
      <c r="P3279" t="str">
        <f>LEFT(N3279,SEARCH("/",N3279)-1)</f>
        <v>theater</v>
      </c>
      <c r="Q3279" t="str">
        <f>RIGHT(N3279,LEN(N3279)-SEARCH("/",N3279))</f>
        <v>plays</v>
      </c>
      <c r="R3279">
        <f>YEAR(O3279)</f>
        <v>2014</v>
      </c>
    </row>
    <row r="3280" spans="1:18" ht="58" hidden="1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>(((J3280/60)/60)/24)+DATE(1970,1,1)</f>
        <v>42124.848414351851</v>
      </c>
      <c r="P3280" t="str">
        <f>LEFT(N3280,SEARCH("/",N3280)-1)</f>
        <v>theater</v>
      </c>
      <c r="Q3280" t="str">
        <f>RIGHT(N3280,LEN(N3280)-SEARCH("/",N3280))</f>
        <v>plays</v>
      </c>
      <c r="R3280">
        <f>YEAR(O3280)</f>
        <v>2015</v>
      </c>
    </row>
    <row r="3281" spans="1:18" ht="58" hidden="1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>(((J3281/60)/60)/24)+DATE(1970,1,1)</f>
        <v>42431.102534722217</v>
      </c>
      <c r="P3281" t="str">
        <f>LEFT(N3281,SEARCH("/",N3281)-1)</f>
        <v>theater</v>
      </c>
      <c r="Q3281" t="str">
        <f>RIGHT(N3281,LEN(N3281)-SEARCH("/",N3281))</f>
        <v>plays</v>
      </c>
      <c r="R3281">
        <f>YEAR(O3281)</f>
        <v>2016</v>
      </c>
    </row>
    <row r="3282" spans="1:18" ht="58" hidden="1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>(((J3282/60)/60)/24)+DATE(1970,1,1)</f>
        <v>42121.756921296299</v>
      </c>
      <c r="P3282" t="str">
        <f>LEFT(N3282,SEARCH("/",N3282)-1)</f>
        <v>theater</v>
      </c>
      <c r="Q3282" t="str">
        <f>RIGHT(N3282,LEN(N3282)-SEARCH("/",N3282))</f>
        <v>plays</v>
      </c>
      <c r="R3282">
        <f>YEAR(O3282)</f>
        <v>2015</v>
      </c>
    </row>
    <row r="3283" spans="1:18" ht="29" hidden="1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>(((J3283/60)/60)/24)+DATE(1970,1,1)</f>
        <v>42219.019733796296</v>
      </c>
      <c r="P3283" t="str">
        <f>LEFT(N3283,SEARCH("/",N3283)-1)</f>
        <v>theater</v>
      </c>
      <c r="Q3283" t="str">
        <f>RIGHT(N3283,LEN(N3283)-SEARCH("/",N3283))</f>
        <v>plays</v>
      </c>
      <c r="R3283">
        <f>YEAR(O3283)</f>
        <v>2015</v>
      </c>
    </row>
    <row r="3284" spans="1:18" ht="43.5" hidden="1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>(((J3284/60)/60)/24)+DATE(1970,1,1)</f>
        <v>42445.19430555556</v>
      </c>
      <c r="P3284" t="str">
        <f>LEFT(N3284,SEARCH("/",N3284)-1)</f>
        <v>theater</v>
      </c>
      <c r="Q3284" t="str">
        <f>RIGHT(N3284,LEN(N3284)-SEARCH("/",N3284))</f>
        <v>plays</v>
      </c>
      <c r="R3284">
        <f>YEAR(O3284)</f>
        <v>2016</v>
      </c>
    </row>
    <row r="3285" spans="1:18" ht="58" hidden="1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>(((J3285/60)/60)/24)+DATE(1970,1,1)</f>
        <v>42379.74418981481</v>
      </c>
      <c r="P3285" t="str">
        <f>LEFT(N3285,SEARCH("/",N3285)-1)</f>
        <v>theater</v>
      </c>
      <c r="Q3285" t="str">
        <f>RIGHT(N3285,LEN(N3285)-SEARCH("/",N3285))</f>
        <v>plays</v>
      </c>
      <c r="R3285">
        <f>YEAR(O3285)</f>
        <v>2016</v>
      </c>
    </row>
    <row r="3286" spans="1:18" ht="43.5" hidden="1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>(((J3286/60)/60)/24)+DATE(1970,1,1)</f>
        <v>42380.884872685187</v>
      </c>
      <c r="P3286" t="str">
        <f>LEFT(N3286,SEARCH("/",N3286)-1)</f>
        <v>theater</v>
      </c>
      <c r="Q3286" t="str">
        <f>RIGHT(N3286,LEN(N3286)-SEARCH("/",N3286))</f>
        <v>plays</v>
      </c>
      <c r="R3286">
        <f>YEAR(O3286)</f>
        <v>2016</v>
      </c>
    </row>
    <row r="3287" spans="1:18" hidden="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>(((J3287/60)/60)/24)+DATE(1970,1,1)</f>
        <v>42762.942430555559</v>
      </c>
      <c r="P3287" t="str">
        <f>LEFT(N3287,SEARCH("/",N3287)-1)</f>
        <v>theater</v>
      </c>
      <c r="Q3287" t="str">
        <f>RIGHT(N3287,LEN(N3287)-SEARCH("/",N3287))</f>
        <v>plays</v>
      </c>
      <c r="R3287">
        <f>YEAR(O3287)</f>
        <v>2017</v>
      </c>
    </row>
    <row r="3288" spans="1:18" ht="58" hidden="1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>(((J3288/60)/60)/24)+DATE(1970,1,1)</f>
        <v>42567.840069444443</v>
      </c>
      <c r="P3288" t="str">
        <f>LEFT(N3288,SEARCH("/",N3288)-1)</f>
        <v>theater</v>
      </c>
      <c r="Q3288" t="str">
        <f>RIGHT(N3288,LEN(N3288)-SEARCH("/",N3288))</f>
        <v>plays</v>
      </c>
      <c r="R3288">
        <f>YEAR(O3288)</f>
        <v>2016</v>
      </c>
    </row>
    <row r="3289" spans="1:18" ht="29" hidden="1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>(((J3289/60)/60)/24)+DATE(1970,1,1)</f>
        <v>42311.750324074077</v>
      </c>
      <c r="P3289" t="str">
        <f>LEFT(N3289,SEARCH("/",N3289)-1)</f>
        <v>theater</v>
      </c>
      <c r="Q3289" t="str">
        <f>RIGHT(N3289,LEN(N3289)-SEARCH("/",N3289))</f>
        <v>plays</v>
      </c>
      <c r="R3289">
        <f>YEAR(O3289)</f>
        <v>2015</v>
      </c>
    </row>
    <row r="3290" spans="1:18" ht="58" hidden="1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>(((J3290/60)/60)/24)+DATE(1970,1,1)</f>
        <v>42505.774479166663</v>
      </c>
      <c r="P3290" t="str">
        <f>LEFT(N3290,SEARCH("/",N3290)-1)</f>
        <v>theater</v>
      </c>
      <c r="Q3290" t="str">
        <f>RIGHT(N3290,LEN(N3290)-SEARCH("/",N3290))</f>
        <v>plays</v>
      </c>
      <c r="R3290">
        <f>YEAR(O3290)</f>
        <v>2016</v>
      </c>
    </row>
    <row r="3291" spans="1:18" ht="58" hidden="1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>(((J3291/60)/60)/24)+DATE(1970,1,1)</f>
        <v>42758.368078703701</v>
      </c>
      <c r="P3291" t="str">
        <f>LEFT(N3291,SEARCH("/",N3291)-1)</f>
        <v>theater</v>
      </c>
      <c r="Q3291" t="str">
        <f>RIGHT(N3291,LEN(N3291)-SEARCH("/",N3291))</f>
        <v>plays</v>
      </c>
      <c r="R3291">
        <f>YEAR(O3291)</f>
        <v>2017</v>
      </c>
    </row>
    <row r="3292" spans="1:18" ht="72.5" hidden="1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>(((J3292/60)/60)/24)+DATE(1970,1,1)</f>
        <v>42775.51494212963</v>
      </c>
      <c r="P3292" t="str">
        <f>LEFT(N3292,SEARCH("/",N3292)-1)</f>
        <v>theater</v>
      </c>
      <c r="Q3292" t="str">
        <f>RIGHT(N3292,LEN(N3292)-SEARCH("/",N3292))</f>
        <v>plays</v>
      </c>
      <c r="R3292">
        <f>YEAR(O3292)</f>
        <v>2017</v>
      </c>
    </row>
    <row r="3293" spans="1:18" ht="58" hidden="1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>(((J3293/60)/60)/24)+DATE(1970,1,1)</f>
        <v>42232.702546296292</v>
      </c>
      <c r="P3293" t="str">
        <f>LEFT(N3293,SEARCH("/",N3293)-1)</f>
        <v>theater</v>
      </c>
      <c r="Q3293" t="str">
        <f>RIGHT(N3293,LEN(N3293)-SEARCH("/",N3293))</f>
        <v>plays</v>
      </c>
      <c r="R3293">
        <f>YEAR(O3293)</f>
        <v>2015</v>
      </c>
    </row>
    <row r="3294" spans="1:18" ht="43.5" hidden="1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>(((J3294/60)/60)/24)+DATE(1970,1,1)</f>
        <v>42282.770231481481</v>
      </c>
      <c r="P3294" t="str">
        <f>LEFT(N3294,SEARCH("/",N3294)-1)</f>
        <v>theater</v>
      </c>
      <c r="Q3294" t="str">
        <f>RIGHT(N3294,LEN(N3294)-SEARCH("/",N3294))</f>
        <v>plays</v>
      </c>
      <c r="R3294">
        <f>YEAR(O3294)</f>
        <v>2015</v>
      </c>
    </row>
    <row r="3295" spans="1:18" ht="58" hidden="1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>(((J3295/60)/60)/24)+DATE(1970,1,1)</f>
        <v>42768.425370370373</v>
      </c>
      <c r="P3295" t="str">
        <f>LEFT(N3295,SEARCH("/",N3295)-1)</f>
        <v>theater</v>
      </c>
      <c r="Q3295" t="str">
        <f>RIGHT(N3295,LEN(N3295)-SEARCH("/",N3295))</f>
        <v>plays</v>
      </c>
      <c r="R3295">
        <f>YEAR(O3295)</f>
        <v>2017</v>
      </c>
    </row>
    <row r="3296" spans="1:18" ht="43.5" hidden="1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>(((J3296/60)/60)/24)+DATE(1970,1,1)</f>
        <v>42141.541134259256</v>
      </c>
      <c r="P3296" t="str">
        <f>LEFT(N3296,SEARCH("/",N3296)-1)</f>
        <v>theater</v>
      </c>
      <c r="Q3296" t="str">
        <f>RIGHT(N3296,LEN(N3296)-SEARCH("/",N3296))</f>
        <v>plays</v>
      </c>
      <c r="R3296">
        <f>YEAR(O3296)</f>
        <v>2015</v>
      </c>
    </row>
    <row r="3297" spans="1:18" ht="43.5" hidden="1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>(((J3297/60)/60)/24)+DATE(1970,1,1)</f>
        <v>42609.442465277782</v>
      </c>
      <c r="P3297" t="str">
        <f>LEFT(N3297,SEARCH("/",N3297)-1)</f>
        <v>theater</v>
      </c>
      <c r="Q3297" t="str">
        <f>RIGHT(N3297,LEN(N3297)-SEARCH("/",N3297))</f>
        <v>plays</v>
      </c>
      <c r="R3297">
        <f>YEAR(O3297)</f>
        <v>2016</v>
      </c>
    </row>
    <row r="3298" spans="1:18" ht="43.5" hidden="1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>(((J3298/60)/60)/24)+DATE(1970,1,1)</f>
        <v>42309.756620370375</v>
      </c>
      <c r="P3298" t="str">
        <f>LEFT(N3298,SEARCH("/",N3298)-1)</f>
        <v>theater</v>
      </c>
      <c r="Q3298" t="str">
        <f>RIGHT(N3298,LEN(N3298)-SEARCH("/",N3298))</f>
        <v>plays</v>
      </c>
      <c r="R3298">
        <f>YEAR(O3298)</f>
        <v>2015</v>
      </c>
    </row>
    <row r="3299" spans="1:18" ht="43.5" hidden="1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>(((J3299/60)/60)/24)+DATE(1970,1,1)</f>
        <v>42193.771481481483</v>
      </c>
      <c r="P3299" t="str">
        <f>LEFT(N3299,SEARCH("/",N3299)-1)</f>
        <v>theater</v>
      </c>
      <c r="Q3299" t="str">
        <f>RIGHT(N3299,LEN(N3299)-SEARCH("/",N3299))</f>
        <v>plays</v>
      </c>
      <c r="R3299">
        <f>YEAR(O3299)</f>
        <v>2015</v>
      </c>
    </row>
    <row r="3300" spans="1:18" ht="43.5" hidden="1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>(((J3300/60)/60)/24)+DATE(1970,1,1)</f>
        <v>42239.957962962959</v>
      </c>
      <c r="P3300" t="str">
        <f>LEFT(N3300,SEARCH("/",N3300)-1)</f>
        <v>theater</v>
      </c>
      <c r="Q3300" t="str">
        <f>RIGHT(N3300,LEN(N3300)-SEARCH("/",N3300))</f>
        <v>plays</v>
      </c>
      <c r="R3300">
        <f>YEAR(O3300)</f>
        <v>2015</v>
      </c>
    </row>
    <row r="3301" spans="1:18" ht="43.5" hidden="1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>(((J3301/60)/60)/24)+DATE(1970,1,1)</f>
        <v>42261.917395833334</v>
      </c>
      <c r="P3301" t="str">
        <f>LEFT(N3301,SEARCH("/",N3301)-1)</f>
        <v>theater</v>
      </c>
      <c r="Q3301" t="str">
        <f>RIGHT(N3301,LEN(N3301)-SEARCH("/",N3301))</f>
        <v>plays</v>
      </c>
      <c r="R3301">
        <f>YEAR(O3301)</f>
        <v>2015</v>
      </c>
    </row>
    <row r="3302" spans="1:18" ht="43.5" hidden="1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>(((J3302/60)/60)/24)+DATE(1970,1,1)</f>
        <v>42102.743773148148</v>
      </c>
      <c r="P3302" t="str">
        <f>LEFT(N3302,SEARCH("/",N3302)-1)</f>
        <v>theater</v>
      </c>
      <c r="Q3302" t="str">
        <f>RIGHT(N3302,LEN(N3302)-SEARCH("/",N3302))</f>
        <v>plays</v>
      </c>
      <c r="R3302">
        <f>YEAR(O3302)</f>
        <v>2015</v>
      </c>
    </row>
    <row r="3303" spans="1:18" ht="43.5" hidden="1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>(((J3303/60)/60)/24)+DATE(1970,1,1)</f>
        <v>42538.73583333334</v>
      </c>
      <c r="P3303" t="str">
        <f>LEFT(N3303,SEARCH("/",N3303)-1)</f>
        <v>theater</v>
      </c>
      <c r="Q3303" t="str">
        <f>RIGHT(N3303,LEN(N3303)-SEARCH("/",N3303))</f>
        <v>plays</v>
      </c>
      <c r="R3303">
        <f>YEAR(O3303)</f>
        <v>2016</v>
      </c>
    </row>
    <row r="3304" spans="1:18" hidden="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>(((J3304/60)/60)/24)+DATE(1970,1,1)</f>
        <v>42681.35157407407</v>
      </c>
      <c r="P3304" t="str">
        <f>LEFT(N3304,SEARCH("/",N3304)-1)</f>
        <v>theater</v>
      </c>
      <c r="Q3304" t="str">
        <f>RIGHT(N3304,LEN(N3304)-SEARCH("/",N3304))</f>
        <v>plays</v>
      </c>
      <c r="R3304">
        <f>YEAR(O3304)</f>
        <v>2016</v>
      </c>
    </row>
    <row r="3305" spans="1:18" ht="43.5" hidden="1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>(((J3305/60)/60)/24)+DATE(1970,1,1)</f>
        <v>42056.65143518518</v>
      </c>
      <c r="P3305" t="str">
        <f>LEFT(N3305,SEARCH("/",N3305)-1)</f>
        <v>theater</v>
      </c>
      <c r="Q3305" t="str">
        <f>RIGHT(N3305,LEN(N3305)-SEARCH("/",N3305))</f>
        <v>plays</v>
      </c>
      <c r="R3305">
        <f>YEAR(O3305)</f>
        <v>2015</v>
      </c>
    </row>
    <row r="3306" spans="1:18" ht="43.5" hidden="1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>(((J3306/60)/60)/24)+DATE(1970,1,1)</f>
        <v>42696.624444444446</v>
      </c>
      <c r="P3306" t="str">
        <f>LEFT(N3306,SEARCH("/",N3306)-1)</f>
        <v>theater</v>
      </c>
      <c r="Q3306" t="str">
        <f>RIGHT(N3306,LEN(N3306)-SEARCH("/",N3306))</f>
        <v>plays</v>
      </c>
      <c r="R3306">
        <f>YEAR(O3306)</f>
        <v>2016</v>
      </c>
    </row>
    <row r="3307" spans="1:18" ht="43.5" hidden="1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>(((J3307/60)/60)/24)+DATE(1970,1,1)</f>
        <v>42186.855879629627</v>
      </c>
      <c r="P3307" t="str">
        <f>LEFT(N3307,SEARCH("/",N3307)-1)</f>
        <v>theater</v>
      </c>
      <c r="Q3307" t="str">
        <f>RIGHT(N3307,LEN(N3307)-SEARCH("/",N3307))</f>
        <v>plays</v>
      </c>
      <c r="R3307">
        <f>YEAR(O3307)</f>
        <v>2015</v>
      </c>
    </row>
    <row r="3308" spans="1:18" ht="58" hidden="1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>(((J3308/60)/60)/24)+DATE(1970,1,1)</f>
        <v>42493.219236111108</v>
      </c>
      <c r="P3308" t="str">
        <f>LEFT(N3308,SEARCH("/",N3308)-1)</f>
        <v>theater</v>
      </c>
      <c r="Q3308" t="str">
        <f>RIGHT(N3308,LEN(N3308)-SEARCH("/",N3308))</f>
        <v>plays</v>
      </c>
      <c r="R3308">
        <f>YEAR(O3308)</f>
        <v>2016</v>
      </c>
    </row>
    <row r="3309" spans="1:18" ht="43.5" hidden="1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>(((J3309/60)/60)/24)+DATE(1970,1,1)</f>
        <v>42475.057164351849</v>
      </c>
      <c r="P3309" t="str">
        <f>LEFT(N3309,SEARCH("/",N3309)-1)</f>
        <v>theater</v>
      </c>
      <c r="Q3309" t="str">
        <f>RIGHT(N3309,LEN(N3309)-SEARCH("/",N3309))</f>
        <v>plays</v>
      </c>
      <c r="R3309">
        <f>YEAR(O3309)</f>
        <v>2016</v>
      </c>
    </row>
    <row r="3310" spans="1:18" ht="43.5" hidden="1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>(((J3310/60)/60)/24)+DATE(1970,1,1)</f>
        <v>42452.876909722225</v>
      </c>
      <c r="P3310" t="str">
        <f>LEFT(N3310,SEARCH("/",N3310)-1)</f>
        <v>theater</v>
      </c>
      <c r="Q3310" t="str">
        <f>RIGHT(N3310,LEN(N3310)-SEARCH("/",N3310))</f>
        <v>plays</v>
      </c>
      <c r="R3310">
        <f>YEAR(O3310)</f>
        <v>2016</v>
      </c>
    </row>
    <row r="3311" spans="1:18" ht="29" hidden="1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>(((J3311/60)/60)/24)+DATE(1970,1,1)</f>
        <v>42628.650208333333</v>
      </c>
      <c r="P3311" t="str">
        <f>LEFT(N3311,SEARCH("/",N3311)-1)</f>
        <v>theater</v>
      </c>
      <c r="Q3311" t="str">
        <f>RIGHT(N3311,LEN(N3311)-SEARCH("/",N3311))</f>
        <v>plays</v>
      </c>
      <c r="R3311">
        <f>YEAR(O3311)</f>
        <v>2016</v>
      </c>
    </row>
    <row r="3312" spans="1:18" ht="29" hidden="1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>(((J3312/60)/60)/24)+DATE(1970,1,1)</f>
        <v>42253.928530092591</v>
      </c>
      <c r="P3312" t="str">
        <f>LEFT(N3312,SEARCH("/",N3312)-1)</f>
        <v>theater</v>
      </c>
      <c r="Q3312" t="str">
        <f>RIGHT(N3312,LEN(N3312)-SEARCH("/",N3312))</f>
        <v>plays</v>
      </c>
      <c r="R3312">
        <f>YEAR(O3312)</f>
        <v>2015</v>
      </c>
    </row>
    <row r="3313" spans="1:18" ht="43.5" hidden="1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>(((J3313/60)/60)/24)+DATE(1970,1,1)</f>
        <v>42264.29178240741</v>
      </c>
      <c r="P3313" t="str">
        <f>LEFT(N3313,SEARCH("/",N3313)-1)</f>
        <v>theater</v>
      </c>
      <c r="Q3313" t="str">
        <f>RIGHT(N3313,LEN(N3313)-SEARCH("/",N3313))</f>
        <v>plays</v>
      </c>
      <c r="R3313">
        <f>YEAR(O3313)</f>
        <v>2015</v>
      </c>
    </row>
    <row r="3314" spans="1:18" ht="43.5" hidden="1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>(((J3314/60)/60)/24)+DATE(1970,1,1)</f>
        <v>42664.809560185182</v>
      </c>
      <c r="P3314" t="str">
        <f>LEFT(N3314,SEARCH("/",N3314)-1)</f>
        <v>theater</v>
      </c>
      <c r="Q3314" t="str">
        <f>RIGHT(N3314,LEN(N3314)-SEARCH("/",N3314))</f>
        <v>plays</v>
      </c>
      <c r="R3314">
        <f>YEAR(O3314)</f>
        <v>2016</v>
      </c>
    </row>
    <row r="3315" spans="1:18" ht="43.5" hidden="1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>(((J3315/60)/60)/24)+DATE(1970,1,1)</f>
        <v>42382.244409722218</v>
      </c>
      <c r="P3315" t="str">
        <f>LEFT(N3315,SEARCH("/",N3315)-1)</f>
        <v>theater</v>
      </c>
      <c r="Q3315" t="str">
        <f>RIGHT(N3315,LEN(N3315)-SEARCH("/",N3315))</f>
        <v>plays</v>
      </c>
      <c r="R3315">
        <f>YEAR(O3315)</f>
        <v>2016</v>
      </c>
    </row>
    <row r="3316" spans="1:18" ht="43.5" hidden="1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>(((J3316/60)/60)/24)+DATE(1970,1,1)</f>
        <v>42105.267488425925</v>
      </c>
      <c r="P3316" t="str">
        <f>LEFT(N3316,SEARCH("/",N3316)-1)</f>
        <v>theater</v>
      </c>
      <c r="Q3316" t="str">
        <f>RIGHT(N3316,LEN(N3316)-SEARCH("/",N3316))</f>
        <v>plays</v>
      </c>
      <c r="R3316">
        <f>YEAR(O3316)</f>
        <v>2015</v>
      </c>
    </row>
    <row r="3317" spans="1:18" ht="43.5" hidden="1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>(((J3317/60)/60)/24)+DATE(1970,1,1)</f>
        <v>42466.303715277783</v>
      </c>
      <c r="P3317" t="str">
        <f>LEFT(N3317,SEARCH("/",N3317)-1)</f>
        <v>theater</v>
      </c>
      <c r="Q3317" t="str">
        <f>RIGHT(N3317,LEN(N3317)-SEARCH("/",N3317))</f>
        <v>plays</v>
      </c>
      <c r="R3317">
        <f>YEAR(O3317)</f>
        <v>2016</v>
      </c>
    </row>
    <row r="3318" spans="1:18" ht="72.5" hidden="1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>(((J3318/60)/60)/24)+DATE(1970,1,1)</f>
        <v>41826.871238425927</v>
      </c>
      <c r="P3318" t="str">
        <f>LEFT(N3318,SEARCH("/",N3318)-1)</f>
        <v>theater</v>
      </c>
      <c r="Q3318" t="str">
        <f>RIGHT(N3318,LEN(N3318)-SEARCH("/",N3318))</f>
        <v>plays</v>
      </c>
      <c r="R3318">
        <f>YEAR(O3318)</f>
        <v>2014</v>
      </c>
    </row>
    <row r="3319" spans="1:18" ht="43.5" hidden="1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>(((J3319/60)/60)/24)+DATE(1970,1,1)</f>
        <v>42499.039629629624</v>
      </c>
      <c r="P3319" t="str">
        <f>LEFT(N3319,SEARCH("/",N3319)-1)</f>
        <v>theater</v>
      </c>
      <c r="Q3319" t="str">
        <f>RIGHT(N3319,LEN(N3319)-SEARCH("/",N3319))</f>
        <v>plays</v>
      </c>
      <c r="R3319">
        <f>YEAR(O3319)</f>
        <v>2016</v>
      </c>
    </row>
    <row r="3320" spans="1:18" ht="29" hidden="1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>(((J3320/60)/60)/24)+DATE(1970,1,1)</f>
        <v>42431.302002314813</v>
      </c>
      <c r="P3320" t="str">
        <f>LEFT(N3320,SEARCH("/",N3320)-1)</f>
        <v>theater</v>
      </c>
      <c r="Q3320" t="str">
        <f>RIGHT(N3320,LEN(N3320)-SEARCH("/",N3320))</f>
        <v>plays</v>
      </c>
      <c r="R3320">
        <f>YEAR(O3320)</f>
        <v>2016</v>
      </c>
    </row>
    <row r="3321" spans="1:18" ht="58" hidden="1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>(((J3321/60)/60)/24)+DATE(1970,1,1)</f>
        <v>41990.585486111115</v>
      </c>
      <c r="P3321" t="str">
        <f>LEFT(N3321,SEARCH("/",N3321)-1)</f>
        <v>theater</v>
      </c>
      <c r="Q3321" t="str">
        <f>RIGHT(N3321,LEN(N3321)-SEARCH("/",N3321))</f>
        <v>plays</v>
      </c>
      <c r="R3321">
        <f>YEAR(O3321)</f>
        <v>2014</v>
      </c>
    </row>
    <row r="3322" spans="1:18" ht="43.5" hidden="1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>(((J3322/60)/60)/24)+DATE(1970,1,1)</f>
        <v>42513.045798611114</v>
      </c>
      <c r="P3322" t="str">
        <f>LEFT(N3322,SEARCH("/",N3322)-1)</f>
        <v>theater</v>
      </c>
      <c r="Q3322" t="str">
        <f>RIGHT(N3322,LEN(N3322)-SEARCH("/",N3322))</f>
        <v>plays</v>
      </c>
      <c r="R3322">
        <f>YEAR(O3322)</f>
        <v>2016</v>
      </c>
    </row>
    <row r="3323" spans="1:18" ht="58" hidden="1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>(((J3323/60)/60)/24)+DATE(1970,1,1)</f>
        <v>41914.100289351853</v>
      </c>
      <c r="P3323" t="str">
        <f>LEFT(N3323,SEARCH("/",N3323)-1)</f>
        <v>theater</v>
      </c>
      <c r="Q3323" t="str">
        <f>RIGHT(N3323,LEN(N3323)-SEARCH("/",N3323))</f>
        <v>plays</v>
      </c>
      <c r="R3323">
        <f>YEAR(O3323)</f>
        <v>2014</v>
      </c>
    </row>
    <row r="3324" spans="1:18" ht="43.5" hidden="1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>(((J3324/60)/60)/24)+DATE(1970,1,1)</f>
        <v>42521.010370370372</v>
      </c>
      <c r="P3324" t="str">
        <f>LEFT(N3324,SEARCH("/",N3324)-1)</f>
        <v>theater</v>
      </c>
      <c r="Q3324" t="str">
        <f>RIGHT(N3324,LEN(N3324)-SEARCH("/",N3324))</f>
        <v>plays</v>
      </c>
      <c r="R3324">
        <f>YEAR(O3324)</f>
        <v>2016</v>
      </c>
    </row>
    <row r="3325" spans="1:18" ht="43.5" hidden="1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>(((J3325/60)/60)/24)+DATE(1970,1,1)</f>
        <v>42608.36583333333</v>
      </c>
      <c r="P3325" t="str">
        <f>LEFT(N3325,SEARCH("/",N3325)-1)</f>
        <v>theater</v>
      </c>
      <c r="Q3325" t="str">
        <f>RIGHT(N3325,LEN(N3325)-SEARCH("/",N3325))</f>
        <v>plays</v>
      </c>
      <c r="R3325">
        <f>YEAR(O3325)</f>
        <v>2016</v>
      </c>
    </row>
    <row r="3326" spans="1:18" ht="43.5" hidden="1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>(((J3326/60)/60)/24)+DATE(1970,1,1)</f>
        <v>42512.58321759259</v>
      </c>
      <c r="P3326" t="str">
        <f>LEFT(N3326,SEARCH("/",N3326)-1)</f>
        <v>theater</v>
      </c>
      <c r="Q3326" t="str">
        <f>RIGHT(N3326,LEN(N3326)-SEARCH("/",N3326))</f>
        <v>plays</v>
      </c>
      <c r="R3326">
        <f>YEAR(O3326)</f>
        <v>2016</v>
      </c>
    </row>
    <row r="3327" spans="1:18" ht="43.5" hidden="1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>(((J3327/60)/60)/24)+DATE(1970,1,1)</f>
        <v>42064.785613425927</v>
      </c>
      <c r="P3327" t="str">
        <f>LEFT(N3327,SEARCH("/",N3327)-1)</f>
        <v>theater</v>
      </c>
      <c r="Q3327" t="str">
        <f>RIGHT(N3327,LEN(N3327)-SEARCH("/",N3327))</f>
        <v>plays</v>
      </c>
      <c r="R3327">
        <f>YEAR(O3327)</f>
        <v>2015</v>
      </c>
    </row>
    <row r="3328" spans="1:18" ht="43.5" hidden="1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>(((J3328/60)/60)/24)+DATE(1970,1,1)</f>
        <v>42041.714178240742</v>
      </c>
      <c r="P3328" t="str">
        <f>LEFT(N3328,SEARCH("/",N3328)-1)</f>
        <v>theater</v>
      </c>
      <c r="Q3328" t="str">
        <f>RIGHT(N3328,LEN(N3328)-SEARCH("/",N3328))</f>
        <v>plays</v>
      </c>
      <c r="R3328">
        <f>YEAR(O3328)</f>
        <v>2015</v>
      </c>
    </row>
    <row r="3329" spans="1:18" ht="43.5" hidden="1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>(((J3329/60)/60)/24)+DATE(1970,1,1)</f>
        <v>42468.374606481477</v>
      </c>
      <c r="P3329" t="str">
        <f>LEFT(N3329,SEARCH("/",N3329)-1)</f>
        <v>theater</v>
      </c>
      <c r="Q3329" t="str">
        <f>RIGHT(N3329,LEN(N3329)-SEARCH("/",N3329))</f>
        <v>plays</v>
      </c>
      <c r="R3329">
        <f>YEAR(O3329)</f>
        <v>2016</v>
      </c>
    </row>
    <row r="3330" spans="1:18" ht="43.5" hidden="1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>(((J3330/60)/60)/24)+DATE(1970,1,1)</f>
        <v>41822.57503472222</v>
      </c>
      <c r="P3330" t="str">
        <f>LEFT(N3330,SEARCH("/",N3330)-1)</f>
        <v>theater</v>
      </c>
      <c r="Q3330" t="str">
        <f>RIGHT(N3330,LEN(N3330)-SEARCH("/",N3330))</f>
        <v>plays</v>
      </c>
      <c r="R3330">
        <f>YEAR(O3330)</f>
        <v>2014</v>
      </c>
    </row>
    <row r="3331" spans="1:18" ht="43.5" hidden="1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>(((J3331/60)/60)/24)+DATE(1970,1,1)</f>
        <v>41837.323009259257</v>
      </c>
      <c r="P3331" t="str">
        <f>LEFT(N3331,SEARCH("/",N3331)-1)</f>
        <v>theater</v>
      </c>
      <c r="Q3331" t="str">
        <f>RIGHT(N3331,LEN(N3331)-SEARCH("/",N3331))</f>
        <v>plays</v>
      </c>
      <c r="R3331">
        <f>YEAR(O3331)</f>
        <v>2014</v>
      </c>
    </row>
    <row r="3332" spans="1:18" ht="43.5" hidden="1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>(((J3332/60)/60)/24)+DATE(1970,1,1)</f>
        <v>42065.887361111112</v>
      </c>
      <c r="P3332" t="str">
        <f>LEFT(N3332,SEARCH("/",N3332)-1)</f>
        <v>theater</v>
      </c>
      <c r="Q3332" t="str">
        <f>RIGHT(N3332,LEN(N3332)-SEARCH("/",N3332))</f>
        <v>plays</v>
      </c>
      <c r="R3332">
        <f>YEAR(O3332)</f>
        <v>2015</v>
      </c>
    </row>
    <row r="3333" spans="1:18" ht="43.5" hidden="1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>(((J3333/60)/60)/24)+DATE(1970,1,1)</f>
        <v>42248.697754629626</v>
      </c>
      <c r="P3333" t="str">
        <f>LEFT(N3333,SEARCH("/",N3333)-1)</f>
        <v>theater</v>
      </c>
      <c r="Q3333" t="str">
        <f>RIGHT(N3333,LEN(N3333)-SEARCH("/",N3333))</f>
        <v>plays</v>
      </c>
      <c r="R3333">
        <f>YEAR(O3333)</f>
        <v>2015</v>
      </c>
    </row>
    <row r="3334" spans="1:18" ht="43.5" hidden="1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>(((J3334/60)/60)/24)+DATE(1970,1,1)</f>
        <v>41809.860300925924</v>
      </c>
      <c r="P3334" t="str">
        <f>LEFT(N3334,SEARCH("/",N3334)-1)</f>
        <v>theater</v>
      </c>
      <c r="Q3334" t="str">
        <f>RIGHT(N3334,LEN(N3334)-SEARCH("/",N3334))</f>
        <v>plays</v>
      </c>
      <c r="R3334">
        <f>YEAR(O3334)</f>
        <v>2014</v>
      </c>
    </row>
    <row r="3335" spans="1:18" ht="43.5" hidden="1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>(((J3335/60)/60)/24)+DATE(1970,1,1)</f>
        <v>42148.676851851851</v>
      </c>
      <c r="P3335" t="str">
        <f>LEFT(N3335,SEARCH("/",N3335)-1)</f>
        <v>theater</v>
      </c>
      <c r="Q3335" t="str">
        <f>RIGHT(N3335,LEN(N3335)-SEARCH("/",N3335))</f>
        <v>plays</v>
      </c>
      <c r="R3335">
        <f>YEAR(O3335)</f>
        <v>2015</v>
      </c>
    </row>
    <row r="3336" spans="1:18" ht="29" hidden="1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>(((J3336/60)/60)/24)+DATE(1970,1,1)</f>
        <v>42185.521087962959</v>
      </c>
      <c r="P3336" t="str">
        <f>LEFT(N3336,SEARCH("/",N3336)-1)</f>
        <v>theater</v>
      </c>
      <c r="Q3336" t="str">
        <f>RIGHT(N3336,LEN(N3336)-SEARCH("/",N3336))</f>
        <v>plays</v>
      </c>
      <c r="R3336">
        <f>YEAR(O3336)</f>
        <v>2015</v>
      </c>
    </row>
    <row r="3337" spans="1:18" ht="58" hidden="1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>(((J3337/60)/60)/24)+DATE(1970,1,1)</f>
        <v>41827.674143518518</v>
      </c>
      <c r="P3337" t="str">
        <f>LEFT(N3337,SEARCH("/",N3337)-1)</f>
        <v>theater</v>
      </c>
      <c r="Q3337" t="str">
        <f>RIGHT(N3337,LEN(N3337)-SEARCH("/",N3337))</f>
        <v>plays</v>
      </c>
      <c r="R3337">
        <f>YEAR(O3337)</f>
        <v>2014</v>
      </c>
    </row>
    <row r="3338" spans="1:18" ht="43.5" hidden="1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>(((J3338/60)/60)/24)+DATE(1970,1,1)</f>
        <v>42437.398680555561</v>
      </c>
      <c r="P3338" t="str">
        <f>LEFT(N3338,SEARCH("/",N3338)-1)</f>
        <v>theater</v>
      </c>
      <c r="Q3338" t="str">
        <f>RIGHT(N3338,LEN(N3338)-SEARCH("/",N3338))</f>
        <v>plays</v>
      </c>
      <c r="R3338">
        <f>YEAR(O3338)</f>
        <v>2016</v>
      </c>
    </row>
    <row r="3339" spans="1:18" ht="43.5" hidden="1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>(((J3339/60)/60)/24)+DATE(1970,1,1)</f>
        <v>41901.282025462962</v>
      </c>
      <c r="P3339" t="str">
        <f>LEFT(N3339,SEARCH("/",N3339)-1)</f>
        <v>theater</v>
      </c>
      <c r="Q3339" t="str">
        <f>RIGHT(N3339,LEN(N3339)-SEARCH("/",N3339))</f>
        <v>plays</v>
      </c>
      <c r="R3339">
        <f>YEAR(O3339)</f>
        <v>2014</v>
      </c>
    </row>
    <row r="3340" spans="1:18" ht="29" hidden="1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>(((J3340/60)/60)/24)+DATE(1970,1,1)</f>
        <v>42769.574999999997</v>
      </c>
      <c r="P3340" t="str">
        <f>LEFT(N3340,SEARCH("/",N3340)-1)</f>
        <v>theater</v>
      </c>
      <c r="Q3340" t="str">
        <f>RIGHT(N3340,LEN(N3340)-SEARCH("/",N3340))</f>
        <v>plays</v>
      </c>
      <c r="R3340">
        <f>YEAR(O3340)</f>
        <v>2017</v>
      </c>
    </row>
    <row r="3341" spans="1:18" ht="43.5" hidden="1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>(((J3341/60)/60)/24)+DATE(1970,1,1)</f>
        <v>42549.665717592594</v>
      </c>
      <c r="P3341" t="str">
        <f>LEFT(N3341,SEARCH("/",N3341)-1)</f>
        <v>theater</v>
      </c>
      <c r="Q3341" t="str">
        <f>RIGHT(N3341,LEN(N3341)-SEARCH("/",N3341))</f>
        <v>plays</v>
      </c>
      <c r="R3341">
        <f>YEAR(O3341)</f>
        <v>2016</v>
      </c>
    </row>
    <row r="3342" spans="1:18" ht="43.5" hidden="1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>(((J3342/60)/60)/24)+DATE(1970,1,1)</f>
        <v>42685.974004629628</v>
      </c>
      <c r="P3342" t="str">
        <f>LEFT(N3342,SEARCH("/",N3342)-1)</f>
        <v>theater</v>
      </c>
      <c r="Q3342" t="str">
        <f>RIGHT(N3342,LEN(N3342)-SEARCH("/",N3342))</f>
        <v>plays</v>
      </c>
      <c r="R3342">
        <f>YEAR(O3342)</f>
        <v>2016</v>
      </c>
    </row>
    <row r="3343" spans="1:18" ht="43.5" hidden="1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>(((J3343/60)/60)/24)+DATE(1970,1,1)</f>
        <v>42510.798854166671</v>
      </c>
      <c r="P3343" t="str">
        <f>LEFT(N3343,SEARCH("/",N3343)-1)</f>
        <v>theater</v>
      </c>
      <c r="Q3343" t="str">
        <f>RIGHT(N3343,LEN(N3343)-SEARCH("/",N3343))</f>
        <v>plays</v>
      </c>
      <c r="R3343">
        <f>YEAR(O3343)</f>
        <v>2016</v>
      </c>
    </row>
    <row r="3344" spans="1:18" ht="43.5" hidden="1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>(((J3344/60)/60)/24)+DATE(1970,1,1)</f>
        <v>42062.296412037031</v>
      </c>
      <c r="P3344" t="str">
        <f>LEFT(N3344,SEARCH("/",N3344)-1)</f>
        <v>theater</v>
      </c>
      <c r="Q3344" t="str">
        <f>RIGHT(N3344,LEN(N3344)-SEARCH("/",N3344))</f>
        <v>plays</v>
      </c>
      <c r="R3344">
        <f>YEAR(O3344)</f>
        <v>2015</v>
      </c>
    </row>
    <row r="3345" spans="1:18" ht="43.5" hidden="1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>(((J3345/60)/60)/24)+DATE(1970,1,1)</f>
        <v>42452.916481481487</v>
      </c>
      <c r="P3345" t="str">
        <f>LEFT(N3345,SEARCH("/",N3345)-1)</f>
        <v>theater</v>
      </c>
      <c r="Q3345" t="str">
        <f>RIGHT(N3345,LEN(N3345)-SEARCH("/",N3345))</f>
        <v>plays</v>
      </c>
      <c r="R3345">
        <f>YEAR(O3345)</f>
        <v>2016</v>
      </c>
    </row>
    <row r="3346" spans="1:18" ht="43.5" hidden="1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>(((J3346/60)/60)/24)+DATE(1970,1,1)</f>
        <v>41851.200150462959</v>
      </c>
      <c r="P3346" t="str">
        <f>LEFT(N3346,SEARCH("/",N3346)-1)</f>
        <v>theater</v>
      </c>
      <c r="Q3346" t="str">
        <f>RIGHT(N3346,LEN(N3346)-SEARCH("/",N3346))</f>
        <v>plays</v>
      </c>
      <c r="R3346">
        <f>YEAR(O3346)</f>
        <v>2014</v>
      </c>
    </row>
    <row r="3347" spans="1:18" ht="43.5" hidden="1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>(((J3347/60)/60)/24)+DATE(1970,1,1)</f>
        <v>42053.106111111112</v>
      </c>
      <c r="P3347" t="str">
        <f>LEFT(N3347,SEARCH("/",N3347)-1)</f>
        <v>theater</v>
      </c>
      <c r="Q3347" t="str">
        <f>RIGHT(N3347,LEN(N3347)-SEARCH("/",N3347))</f>
        <v>plays</v>
      </c>
      <c r="R3347">
        <f>YEAR(O3347)</f>
        <v>2015</v>
      </c>
    </row>
    <row r="3348" spans="1:18" ht="43.5" hidden="1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>(((J3348/60)/60)/24)+DATE(1970,1,1)</f>
        <v>42054.024421296301</v>
      </c>
      <c r="P3348" t="str">
        <f>LEFT(N3348,SEARCH("/",N3348)-1)</f>
        <v>theater</v>
      </c>
      <c r="Q3348" t="str">
        <f>RIGHT(N3348,LEN(N3348)-SEARCH("/",N3348))</f>
        <v>plays</v>
      </c>
      <c r="R3348">
        <f>YEAR(O3348)</f>
        <v>2015</v>
      </c>
    </row>
    <row r="3349" spans="1:18" ht="58" hidden="1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>(((J3349/60)/60)/24)+DATE(1970,1,1)</f>
        <v>42484.551550925928</v>
      </c>
      <c r="P3349" t="str">
        <f>LEFT(N3349,SEARCH("/",N3349)-1)</f>
        <v>theater</v>
      </c>
      <c r="Q3349" t="str">
        <f>RIGHT(N3349,LEN(N3349)-SEARCH("/",N3349))</f>
        <v>plays</v>
      </c>
      <c r="R3349">
        <f>YEAR(O3349)</f>
        <v>2016</v>
      </c>
    </row>
    <row r="3350" spans="1:18" ht="43.5" hidden="1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>(((J3350/60)/60)/24)+DATE(1970,1,1)</f>
        <v>42466.558796296296</v>
      </c>
      <c r="P3350" t="str">
        <f>LEFT(N3350,SEARCH("/",N3350)-1)</f>
        <v>theater</v>
      </c>
      <c r="Q3350" t="str">
        <f>RIGHT(N3350,LEN(N3350)-SEARCH("/",N3350))</f>
        <v>plays</v>
      </c>
      <c r="R3350">
        <f>YEAR(O3350)</f>
        <v>2016</v>
      </c>
    </row>
    <row r="3351" spans="1:18" ht="43.5" hidden="1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>(((J3351/60)/60)/24)+DATE(1970,1,1)</f>
        <v>42513.110787037032</v>
      </c>
      <c r="P3351" t="str">
        <f>LEFT(N3351,SEARCH("/",N3351)-1)</f>
        <v>theater</v>
      </c>
      <c r="Q3351" t="str">
        <f>RIGHT(N3351,LEN(N3351)-SEARCH("/",N3351))</f>
        <v>plays</v>
      </c>
      <c r="R3351">
        <f>YEAR(O3351)</f>
        <v>2016</v>
      </c>
    </row>
    <row r="3352" spans="1:18" ht="58" hidden="1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>(((J3352/60)/60)/24)+DATE(1970,1,1)</f>
        <v>42302.701516203699</v>
      </c>
      <c r="P3352" t="str">
        <f>LEFT(N3352,SEARCH("/",N3352)-1)</f>
        <v>theater</v>
      </c>
      <c r="Q3352" t="str">
        <f>RIGHT(N3352,LEN(N3352)-SEARCH("/",N3352))</f>
        <v>plays</v>
      </c>
      <c r="R3352">
        <f>YEAR(O3352)</f>
        <v>2015</v>
      </c>
    </row>
    <row r="3353" spans="1:18" ht="58" hidden="1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>(((J3353/60)/60)/24)+DATE(1970,1,1)</f>
        <v>41806.395428240743</v>
      </c>
      <c r="P3353" t="str">
        <f>LEFT(N3353,SEARCH("/",N3353)-1)</f>
        <v>theater</v>
      </c>
      <c r="Q3353" t="str">
        <f>RIGHT(N3353,LEN(N3353)-SEARCH("/",N3353))</f>
        <v>plays</v>
      </c>
      <c r="R3353">
        <f>YEAR(O3353)</f>
        <v>2014</v>
      </c>
    </row>
    <row r="3354" spans="1:18" ht="58" hidden="1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>(((J3354/60)/60)/24)+DATE(1970,1,1)</f>
        <v>42495.992800925931</v>
      </c>
      <c r="P3354" t="str">
        <f>LEFT(N3354,SEARCH("/",N3354)-1)</f>
        <v>theater</v>
      </c>
      <c r="Q3354" t="str">
        <f>RIGHT(N3354,LEN(N3354)-SEARCH("/",N3354))</f>
        <v>plays</v>
      </c>
      <c r="R3354">
        <f>YEAR(O3354)</f>
        <v>2016</v>
      </c>
    </row>
    <row r="3355" spans="1:18" ht="43.5" hidden="1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>(((J3355/60)/60)/24)+DATE(1970,1,1)</f>
        <v>42479.432291666672</v>
      </c>
      <c r="P3355" t="str">
        <f>LEFT(N3355,SEARCH("/",N3355)-1)</f>
        <v>theater</v>
      </c>
      <c r="Q3355" t="str">
        <f>RIGHT(N3355,LEN(N3355)-SEARCH("/",N3355))</f>
        <v>plays</v>
      </c>
      <c r="R3355">
        <f>YEAR(O3355)</f>
        <v>2016</v>
      </c>
    </row>
    <row r="3356" spans="1:18" ht="43.5" hidden="1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>(((J3356/60)/60)/24)+DATE(1970,1,1)</f>
        <v>42270.7269212963</v>
      </c>
      <c r="P3356" t="str">
        <f>LEFT(N3356,SEARCH("/",N3356)-1)</f>
        <v>theater</v>
      </c>
      <c r="Q3356" t="str">
        <f>RIGHT(N3356,LEN(N3356)-SEARCH("/",N3356))</f>
        <v>plays</v>
      </c>
      <c r="R3356">
        <f>YEAR(O3356)</f>
        <v>2015</v>
      </c>
    </row>
    <row r="3357" spans="1:18" ht="43.5" hidden="1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>(((J3357/60)/60)/24)+DATE(1970,1,1)</f>
        <v>42489.619525462964</v>
      </c>
      <c r="P3357" t="str">
        <f>LEFT(N3357,SEARCH("/",N3357)-1)</f>
        <v>theater</v>
      </c>
      <c r="Q3357" t="str">
        <f>RIGHT(N3357,LEN(N3357)-SEARCH("/",N3357))</f>
        <v>plays</v>
      </c>
      <c r="R3357">
        <f>YEAR(O3357)</f>
        <v>2016</v>
      </c>
    </row>
    <row r="3358" spans="1:18" ht="43.5" hidden="1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>(((J3358/60)/60)/24)+DATE(1970,1,1)</f>
        <v>42536.815648148149</v>
      </c>
      <c r="P3358" t="str">
        <f>LEFT(N3358,SEARCH("/",N3358)-1)</f>
        <v>theater</v>
      </c>
      <c r="Q3358" t="str">
        <f>RIGHT(N3358,LEN(N3358)-SEARCH("/",N3358))</f>
        <v>plays</v>
      </c>
      <c r="R3358">
        <f>YEAR(O3358)</f>
        <v>2016</v>
      </c>
    </row>
    <row r="3359" spans="1:18" ht="43.5" hidden="1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>(((J3359/60)/60)/24)+DATE(1970,1,1)</f>
        <v>41822.417939814812</v>
      </c>
      <c r="P3359" t="str">
        <f>LEFT(N3359,SEARCH("/",N3359)-1)</f>
        <v>theater</v>
      </c>
      <c r="Q3359" t="str">
        <f>RIGHT(N3359,LEN(N3359)-SEARCH("/",N3359))</f>
        <v>plays</v>
      </c>
      <c r="R3359">
        <f>YEAR(O3359)</f>
        <v>2014</v>
      </c>
    </row>
    <row r="3360" spans="1:18" ht="43.5" hidden="1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>(((J3360/60)/60)/24)+DATE(1970,1,1)</f>
        <v>41932.311099537037</v>
      </c>
      <c r="P3360" t="str">
        <f>LEFT(N3360,SEARCH("/",N3360)-1)</f>
        <v>theater</v>
      </c>
      <c r="Q3360" t="str">
        <f>RIGHT(N3360,LEN(N3360)-SEARCH("/",N3360))</f>
        <v>plays</v>
      </c>
      <c r="R3360">
        <f>YEAR(O3360)</f>
        <v>2014</v>
      </c>
    </row>
    <row r="3361" spans="1:18" ht="43.5" hidden="1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>(((J3361/60)/60)/24)+DATE(1970,1,1)</f>
        <v>42746.057106481487</v>
      </c>
      <c r="P3361" t="str">
        <f>LEFT(N3361,SEARCH("/",N3361)-1)</f>
        <v>theater</v>
      </c>
      <c r="Q3361" t="str">
        <f>RIGHT(N3361,LEN(N3361)-SEARCH("/",N3361))</f>
        <v>plays</v>
      </c>
      <c r="R3361">
        <f>YEAR(O3361)</f>
        <v>2017</v>
      </c>
    </row>
    <row r="3362" spans="1:18" ht="29" hidden="1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>(((J3362/60)/60)/24)+DATE(1970,1,1)</f>
        <v>42697.082673611112</v>
      </c>
      <c r="P3362" t="str">
        <f>LEFT(N3362,SEARCH("/",N3362)-1)</f>
        <v>theater</v>
      </c>
      <c r="Q3362" t="str">
        <f>RIGHT(N3362,LEN(N3362)-SEARCH("/",N3362))</f>
        <v>plays</v>
      </c>
      <c r="R3362">
        <f>YEAR(O3362)</f>
        <v>2016</v>
      </c>
    </row>
    <row r="3363" spans="1:18" ht="58" hidden="1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>(((J3363/60)/60)/24)+DATE(1970,1,1)</f>
        <v>41866.025347222225</v>
      </c>
      <c r="P3363" t="str">
        <f>LEFT(N3363,SEARCH("/",N3363)-1)</f>
        <v>theater</v>
      </c>
      <c r="Q3363" t="str">
        <f>RIGHT(N3363,LEN(N3363)-SEARCH("/",N3363))</f>
        <v>plays</v>
      </c>
      <c r="R3363">
        <f>YEAR(O3363)</f>
        <v>2014</v>
      </c>
    </row>
    <row r="3364" spans="1:18" ht="43.5" hidden="1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>(((J3364/60)/60)/24)+DATE(1970,1,1)</f>
        <v>42056.091631944444</v>
      </c>
      <c r="P3364" t="str">
        <f>LEFT(N3364,SEARCH("/",N3364)-1)</f>
        <v>theater</v>
      </c>
      <c r="Q3364" t="str">
        <f>RIGHT(N3364,LEN(N3364)-SEARCH("/",N3364))</f>
        <v>plays</v>
      </c>
      <c r="R3364">
        <f>YEAR(O3364)</f>
        <v>2015</v>
      </c>
    </row>
    <row r="3365" spans="1:18" ht="43.5" hidden="1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>(((J3365/60)/60)/24)+DATE(1970,1,1)</f>
        <v>41851.771354166667</v>
      </c>
      <c r="P3365" t="str">
        <f>LEFT(N3365,SEARCH("/",N3365)-1)</f>
        <v>theater</v>
      </c>
      <c r="Q3365" t="str">
        <f>RIGHT(N3365,LEN(N3365)-SEARCH("/",N3365))</f>
        <v>plays</v>
      </c>
      <c r="R3365">
        <f>YEAR(O3365)</f>
        <v>2014</v>
      </c>
    </row>
    <row r="3366" spans="1:18" ht="43.5" hidden="1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>(((J3366/60)/60)/24)+DATE(1970,1,1)</f>
        <v>42422.977418981478</v>
      </c>
      <c r="P3366" t="str">
        <f>LEFT(N3366,SEARCH("/",N3366)-1)</f>
        <v>theater</v>
      </c>
      <c r="Q3366" t="str">
        <f>RIGHT(N3366,LEN(N3366)-SEARCH("/",N3366))</f>
        <v>plays</v>
      </c>
      <c r="R3366">
        <f>YEAR(O3366)</f>
        <v>2016</v>
      </c>
    </row>
    <row r="3367" spans="1:18" ht="43.5" hidden="1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>(((J3367/60)/60)/24)+DATE(1970,1,1)</f>
        <v>42321.101759259262</v>
      </c>
      <c r="P3367" t="str">
        <f>LEFT(N3367,SEARCH("/",N3367)-1)</f>
        <v>theater</v>
      </c>
      <c r="Q3367" t="str">
        <f>RIGHT(N3367,LEN(N3367)-SEARCH("/",N3367))</f>
        <v>plays</v>
      </c>
      <c r="R3367">
        <f>YEAR(O3367)</f>
        <v>2015</v>
      </c>
    </row>
    <row r="3368" spans="1:18" ht="43.5" hidden="1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>(((J3368/60)/60)/24)+DATE(1970,1,1)</f>
        <v>42107.067557870367</v>
      </c>
      <c r="P3368" t="str">
        <f>LEFT(N3368,SEARCH("/",N3368)-1)</f>
        <v>theater</v>
      </c>
      <c r="Q3368" t="str">
        <f>RIGHT(N3368,LEN(N3368)-SEARCH("/",N3368))</f>
        <v>plays</v>
      </c>
      <c r="R3368">
        <f>YEAR(O3368)</f>
        <v>2015</v>
      </c>
    </row>
    <row r="3369" spans="1:18" ht="43.5" hidden="1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>(((J3369/60)/60)/24)+DATE(1970,1,1)</f>
        <v>42192.933958333335</v>
      </c>
      <c r="P3369" t="str">
        <f>LEFT(N3369,SEARCH("/",N3369)-1)</f>
        <v>theater</v>
      </c>
      <c r="Q3369" t="str">
        <f>RIGHT(N3369,LEN(N3369)-SEARCH("/",N3369))</f>
        <v>plays</v>
      </c>
      <c r="R3369">
        <f>YEAR(O3369)</f>
        <v>2015</v>
      </c>
    </row>
    <row r="3370" spans="1:18" ht="43.5" hidden="1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>(((J3370/60)/60)/24)+DATE(1970,1,1)</f>
        <v>41969.199756944443</v>
      </c>
      <c r="P3370" t="str">
        <f>LEFT(N3370,SEARCH("/",N3370)-1)</f>
        <v>theater</v>
      </c>
      <c r="Q3370" t="str">
        <f>RIGHT(N3370,LEN(N3370)-SEARCH("/",N3370))</f>
        <v>plays</v>
      </c>
      <c r="R3370">
        <f>YEAR(O3370)</f>
        <v>2014</v>
      </c>
    </row>
    <row r="3371" spans="1:18" ht="43.5" hidden="1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>(((J3371/60)/60)/24)+DATE(1970,1,1)</f>
        <v>42690.041435185187</v>
      </c>
      <c r="P3371" t="str">
        <f>LEFT(N3371,SEARCH("/",N3371)-1)</f>
        <v>theater</v>
      </c>
      <c r="Q3371" t="str">
        <f>RIGHT(N3371,LEN(N3371)-SEARCH("/",N3371))</f>
        <v>plays</v>
      </c>
      <c r="R3371">
        <f>YEAR(O3371)</f>
        <v>2016</v>
      </c>
    </row>
    <row r="3372" spans="1:18" ht="29" hidden="1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>(((J3372/60)/60)/24)+DATE(1970,1,1)</f>
        <v>42690.334317129629</v>
      </c>
      <c r="P3372" t="str">
        <f>LEFT(N3372,SEARCH("/",N3372)-1)</f>
        <v>theater</v>
      </c>
      <c r="Q3372" t="str">
        <f>RIGHT(N3372,LEN(N3372)-SEARCH("/",N3372))</f>
        <v>plays</v>
      </c>
      <c r="R3372">
        <f>YEAR(O3372)</f>
        <v>2016</v>
      </c>
    </row>
    <row r="3373" spans="1:18" ht="29" hidden="1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>(((J3373/60)/60)/24)+DATE(1970,1,1)</f>
        <v>42312.874594907407</v>
      </c>
      <c r="P3373" t="str">
        <f>LEFT(N3373,SEARCH("/",N3373)-1)</f>
        <v>theater</v>
      </c>
      <c r="Q3373" t="str">
        <f>RIGHT(N3373,LEN(N3373)-SEARCH("/",N3373))</f>
        <v>plays</v>
      </c>
      <c r="R3373">
        <f>YEAR(O3373)</f>
        <v>2015</v>
      </c>
    </row>
    <row r="3374" spans="1:18" ht="43.5" hidden="1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>(((J3374/60)/60)/24)+DATE(1970,1,1)</f>
        <v>41855.548101851848</v>
      </c>
      <c r="P3374" t="str">
        <f>LEFT(N3374,SEARCH("/",N3374)-1)</f>
        <v>theater</v>
      </c>
      <c r="Q3374" t="str">
        <f>RIGHT(N3374,LEN(N3374)-SEARCH("/",N3374))</f>
        <v>plays</v>
      </c>
      <c r="R3374">
        <f>YEAR(O3374)</f>
        <v>2014</v>
      </c>
    </row>
    <row r="3375" spans="1:18" ht="43.5" hidden="1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>(((J3375/60)/60)/24)+DATE(1970,1,1)</f>
        <v>42179.854629629626</v>
      </c>
      <c r="P3375" t="str">
        <f>LEFT(N3375,SEARCH("/",N3375)-1)</f>
        <v>theater</v>
      </c>
      <c r="Q3375" t="str">
        <f>RIGHT(N3375,LEN(N3375)-SEARCH("/",N3375))</f>
        <v>plays</v>
      </c>
      <c r="R3375">
        <f>YEAR(O3375)</f>
        <v>2015</v>
      </c>
    </row>
    <row r="3376" spans="1:18" ht="43.5" hidden="1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>(((J3376/60)/60)/24)+DATE(1970,1,1)</f>
        <v>42275.731666666667</v>
      </c>
      <c r="P3376" t="str">
        <f>LEFT(N3376,SEARCH("/",N3376)-1)</f>
        <v>theater</v>
      </c>
      <c r="Q3376" t="str">
        <f>RIGHT(N3376,LEN(N3376)-SEARCH("/",N3376))</f>
        <v>plays</v>
      </c>
      <c r="R3376">
        <f>YEAR(O3376)</f>
        <v>2015</v>
      </c>
    </row>
    <row r="3377" spans="1:18" ht="43.5" hidden="1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>(((J3377/60)/60)/24)+DATE(1970,1,1)</f>
        <v>41765.610798611109</v>
      </c>
      <c r="P3377" t="str">
        <f>LEFT(N3377,SEARCH("/",N3377)-1)</f>
        <v>theater</v>
      </c>
      <c r="Q3377" t="str">
        <f>RIGHT(N3377,LEN(N3377)-SEARCH("/",N3377))</f>
        <v>plays</v>
      </c>
      <c r="R3377">
        <f>YEAR(O3377)</f>
        <v>2014</v>
      </c>
    </row>
    <row r="3378" spans="1:18" ht="43.5" hidden="1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>(((J3378/60)/60)/24)+DATE(1970,1,1)</f>
        <v>42059.701319444444</v>
      </c>
      <c r="P3378" t="str">
        <f>LEFT(N3378,SEARCH("/",N3378)-1)</f>
        <v>theater</v>
      </c>
      <c r="Q3378" t="str">
        <f>RIGHT(N3378,LEN(N3378)-SEARCH("/",N3378))</f>
        <v>plays</v>
      </c>
      <c r="R3378">
        <f>YEAR(O3378)</f>
        <v>2015</v>
      </c>
    </row>
    <row r="3379" spans="1:18" ht="43.5" hidden="1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>(((J3379/60)/60)/24)+DATE(1970,1,1)</f>
        <v>42053.732627314821</v>
      </c>
      <c r="P3379" t="str">
        <f>LEFT(N3379,SEARCH("/",N3379)-1)</f>
        <v>theater</v>
      </c>
      <c r="Q3379" t="str">
        <f>RIGHT(N3379,LEN(N3379)-SEARCH("/",N3379))</f>
        <v>plays</v>
      </c>
      <c r="R3379">
        <f>YEAR(O3379)</f>
        <v>2015</v>
      </c>
    </row>
    <row r="3380" spans="1:18" ht="43.5" hidden="1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>(((J3380/60)/60)/24)+DATE(1970,1,1)</f>
        <v>41858.355393518519</v>
      </c>
      <c r="P3380" t="str">
        <f>LEFT(N3380,SEARCH("/",N3380)-1)</f>
        <v>theater</v>
      </c>
      <c r="Q3380" t="str">
        <f>RIGHT(N3380,LEN(N3380)-SEARCH("/",N3380))</f>
        <v>plays</v>
      </c>
      <c r="R3380">
        <f>YEAR(O3380)</f>
        <v>2014</v>
      </c>
    </row>
    <row r="3381" spans="1:18" ht="58" hidden="1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>(((J3381/60)/60)/24)+DATE(1970,1,1)</f>
        <v>42225.513888888891</v>
      </c>
      <c r="P3381" t="str">
        <f>LEFT(N3381,SEARCH("/",N3381)-1)</f>
        <v>theater</v>
      </c>
      <c r="Q3381" t="str">
        <f>RIGHT(N3381,LEN(N3381)-SEARCH("/",N3381))</f>
        <v>plays</v>
      </c>
      <c r="R3381">
        <f>YEAR(O3381)</f>
        <v>2015</v>
      </c>
    </row>
    <row r="3382" spans="1:18" ht="58" hidden="1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>(((J3382/60)/60)/24)+DATE(1970,1,1)</f>
        <v>41937.95344907407</v>
      </c>
      <c r="P3382" t="str">
        <f>LEFT(N3382,SEARCH("/",N3382)-1)</f>
        <v>theater</v>
      </c>
      <c r="Q3382" t="str">
        <f>RIGHT(N3382,LEN(N3382)-SEARCH("/",N3382))</f>
        <v>plays</v>
      </c>
      <c r="R3382">
        <f>YEAR(O3382)</f>
        <v>2014</v>
      </c>
    </row>
    <row r="3383" spans="1:18" ht="43.5" hidden="1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>(((J3383/60)/60)/24)+DATE(1970,1,1)</f>
        <v>42044.184988425928</v>
      </c>
      <c r="P3383" t="str">
        <f>LEFT(N3383,SEARCH("/",N3383)-1)</f>
        <v>theater</v>
      </c>
      <c r="Q3383" t="str">
        <f>RIGHT(N3383,LEN(N3383)-SEARCH("/",N3383))</f>
        <v>plays</v>
      </c>
      <c r="R3383">
        <f>YEAR(O3383)</f>
        <v>2015</v>
      </c>
    </row>
    <row r="3384" spans="1:18" ht="58" hidden="1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>(((J3384/60)/60)/24)+DATE(1970,1,1)</f>
        <v>42559.431203703702</v>
      </c>
      <c r="P3384" t="str">
        <f>LEFT(N3384,SEARCH("/",N3384)-1)</f>
        <v>theater</v>
      </c>
      <c r="Q3384" t="str">
        <f>RIGHT(N3384,LEN(N3384)-SEARCH("/",N3384))</f>
        <v>plays</v>
      </c>
      <c r="R3384">
        <f>YEAR(O3384)</f>
        <v>2016</v>
      </c>
    </row>
    <row r="3385" spans="1:18" ht="43.5" hidden="1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>(((J3385/60)/60)/24)+DATE(1970,1,1)</f>
        <v>42524.782638888893</v>
      </c>
      <c r="P3385" t="str">
        <f>LEFT(N3385,SEARCH("/",N3385)-1)</f>
        <v>theater</v>
      </c>
      <c r="Q3385" t="str">
        <f>RIGHT(N3385,LEN(N3385)-SEARCH("/",N3385))</f>
        <v>plays</v>
      </c>
      <c r="R3385">
        <f>YEAR(O3385)</f>
        <v>2016</v>
      </c>
    </row>
    <row r="3386" spans="1:18" ht="43.5" hidden="1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>(((J3386/60)/60)/24)+DATE(1970,1,1)</f>
        <v>42292.087592592594</v>
      </c>
      <c r="P3386" t="str">
        <f>LEFT(N3386,SEARCH("/",N3386)-1)</f>
        <v>theater</v>
      </c>
      <c r="Q3386" t="str">
        <f>RIGHT(N3386,LEN(N3386)-SEARCH("/",N3386))</f>
        <v>plays</v>
      </c>
      <c r="R3386">
        <f>YEAR(O3386)</f>
        <v>2015</v>
      </c>
    </row>
    <row r="3387" spans="1:18" ht="58" hidden="1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>(((J3387/60)/60)/24)+DATE(1970,1,1)</f>
        <v>41953.8675</v>
      </c>
      <c r="P3387" t="str">
        <f>LEFT(N3387,SEARCH("/",N3387)-1)</f>
        <v>theater</v>
      </c>
      <c r="Q3387" t="str">
        <f>RIGHT(N3387,LEN(N3387)-SEARCH("/",N3387))</f>
        <v>plays</v>
      </c>
      <c r="R3387">
        <f>YEAR(O3387)</f>
        <v>2014</v>
      </c>
    </row>
    <row r="3388" spans="1:18" ht="58" hidden="1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>(((J3388/60)/60)/24)+DATE(1970,1,1)</f>
        <v>41946.644745370373</v>
      </c>
      <c r="P3388" t="str">
        <f>LEFT(N3388,SEARCH("/",N3388)-1)</f>
        <v>theater</v>
      </c>
      <c r="Q3388" t="str">
        <f>RIGHT(N3388,LEN(N3388)-SEARCH("/",N3388))</f>
        <v>plays</v>
      </c>
      <c r="R3388">
        <f>YEAR(O3388)</f>
        <v>2014</v>
      </c>
    </row>
    <row r="3389" spans="1:18" ht="58" hidden="1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>(((J3389/60)/60)/24)+DATE(1970,1,1)</f>
        <v>41947.762592592589</v>
      </c>
      <c r="P3389" t="str">
        <f>LEFT(N3389,SEARCH("/",N3389)-1)</f>
        <v>theater</v>
      </c>
      <c r="Q3389" t="str">
        <f>RIGHT(N3389,LEN(N3389)-SEARCH("/",N3389))</f>
        <v>plays</v>
      </c>
      <c r="R3389">
        <f>YEAR(O3389)</f>
        <v>2014</v>
      </c>
    </row>
    <row r="3390" spans="1:18" ht="58" hidden="1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>(((J3390/60)/60)/24)+DATE(1970,1,1)</f>
        <v>42143.461122685185</v>
      </c>
      <c r="P3390" t="str">
        <f>LEFT(N3390,SEARCH("/",N3390)-1)</f>
        <v>theater</v>
      </c>
      <c r="Q3390" t="str">
        <f>RIGHT(N3390,LEN(N3390)-SEARCH("/",N3390))</f>
        <v>plays</v>
      </c>
      <c r="R3390">
        <f>YEAR(O3390)</f>
        <v>2015</v>
      </c>
    </row>
    <row r="3391" spans="1:18" ht="43.5" hidden="1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>(((J3391/60)/60)/24)+DATE(1970,1,1)</f>
        <v>42494.563449074078</v>
      </c>
      <c r="P3391" t="str">
        <f>LEFT(N3391,SEARCH("/",N3391)-1)</f>
        <v>theater</v>
      </c>
      <c r="Q3391" t="str">
        <f>RIGHT(N3391,LEN(N3391)-SEARCH("/",N3391))</f>
        <v>plays</v>
      </c>
      <c r="R3391">
        <f>YEAR(O3391)</f>
        <v>2016</v>
      </c>
    </row>
    <row r="3392" spans="1:18" ht="58" hidden="1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>(((J3392/60)/60)/24)+DATE(1970,1,1)</f>
        <v>41815.774826388886</v>
      </c>
      <c r="P3392" t="str">
        <f>LEFT(N3392,SEARCH("/",N3392)-1)</f>
        <v>theater</v>
      </c>
      <c r="Q3392" t="str">
        <f>RIGHT(N3392,LEN(N3392)-SEARCH("/",N3392))</f>
        <v>plays</v>
      </c>
      <c r="R3392">
        <f>YEAR(O3392)</f>
        <v>2014</v>
      </c>
    </row>
    <row r="3393" spans="1:18" ht="58" hidden="1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>(((J3393/60)/60)/24)+DATE(1970,1,1)</f>
        <v>41830.545694444445</v>
      </c>
      <c r="P3393" t="str">
        <f>LEFT(N3393,SEARCH("/",N3393)-1)</f>
        <v>theater</v>
      </c>
      <c r="Q3393" t="str">
        <f>RIGHT(N3393,LEN(N3393)-SEARCH("/",N3393))</f>
        <v>plays</v>
      </c>
      <c r="R3393">
        <f>YEAR(O3393)</f>
        <v>2014</v>
      </c>
    </row>
    <row r="3394" spans="1:18" ht="58" hidden="1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>(((J3394/60)/60)/24)+DATE(1970,1,1)</f>
        <v>42446.845543981486</v>
      </c>
      <c r="P3394" t="str">
        <f>LEFT(N3394,SEARCH("/",N3394)-1)</f>
        <v>theater</v>
      </c>
      <c r="Q3394" t="str">
        <f>RIGHT(N3394,LEN(N3394)-SEARCH("/",N3394))</f>
        <v>plays</v>
      </c>
      <c r="R3394">
        <f>YEAR(O3394)</f>
        <v>2016</v>
      </c>
    </row>
    <row r="3395" spans="1:18" ht="43.5" hidden="1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>(((J3395/60)/60)/24)+DATE(1970,1,1)</f>
        <v>41923.921643518523</v>
      </c>
      <c r="P3395" t="str">
        <f>LEFT(N3395,SEARCH("/",N3395)-1)</f>
        <v>theater</v>
      </c>
      <c r="Q3395" t="str">
        <f>RIGHT(N3395,LEN(N3395)-SEARCH("/",N3395))</f>
        <v>plays</v>
      </c>
      <c r="R3395">
        <f>YEAR(O3395)</f>
        <v>2014</v>
      </c>
    </row>
    <row r="3396" spans="1:18" ht="43.5" hidden="1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>(((J3396/60)/60)/24)+DATE(1970,1,1)</f>
        <v>41817.59542824074</v>
      </c>
      <c r="P3396" t="str">
        <f>LEFT(N3396,SEARCH("/",N3396)-1)</f>
        <v>theater</v>
      </c>
      <c r="Q3396" t="str">
        <f>RIGHT(N3396,LEN(N3396)-SEARCH("/",N3396))</f>
        <v>plays</v>
      </c>
      <c r="R3396">
        <f>YEAR(O3396)</f>
        <v>2014</v>
      </c>
    </row>
    <row r="3397" spans="1:18" ht="29" hidden="1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>(((J3397/60)/60)/24)+DATE(1970,1,1)</f>
        <v>42140.712314814817</v>
      </c>
      <c r="P3397" t="str">
        <f>LEFT(N3397,SEARCH("/",N3397)-1)</f>
        <v>theater</v>
      </c>
      <c r="Q3397" t="str">
        <f>RIGHT(N3397,LEN(N3397)-SEARCH("/",N3397))</f>
        <v>plays</v>
      </c>
      <c r="R3397">
        <f>YEAR(O3397)</f>
        <v>2015</v>
      </c>
    </row>
    <row r="3398" spans="1:18" ht="43.5" hidden="1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>(((J3398/60)/60)/24)+DATE(1970,1,1)</f>
        <v>41764.44663194444</v>
      </c>
      <c r="P3398" t="str">
        <f>LEFT(N3398,SEARCH("/",N3398)-1)</f>
        <v>theater</v>
      </c>
      <c r="Q3398" t="str">
        <f>RIGHT(N3398,LEN(N3398)-SEARCH("/",N3398))</f>
        <v>plays</v>
      </c>
      <c r="R3398">
        <f>YEAR(O3398)</f>
        <v>2014</v>
      </c>
    </row>
    <row r="3399" spans="1:18" ht="29" hidden="1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>(((J3399/60)/60)/24)+DATE(1970,1,1)</f>
        <v>42378.478344907402</v>
      </c>
      <c r="P3399" t="str">
        <f>LEFT(N3399,SEARCH("/",N3399)-1)</f>
        <v>theater</v>
      </c>
      <c r="Q3399" t="str">
        <f>RIGHT(N3399,LEN(N3399)-SEARCH("/",N3399))</f>
        <v>plays</v>
      </c>
      <c r="R3399">
        <f>YEAR(O3399)</f>
        <v>2016</v>
      </c>
    </row>
    <row r="3400" spans="1:18" ht="43.5" hidden="1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>(((J3400/60)/60)/24)+DATE(1970,1,1)</f>
        <v>41941.75203703704</v>
      </c>
      <c r="P3400" t="str">
        <f>LEFT(N3400,SEARCH("/",N3400)-1)</f>
        <v>theater</v>
      </c>
      <c r="Q3400" t="str">
        <f>RIGHT(N3400,LEN(N3400)-SEARCH("/",N3400))</f>
        <v>plays</v>
      </c>
      <c r="R3400">
        <f>YEAR(O3400)</f>
        <v>2014</v>
      </c>
    </row>
    <row r="3401" spans="1:18" ht="43.5" hidden="1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>(((J3401/60)/60)/24)+DATE(1970,1,1)</f>
        <v>42026.920428240745</v>
      </c>
      <c r="P3401" t="str">
        <f>LEFT(N3401,SEARCH("/",N3401)-1)</f>
        <v>theater</v>
      </c>
      <c r="Q3401" t="str">
        <f>RIGHT(N3401,LEN(N3401)-SEARCH("/",N3401))</f>
        <v>plays</v>
      </c>
      <c r="R3401">
        <f>YEAR(O3401)</f>
        <v>2015</v>
      </c>
    </row>
    <row r="3402" spans="1:18" ht="43.5" hidden="1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>(((J3402/60)/60)/24)+DATE(1970,1,1)</f>
        <v>41834.953865740739</v>
      </c>
      <c r="P3402" t="str">
        <f>LEFT(N3402,SEARCH("/",N3402)-1)</f>
        <v>theater</v>
      </c>
      <c r="Q3402" t="str">
        <f>RIGHT(N3402,LEN(N3402)-SEARCH("/",N3402))</f>
        <v>plays</v>
      </c>
      <c r="R3402">
        <f>YEAR(O3402)</f>
        <v>2014</v>
      </c>
    </row>
    <row r="3403" spans="1:18" ht="58" hidden="1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>(((J3403/60)/60)/24)+DATE(1970,1,1)</f>
        <v>42193.723912037036</v>
      </c>
      <c r="P3403" t="str">
        <f>LEFT(N3403,SEARCH("/",N3403)-1)</f>
        <v>theater</v>
      </c>
      <c r="Q3403" t="str">
        <f>RIGHT(N3403,LEN(N3403)-SEARCH("/",N3403))</f>
        <v>plays</v>
      </c>
      <c r="R3403">
        <f>YEAR(O3403)</f>
        <v>2015</v>
      </c>
    </row>
    <row r="3404" spans="1:18" ht="43.5" hidden="1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>(((J3404/60)/60)/24)+DATE(1970,1,1)</f>
        <v>42290.61855324074</v>
      </c>
      <c r="P3404" t="str">
        <f>LEFT(N3404,SEARCH("/",N3404)-1)</f>
        <v>theater</v>
      </c>
      <c r="Q3404" t="str">
        <f>RIGHT(N3404,LEN(N3404)-SEARCH("/",N3404))</f>
        <v>plays</v>
      </c>
      <c r="R3404">
        <f>YEAR(O3404)</f>
        <v>2015</v>
      </c>
    </row>
    <row r="3405" spans="1:18" ht="43.5" hidden="1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>(((J3405/60)/60)/24)+DATE(1970,1,1)</f>
        <v>42150.462083333332</v>
      </c>
      <c r="P3405" t="str">
        <f>LEFT(N3405,SEARCH("/",N3405)-1)</f>
        <v>theater</v>
      </c>
      <c r="Q3405" t="str">
        <f>RIGHT(N3405,LEN(N3405)-SEARCH("/",N3405))</f>
        <v>plays</v>
      </c>
      <c r="R3405">
        <f>YEAR(O3405)</f>
        <v>2015</v>
      </c>
    </row>
    <row r="3406" spans="1:18" ht="58" hidden="1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>(((J3406/60)/60)/24)+DATE(1970,1,1)</f>
        <v>42152.503495370373</v>
      </c>
      <c r="P3406" t="str">
        <f>LEFT(N3406,SEARCH("/",N3406)-1)</f>
        <v>theater</v>
      </c>
      <c r="Q3406" t="str">
        <f>RIGHT(N3406,LEN(N3406)-SEARCH("/",N3406))</f>
        <v>plays</v>
      </c>
      <c r="R3406">
        <f>YEAR(O3406)</f>
        <v>2015</v>
      </c>
    </row>
    <row r="3407" spans="1:18" ht="43.5" hidden="1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>(((J3407/60)/60)/24)+DATE(1970,1,1)</f>
        <v>42410.017199074078</v>
      </c>
      <c r="P3407" t="str">
        <f>LEFT(N3407,SEARCH("/",N3407)-1)</f>
        <v>theater</v>
      </c>
      <c r="Q3407" t="str">
        <f>RIGHT(N3407,LEN(N3407)-SEARCH("/",N3407))</f>
        <v>plays</v>
      </c>
      <c r="R3407">
        <f>YEAR(O3407)</f>
        <v>2016</v>
      </c>
    </row>
    <row r="3408" spans="1:18" ht="43.5" hidden="1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>(((J3408/60)/60)/24)+DATE(1970,1,1)</f>
        <v>41791.492777777778</v>
      </c>
      <c r="P3408" t="str">
        <f>LEFT(N3408,SEARCH("/",N3408)-1)</f>
        <v>theater</v>
      </c>
      <c r="Q3408" t="str">
        <f>RIGHT(N3408,LEN(N3408)-SEARCH("/",N3408))</f>
        <v>plays</v>
      </c>
      <c r="R3408">
        <f>YEAR(O3408)</f>
        <v>2014</v>
      </c>
    </row>
    <row r="3409" spans="1:18" ht="58" hidden="1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>(((J3409/60)/60)/24)+DATE(1970,1,1)</f>
        <v>41796.422326388885</v>
      </c>
      <c r="P3409" t="str">
        <f>LEFT(N3409,SEARCH("/",N3409)-1)</f>
        <v>theater</v>
      </c>
      <c r="Q3409" t="str">
        <f>RIGHT(N3409,LEN(N3409)-SEARCH("/",N3409))</f>
        <v>plays</v>
      </c>
      <c r="R3409">
        <f>YEAR(O3409)</f>
        <v>2014</v>
      </c>
    </row>
    <row r="3410" spans="1:18" ht="43.5" hidden="1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>(((J3410/60)/60)/24)+DATE(1970,1,1)</f>
        <v>41808.991944444446</v>
      </c>
      <c r="P3410" t="str">
        <f>LEFT(N3410,SEARCH("/",N3410)-1)</f>
        <v>theater</v>
      </c>
      <c r="Q3410" t="str">
        <f>RIGHT(N3410,LEN(N3410)-SEARCH("/",N3410))</f>
        <v>plays</v>
      </c>
      <c r="R3410">
        <f>YEAR(O3410)</f>
        <v>2014</v>
      </c>
    </row>
    <row r="3411" spans="1:18" ht="43.5" hidden="1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>(((J3411/60)/60)/24)+DATE(1970,1,1)</f>
        <v>42544.814328703709</v>
      </c>
      <c r="P3411" t="str">
        <f>LEFT(N3411,SEARCH("/",N3411)-1)</f>
        <v>theater</v>
      </c>
      <c r="Q3411" t="str">
        <f>RIGHT(N3411,LEN(N3411)-SEARCH("/",N3411))</f>
        <v>plays</v>
      </c>
      <c r="R3411">
        <f>YEAR(O3411)</f>
        <v>2016</v>
      </c>
    </row>
    <row r="3412" spans="1:18" ht="43.5" hidden="1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>(((J3412/60)/60)/24)+DATE(1970,1,1)</f>
        <v>42500.041550925926</v>
      </c>
      <c r="P3412" t="str">
        <f>LEFT(N3412,SEARCH("/",N3412)-1)</f>
        <v>theater</v>
      </c>
      <c r="Q3412" t="str">
        <f>RIGHT(N3412,LEN(N3412)-SEARCH("/",N3412))</f>
        <v>plays</v>
      </c>
      <c r="R3412">
        <f>YEAR(O3412)</f>
        <v>2016</v>
      </c>
    </row>
    <row r="3413" spans="1:18" ht="43.5" hidden="1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>(((J3413/60)/60)/24)+DATE(1970,1,1)</f>
        <v>42265.022824074069</v>
      </c>
      <c r="P3413" t="str">
        <f>LEFT(N3413,SEARCH("/",N3413)-1)</f>
        <v>theater</v>
      </c>
      <c r="Q3413" t="str">
        <f>RIGHT(N3413,LEN(N3413)-SEARCH("/",N3413))</f>
        <v>plays</v>
      </c>
      <c r="R3413">
        <f>YEAR(O3413)</f>
        <v>2015</v>
      </c>
    </row>
    <row r="3414" spans="1:18" ht="43.5" hidden="1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>(((J3414/60)/60)/24)+DATE(1970,1,1)</f>
        <v>41879.959050925929</v>
      </c>
      <c r="P3414" t="str">
        <f>LEFT(N3414,SEARCH("/",N3414)-1)</f>
        <v>theater</v>
      </c>
      <c r="Q3414" t="str">
        <f>RIGHT(N3414,LEN(N3414)-SEARCH("/",N3414))</f>
        <v>plays</v>
      </c>
      <c r="R3414">
        <f>YEAR(O3414)</f>
        <v>2014</v>
      </c>
    </row>
    <row r="3415" spans="1:18" ht="58" hidden="1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>(((J3415/60)/60)/24)+DATE(1970,1,1)</f>
        <v>42053.733078703706</v>
      </c>
      <c r="P3415" t="str">
        <f>LEFT(N3415,SEARCH("/",N3415)-1)</f>
        <v>theater</v>
      </c>
      <c r="Q3415" t="str">
        <f>RIGHT(N3415,LEN(N3415)-SEARCH("/",N3415))</f>
        <v>plays</v>
      </c>
      <c r="R3415">
        <f>YEAR(O3415)</f>
        <v>2015</v>
      </c>
    </row>
    <row r="3416" spans="1:18" ht="43.5" hidden="1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>(((J3416/60)/60)/24)+DATE(1970,1,1)</f>
        <v>42675.832465277781</v>
      </c>
      <c r="P3416" t="str">
        <f>LEFT(N3416,SEARCH("/",N3416)-1)</f>
        <v>theater</v>
      </c>
      <c r="Q3416" t="str">
        <f>RIGHT(N3416,LEN(N3416)-SEARCH("/",N3416))</f>
        <v>plays</v>
      </c>
      <c r="R3416">
        <f>YEAR(O3416)</f>
        <v>2016</v>
      </c>
    </row>
    <row r="3417" spans="1:18" ht="43.5" hidden="1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>(((J3417/60)/60)/24)+DATE(1970,1,1)</f>
        <v>42467.144166666665</v>
      </c>
      <c r="P3417" t="str">
        <f>LEFT(N3417,SEARCH("/",N3417)-1)</f>
        <v>theater</v>
      </c>
      <c r="Q3417" t="str">
        <f>RIGHT(N3417,LEN(N3417)-SEARCH("/",N3417))</f>
        <v>plays</v>
      </c>
      <c r="R3417">
        <f>YEAR(O3417)</f>
        <v>2016</v>
      </c>
    </row>
    <row r="3418" spans="1:18" ht="58" hidden="1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>(((J3418/60)/60)/24)+DATE(1970,1,1)</f>
        <v>42089.412557870368</v>
      </c>
      <c r="P3418" t="str">
        <f>LEFT(N3418,SEARCH("/",N3418)-1)</f>
        <v>theater</v>
      </c>
      <c r="Q3418" t="str">
        <f>RIGHT(N3418,LEN(N3418)-SEARCH("/",N3418))</f>
        <v>plays</v>
      </c>
      <c r="R3418">
        <f>YEAR(O3418)</f>
        <v>2015</v>
      </c>
    </row>
    <row r="3419" spans="1:18" ht="43.5" hidden="1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>(((J3419/60)/60)/24)+DATE(1970,1,1)</f>
        <v>41894.91375</v>
      </c>
      <c r="P3419" t="str">
        <f>LEFT(N3419,SEARCH("/",N3419)-1)</f>
        <v>theater</v>
      </c>
      <c r="Q3419" t="str">
        <f>RIGHT(N3419,LEN(N3419)-SEARCH("/",N3419))</f>
        <v>plays</v>
      </c>
      <c r="R3419">
        <f>YEAR(O3419)</f>
        <v>2014</v>
      </c>
    </row>
    <row r="3420" spans="1:18" ht="43.5" hidden="1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>(((J3420/60)/60)/24)+DATE(1970,1,1)</f>
        <v>41752.83457175926</v>
      </c>
      <c r="P3420" t="str">
        <f>LEFT(N3420,SEARCH("/",N3420)-1)</f>
        <v>theater</v>
      </c>
      <c r="Q3420" t="str">
        <f>RIGHT(N3420,LEN(N3420)-SEARCH("/",N3420))</f>
        <v>plays</v>
      </c>
      <c r="R3420">
        <f>YEAR(O3420)</f>
        <v>2014</v>
      </c>
    </row>
    <row r="3421" spans="1:18" ht="58" hidden="1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>(((J3421/60)/60)/24)+DATE(1970,1,1)</f>
        <v>42448.821585648147</v>
      </c>
      <c r="P3421" t="str">
        <f>LEFT(N3421,SEARCH("/",N3421)-1)</f>
        <v>theater</v>
      </c>
      <c r="Q3421" t="str">
        <f>RIGHT(N3421,LEN(N3421)-SEARCH("/",N3421))</f>
        <v>plays</v>
      </c>
      <c r="R3421">
        <f>YEAR(O3421)</f>
        <v>2016</v>
      </c>
    </row>
    <row r="3422" spans="1:18" ht="43.5" hidden="1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>(((J3422/60)/60)/24)+DATE(1970,1,1)</f>
        <v>42405.090300925927</v>
      </c>
      <c r="P3422" t="str">
        <f>LEFT(N3422,SEARCH("/",N3422)-1)</f>
        <v>theater</v>
      </c>
      <c r="Q3422" t="str">
        <f>RIGHT(N3422,LEN(N3422)-SEARCH("/",N3422))</f>
        <v>plays</v>
      </c>
      <c r="R3422">
        <f>YEAR(O3422)</f>
        <v>2016</v>
      </c>
    </row>
    <row r="3423" spans="1:18" ht="43.5" hidden="1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>(((J3423/60)/60)/24)+DATE(1970,1,1)</f>
        <v>42037.791238425925</v>
      </c>
      <c r="P3423" t="str">
        <f>LEFT(N3423,SEARCH("/",N3423)-1)</f>
        <v>theater</v>
      </c>
      <c r="Q3423" t="str">
        <f>RIGHT(N3423,LEN(N3423)-SEARCH("/",N3423))</f>
        <v>plays</v>
      </c>
      <c r="R3423">
        <f>YEAR(O3423)</f>
        <v>2015</v>
      </c>
    </row>
    <row r="3424" spans="1:18" ht="43.5" hidden="1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>(((J3424/60)/60)/24)+DATE(1970,1,1)</f>
        <v>42323.562222222223</v>
      </c>
      <c r="P3424" t="str">
        <f>LEFT(N3424,SEARCH("/",N3424)-1)</f>
        <v>theater</v>
      </c>
      <c r="Q3424" t="str">
        <f>RIGHT(N3424,LEN(N3424)-SEARCH("/",N3424))</f>
        <v>plays</v>
      </c>
      <c r="R3424">
        <f>YEAR(O3424)</f>
        <v>2015</v>
      </c>
    </row>
    <row r="3425" spans="1:18" ht="43.5" hidden="1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>(((J3425/60)/60)/24)+DATE(1970,1,1)</f>
        <v>42088.911354166667</v>
      </c>
      <c r="P3425" t="str">
        <f>LEFT(N3425,SEARCH("/",N3425)-1)</f>
        <v>theater</v>
      </c>
      <c r="Q3425" t="str">
        <f>RIGHT(N3425,LEN(N3425)-SEARCH("/",N3425))</f>
        <v>plays</v>
      </c>
      <c r="R3425">
        <f>YEAR(O3425)</f>
        <v>2015</v>
      </c>
    </row>
    <row r="3426" spans="1:18" ht="43.5" hidden="1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>(((J3426/60)/60)/24)+DATE(1970,1,1)</f>
        <v>42018.676898148144</v>
      </c>
      <c r="P3426" t="str">
        <f>LEFT(N3426,SEARCH("/",N3426)-1)</f>
        <v>theater</v>
      </c>
      <c r="Q3426" t="str">
        <f>RIGHT(N3426,LEN(N3426)-SEARCH("/",N3426))</f>
        <v>plays</v>
      </c>
      <c r="R3426">
        <f>YEAR(O3426)</f>
        <v>2015</v>
      </c>
    </row>
    <row r="3427" spans="1:18" ht="43.5" hidden="1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>(((J3427/60)/60)/24)+DATE(1970,1,1)</f>
        <v>41884.617314814815</v>
      </c>
      <c r="P3427" t="str">
        <f>LEFT(N3427,SEARCH("/",N3427)-1)</f>
        <v>theater</v>
      </c>
      <c r="Q3427" t="str">
        <f>RIGHT(N3427,LEN(N3427)-SEARCH("/",N3427))</f>
        <v>plays</v>
      </c>
      <c r="R3427">
        <f>YEAR(O3427)</f>
        <v>2014</v>
      </c>
    </row>
    <row r="3428" spans="1:18" ht="43.5" hidden="1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>(((J3428/60)/60)/24)+DATE(1970,1,1)</f>
        <v>41884.056747685187</v>
      </c>
      <c r="P3428" t="str">
        <f>LEFT(N3428,SEARCH("/",N3428)-1)</f>
        <v>theater</v>
      </c>
      <c r="Q3428" t="str">
        <f>RIGHT(N3428,LEN(N3428)-SEARCH("/",N3428))</f>
        <v>plays</v>
      </c>
      <c r="R3428">
        <f>YEAR(O3428)</f>
        <v>2014</v>
      </c>
    </row>
    <row r="3429" spans="1:18" ht="43.5" hidden="1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>(((J3429/60)/60)/24)+DATE(1970,1,1)</f>
        <v>41792.645277777774</v>
      </c>
      <c r="P3429" t="str">
        <f>LEFT(N3429,SEARCH("/",N3429)-1)</f>
        <v>theater</v>
      </c>
      <c r="Q3429" t="str">
        <f>RIGHT(N3429,LEN(N3429)-SEARCH("/",N3429))</f>
        <v>plays</v>
      </c>
      <c r="R3429">
        <f>YEAR(O3429)</f>
        <v>2014</v>
      </c>
    </row>
    <row r="3430" spans="1:18" ht="58" hidden="1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>(((J3430/60)/60)/24)+DATE(1970,1,1)</f>
        <v>42038.720451388886</v>
      </c>
      <c r="P3430" t="str">
        <f>LEFT(N3430,SEARCH("/",N3430)-1)</f>
        <v>theater</v>
      </c>
      <c r="Q3430" t="str">
        <f>RIGHT(N3430,LEN(N3430)-SEARCH("/",N3430))</f>
        <v>plays</v>
      </c>
      <c r="R3430">
        <f>YEAR(O3430)</f>
        <v>2015</v>
      </c>
    </row>
    <row r="3431" spans="1:18" ht="43.5" hidden="1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>(((J3431/60)/60)/24)+DATE(1970,1,1)</f>
        <v>42662.021539351852</v>
      </c>
      <c r="P3431" t="str">
        <f>LEFT(N3431,SEARCH("/",N3431)-1)</f>
        <v>theater</v>
      </c>
      <c r="Q3431" t="str">
        <f>RIGHT(N3431,LEN(N3431)-SEARCH("/",N3431))</f>
        <v>plays</v>
      </c>
      <c r="R3431">
        <f>YEAR(O3431)</f>
        <v>2016</v>
      </c>
    </row>
    <row r="3432" spans="1:18" ht="43.5" hidden="1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>(((J3432/60)/60)/24)+DATE(1970,1,1)</f>
        <v>41820.945613425924</v>
      </c>
      <c r="P3432" t="str">
        <f>LEFT(N3432,SEARCH("/",N3432)-1)</f>
        <v>theater</v>
      </c>
      <c r="Q3432" t="str">
        <f>RIGHT(N3432,LEN(N3432)-SEARCH("/",N3432))</f>
        <v>plays</v>
      </c>
      <c r="R3432">
        <f>YEAR(O3432)</f>
        <v>2014</v>
      </c>
    </row>
    <row r="3433" spans="1:18" ht="43.5" hidden="1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>(((J3433/60)/60)/24)+DATE(1970,1,1)</f>
        <v>41839.730937500004</v>
      </c>
      <c r="P3433" t="str">
        <f>LEFT(N3433,SEARCH("/",N3433)-1)</f>
        <v>theater</v>
      </c>
      <c r="Q3433" t="str">
        <f>RIGHT(N3433,LEN(N3433)-SEARCH("/",N3433))</f>
        <v>plays</v>
      </c>
      <c r="R3433">
        <f>YEAR(O3433)</f>
        <v>2014</v>
      </c>
    </row>
    <row r="3434" spans="1:18" ht="43.5" hidden="1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>(((J3434/60)/60)/24)+DATE(1970,1,1)</f>
        <v>42380.581180555557</v>
      </c>
      <c r="P3434" t="str">
        <f>LEFT(N3434,SEARCH("/",N3434)-1)</f>
        <v>theater</v>
      </c>
      <c r="Q3434" t="str">
        <f>RIGHT(N3434,LEN(N3434)-SEARCH("/",N3434))</f>
        <v>plays</v>
      </c>
      <c r="R3434">
        <f>YEAR(O3434)</f>
        <v>2016</v>
      </c>
    </row>
    <row r="3435" spans="1:18" ht="43.5" hidden="1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>(((J3435/60)/60)/24)+DATE(1970,1,1)</f>
        <v>41776.063136574077</v>
      </c>
      <c r="P3435" t="str">
        <f>LEFT(N3435,SEARCH("/",N3435)-1)</f>
        <v>theater</v>
      </c>
      <c r="Q3435" t="str">
        <f>RIGHT(N3435,LEN(N3435)-SEARCH("/",N3435))</f>
        <v>plays</v>
      </c>
      <c r="R3435">
        <f>YEAR(O3435)</f>
        <v>2014</v>
      </c>
    </row>
    <row r="3436" spans="1:18" ht="58" hidden="1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>(((J3436/60)/60)/24)+DATE(1970,1,1)</f>
        <v>41800.380428240744</v>
      </c>
      <c r="P3436" t="str">
        <f>LEFT(N3436,SEARCH("/",N3436)-1)</f>
        <v>theater</v>
      </c>
      <c r="Q3436" t="str">
        <f>RIGHT(N3436,LEN(N3436)-SEARCH("/",N3436))</f>
        <v>plays</v>
      </c>
      <c r="R3436">
        <f>YEAR(O3436)</f>
        <v>2014</v>
      </c>
    </row>
    <row r="3437" spans="1:18" ht="43.5" hidden="1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>(((J3437/60)/60)/24)+DATE(1970,1,1)</f>
        <v>42572.61681712963</v>
      </c>
      <c r="P3437" t="str">
        <f>LEFT(N3437,SEARCH("/",N3437)-1)</f>
        <v>theater</v>
      </c>
      <c r="Q3437" t="str">
        <f>RIGHT(N3437,LEN(N3437)-SEARCH("/",N3437))</f>
        <v>plays</v>
      </c>
      <c r="R3437">
        <f>YEAR(O3437)</f>
        <v>2016</v>
      </c>
    </row>
    <row r="3438" spans="1:18" ht="43.5" hidden="1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>(((J3438/60)/60)/24)+DATE(1970,1,1)</f>
        <v>41851.541585648149</v>
      </c>
      <c r="P3438" t="str">
        <f>LEFT(N3438,SEARCH("/",N3438)-1)</f>
        <v>theater</v>
      </c>
      <c r="Q3438" t="str">
        <f>RIGHT(N3438,LEN(N3438)-SEARCH("/",N3438))</f>
        <v>plays</v>
      </c>
      <c r="R3438">
        <f>YEAR(O3438)</f>
        <v>2014</v>
      </c>
    </row>
    <row r="3439" spans="1:18" ht="58" hidden="1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>(((J3439/60)/60)/24)+DATE(1970,1,1)</f>
        <v>42205.710879629631</v>
      </c>
      <c r="P3439" t="str">
        <f>LEFT(N3439,SEARCH("/",N3439)-1)</f>
        <v>theater</v>
      </c>
      <c r="Q3439" t="str">
        <f>RIGHT(N3439,LEN(N3439)-SEARCH("/",N3439))</f>
        <v>plays</v>
      </c>
      <c r="R3439">
        <f>YEAR(O3439)</f>
        <v>2015</v>
      </c>
    </row>
    <row r="3440" spans="1:18" ht="43.5" hidden="1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>(((J3440/60)/60)/24)+DATE(1970,1,1)</f>
        <v>42100.927858796291</v>
      </c>
      <c r="P3440" t="str">
        <f>LEFT(N3440,SEARCH("/",N3440)-1)</f>
        <v>theater</v>
      </c>
      <c r="Q3440" t="str">
        <f>RIGHT(N3440,LEN(N3440)-SEARCH("/",N3440))</f>
        <v>plays</v>
      </c>
      <c r="R3440">
        <f>YEAR(O3440)</f>
        <v>2015</v>
      </c>
    </row>
    <row r="3441" spans="1:18" ht="29" hidden="1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>(((J3441/60)/60)/24)+DATE(1970,1,1)</f>
        <v>42374.911226851851</v>
      </c>
      <c r="P3441" t="str">
        <f>LEFT(N3441,SEARCH("/",N3441)-1)</f>
        <v>theater</v>
      </c>
      <c r="Q3441" t="str">
        <f>RIGHT(N3441,LEN(N3441)-SEARCH("/",N3441))</f>
        <v>plays</v>
      </c>
      <c r="R3441">
        <f>YEAR(O3441)</f>
        <v>2016</v>
      </c>
    </row>
    <row r="3442" spans="1:18" ht="43.5" hidden="1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>(((J3442/60)/60)/24)+DATE(1970,1,1)</f>
        <v>41809.12300925926</v>
      </c>
      <c r="P3442" t="str">
        <f>LEFT(N3442,SEARCH("/",N3442)-1)</f>
        <v>theater</v>
      </c>
      <c r="Q3442" t="str">
        <f>RIGHT(N3442,LEN(N3442)-SEARCH("/",N3442))</f>
        <v>plays</v>
      </c>
      <c r="R3442">
        <f>YEAR(O3442)</f>
        <v>2014</v>
      </c>
    </row>
    <row r="3443" spans="1:18" ht="43.5" hidden="1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>(((J3443/60)/60)/24)+DATE(1970,1,1)</f>
        <v>42294.429641203707</v>
      </c>
      <c r="P3443" t="str">
        <f>LEFT(N3443,SEARCH("/",N3443)-1)</f>
        <v>theater</v>
      </c>
      <c r="Q3443" t="str">
        <f>RIGHT(N3443,LEN(N3443)-SEARCH("/",N3443))</f>
        <v>plays</v>
      </c>
      <c r="R3443">
        <f>YEAR(O3443)</f>
        <v>2015</v>
      </c>
    </row>
    <row r="3444" spans="1:18" ht="43.5" hidden="1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>(((J3444/60)/60)/24)+DATE(1970,1,1)</f>
        <v>42124.841111111105</v>
      </c>
      <c r="P3444" t="str">
        <f>LEFT(N3444,SEARCH("/",N3444)-1)</f>
        <v>theater</v>
      </c>
      <c r="Q3444" t="str">
        <f>RIGHT(N3444,LEN(N3444)-SEARCH("/",N3444))</f>
        <v>plays</v>
      </c>
      <c r="R3444">
        <f>YEAR(O3444)</f>
        <v>2015</v>
      </c>
    </row>
    <row r="3445" spans="1:18" ht="43.5" hidden="1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>(((J3445/60)/60)/24)+DATE(1970,1,1)</f>
        <v>41861.524837962963</v>
      </c>
      <c r="P3445" t="str">
        <f>LEFT(N3445,SEARCH("/",N3445)-1)</f>
        <v>theater</v>
      </c>
      <c r="Q3445" t="str">
        <f>RIGHT(N3445,LEN(N3445)-SEARCH("/",N3445))</f>
        <v>plays</v>
      </c>
      <c r="R3445">
        <f>YEAR(O3445)</f>
        <v>2014</v>
      </c>
    </row>
    <row r="3446" spans="1:18" ht="58" hidden="1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>(((J3446/60)/60)/24)+DATE(1970,1,1)</f>
        <v>42521.291504629626</v>
      </c>
      <c r="P3446" t="str">
        <f>LEFT(N3446,SEARCH("/",N3446)-1)</f>
        <v>theater</v>
      </c>
      <c r="Q3446" t="str">
        <f>RIGHT(N3446,LEN(N3446)-SEARCH("/",N3446))</f>
        <v>plays</v>
      </c>
      <c r="R3446">
        <f>YEAR(O3446)</f>
        <v>2016</v>
      </c>
    </row>
    <row r="3447" spans="1:18" ht="43.5" hidden="1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>(((J3447/60)/60)/24)+DATE(1970,1,1)</f>
        <v>42272.530509259261</v>
      </c>
      <c r="P3447" t="str">
        <f>LEFT(N3447,SEARCH("/",N3447)-1)</f>
        <v>theater</v>
      </c>
      <c r="Q3447" t="str">
        <f>RIGHT(N3447,LEN(N3447)-SEARCH("/",N3447))</f>
        <v>plays</v>
      </c>
      <c r="R3447">
        <f>YEAR(O3447)</f>
        <v>2015</v>
      </c>
    </row>
    <row r="3448" spans="1:18" ht="43.5" hidden="1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>(((J3448/60)/60)/24)+DATE(1970,1,1)</f>
        <v>42016.832465277781</v>
      </c>
      <c r="P3448" t="str">
        <f>LEFT(N3448,SEARCH("/",N3448)-1)</f>
        <v>theater</v>
      </c>
      <c r="Q3448" t="str">
        <f>RIGHT(N3448,LEN(N3448)-SEARCH("/",N3448))</f>
        <v>plays</v>
      </c>
      <c r="R3448">
        <f>YEAR(O3448)</f>
        <v>2015</v>
      </c>
    </row>
    <row r="3449" spans="1:18" ht="29" hidden="1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>(((J3449/60)/60)/24)+DATE(1970,1,1)</f>
        <v>42402.889027777783</v>
      </c>
      <c r="P3449" t="str">
        <f>LEFT(N3449,SEARCH("/",N3449)-1)</f>
        <v>theater</v>
      </c>
      <c r="Q3449" t="str">
        <f>RIGHT(N3449,LEN(N3449)-SEARCH("/",N3449))</f>
        <v>plays</v>
      </c>
      <c r="R3449">
        <f>YEAR(O3449)</f>
        <v>2016</v>
      </c>
    </row>
    <row r="3450" spans="1:18" ht="43.5" hidden="1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>(((J3450/60)/60)/24)+DATE(1970,1,1)</f>
        <v>41960.119085648148</v>
      </c>
      <c r="P3450" t="str">
        <f>LEFT(N3450,SEARCH("/",N3450)-1)</f>
        <v>theater</v>
      </c>
      <c r="Q3450" t="str">
        <f>RIGHT(N3450,LEN(N3450)-SEARCH("/",N3450))</f>
        <v>plays</v>
      </c>
      <c r="R3450">
        <f>YEAR(O3450)</f>
        <v>2014</v>
      </c>
    </row>
    <row r="3451" spans="1:18" ht="43.5" hidden="1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>(((J3451/60)/60)/24)+DATE(1970,1,1)</f>
        <v>42532.052523148144</v>
      </c>
      <c r="P3451" t="str">
        <f>LEFT(N3451,SEARCH("/",N3451)-1)</f>
        <v>theater</v>
      </c>
      <c r="Q3451" t="str">
        <f>RIGHT(N3451,LEN(N3451)-SEARCH("/",N3451))</f>
        <v>plays</v>
      </c>
      <c r="R3451">
        <f>YEAR(O3451)</f>
        <v>2016</v>
      </c>
    </row>
    <row r="3452" spans="1:18" ht="43.5" hidden="1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>(((J3452/60)/60)/24)+DATE(1970,1,1)</f>
        <v>42036.704525462963</v>
      </c>
      <c r="P3452" t="str">
        <f>LEFT(N3452,SEARCH("/",N3452)-1)</f>
        <v>theater</v>
      </c>
      <c r="Q3452" t="str">
        <f>RIGHT(N3452,LEN(N3452)-SEARCH("/",N3452))</f>
        <v>plays</v>
      </c>
      <c r="R3452">
        <f>YEAR(O3452)</f>
        <v>2015</v>
      </c>
    </row>
    <row r="3453" spans="1:18" ht="43.5" hidden="1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>(((J3453/60)/60)/24)+DATE(1970,1,1)</f>
        <v>42088.723692129628</v>
      </c>
      <c r="P3453" t="str">
        <f>LEFT(N3453,SEARCH("/",N3453)-1)</f>
        <v>theater</v>
      </c>
      <c r="Q3453" t="str">
        <f>RIGHT(N3453,LEN(N3453)-SEARCH("/",N3453))</f>
        <v>plays</v>
      </c>
      <c r="R3453">
        <f>YEAR(O3453)</f>
        <v>2015</v>
      </c>
    </row>
    <row r="3454" spans="1:18" ht="43.5" hidden="1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>(((J3454/60)/60)/24)+DATE(1970,1,1)</f>
        <v>41820.639189814814</v>
      </c>
      <c r="P3454" t="str">
        <f>LEFT(N3454,SEARCH("/",N3454)-1)</f>
        <v>theater</v>
      </c>
      <c r="Q3454" t="str">
        <f>RIGHT(N3454,LEN(N3454)-SEARCH("/",N3454))</f>
        <v>plays</v>
      </c>
      <c r="R3454">
        <f>YEAR(O3454)</f>
        <v>2014</v>
      </c>
    </row>
    <row r="3455" spans="1:18" ht="43.5" hidden="1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>(((J3455/60)/60)/24)+DATE(1970,1,1)</f>
        <v>42535.97865740741</v>
      </c>
      <c r="P3455" t="str">
        <f>LEFT(N3455,SEARCH("/",N3455)-1)</f>
        <v>theater</v>
      </c>
      <c r="Q3455" t="str">
        <f>RIGHT(N3455,LEN(N3455)-SEARCH("/",N3455))</f>
        <v>plays</v>
      </c>
      <c r="R3455">
        <f>YEAR(O3455)</f>
        <v>2016</v>
      </c>
    </row>
    <row r="3456" spans="1:18" ht="58" hidden="1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>(((J3456/60)/60)/24)+DATE(1970,1,1)</f>
        <v>41821.698599537034</v>
      </c>
      <c r="P3456" t="str">
        <f>LEFT(N3456,SEARCH("/",N3456)-1)</f>
        <v>theater</v>
      </c>
      <c r="Q3456" t="str">
        <f>RIGHT(N3456,LEN(N3456)-SEARCH("/",N3456))</f>
        <v>plays</v>
      </c>
      <c r="R3456">
        <f>YEAR(O3456)</f>
        <v>2014</v>
      </c>
    </row>
    <row r="3457" spans="1:18" ht="58" hidden="1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>(((J3457/60)/60)/24)+DATE(1970,1,1)</f>
        <v>42626.7503125</v>
      </c>
      <c r="P3457" t="str">
        <f>LEFT(N3457,SEARCH("/",N3457)-1)</f>
        <v>theater</v>
      </c>
      <c r="Q3457" t="str">
        <f>RIGHT(N3457,LEN(N3457)-SEARCH("/",N3457))</f>
        <v>plays</v>
      </c>
      <c r="R3457">
        <f>YEAR(O3457)</f>
        <v>2016</v>
      </c>
    </row>
    <row r="3458" spans="1:18" ht="43.5" hidden="1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>(((J3458/60)/60)/24)+DATE(1970,1,1)</f>
        <v>41821.205636574072</v>
      </c>
      <c r="P3458" t="str">
        <f>LEFT(N3458,SEARCH("/",N3458)-1)</f>
        <v>theater</v>
      </c>
      <c r="Q3458" t="str">
        <f>RIGHT(N3458,LEN(N3458)-SEARCH("/",N3458))</f>
        <v>plays</v>
      </c>
      <c r="R3458">
        <f>YEAR(O3458)</f>
        <v>2014</v>
      </c>
    </row>
    <row r="3459" spans="1:18" ht="29" hidden="1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>(((J3459/60)/60)/24)+DATE(1970,1,1)</f>
        <v>42016.706678240742</v>
      </c>
      <c r="P3459" t="str">
        <f>LEFT(N3459,SEARCH("/",N3459)-1)</f>
        <v>theater</v>
      </c>
      <c r="Q3459" t="str">
        <f>RIGHT(N3459,LEN(N3459)-SEARCH("/",N3459))</f>
        <v>plays</v>
      </c>
      <c r="R3459">
        <f>YEAR(O3459)</f>
        <v>2015</v>
      </c>
    </row>
    <row r="3460" spans="1:18" ht="43.5" hidden="1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>(((J3460/60)/60)/24)+DATE(1970,1,1)</f>
        <v>42011.202581018515</v>
      </c>
      <c r="P3460" t="str">
        <f>LEFT(N3460,SEARCH("/",N3460)-1)</f>
        <v>theater</v>
      </c>
      <c r="Q3460" t="str">
        <f>RIGHT(N3460,LEN(N3460)-SEARCH("/",N3460))</f>
        <v>plays</v>
      </c>
      <c r="R3460">
        <f>YEAR(O3460)</f>
        <v>2015</v>
      </c>
    </row>
    <row r="3461" spans="1:18" ht="58" hidden="1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>(((J3461/60)/60)/24)+DATE(1970,1,1)</f>
        <v>42480.479861111111</v>
      </c>
      <c r="P3461" t="str">
        <f>LEFT(N3461,SEARCH("/",N3461)-1)</f>
        <v>theater</v>
      </c>
      <c r="Q3461" t="str">
        <f>RIGHT(N3461,LEN(N3461)-SEARCH("/",N3461))</f>
        <v>plays</v>
      </c>
      <c r="R3461">
        <f>YEAR(O3461)</f>
        <v>2016</v>
      </c>
    </row>
    <row r="3462" spans="1:18" ht="43.5" hidden="1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>(((J3462/60)/60)/24)+DATE(1970,1,1)</f>
        <v>41852.527222222219</v>
      </c>
      <c r="P3462" t="str">
        <f>LEFT(N3462,SEARCH("/",N3462)-1)</f>
        <v>theater</v>
      </c>
      <c r="Q3462" t="str">
        <f>RIGHT(N3462,LEN(N3462)-SEARCH("/",N3462))</f>
        <v>plays</v>
      </c>
      <c r="R3462">
        <f>YEAR(O3462)</f>
        <v>2014</v>
      </c>
    </row>
    <row r="3463" spans="1:18" ht="58" hidden="1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>(((J3463/60)/60)/24)+DATE(1970,1,1)</f>
        <v>42643.632858796293</v>
      </c>
      <c r="P3463" t="str">
        <f>LEFT(N3463,SEARCH("/",N3463)-1)</f>
        <v>theater</v>
      </c>
      <c r="Q3463" t="str">
        <f>RIGHT(N3463,LEN(N3463)-SEARCH("/",N3463))</f>
        <v>plays</v>
      </c>
      <c r="R3463">
        <f>YEAR(O3463)</f>
        <v>2016</v>
      </c>
    </row>
    <row r="3464" spans="1:18" ht="43.5" hidden="1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>(((J3464/60)/60)/24)+DATE(1970,1,1)</f>
        <v>42179.898472222223</v>
      </c>
      <c r="P3464" t="str">
        <f>LEFT(N3464,SEARCH("/",N3464)-1)</f>
        <v>theater</v>
      </c>
      <c r="Q3464" t="str">
        <f>RIGHT(N3464,LEN(N3464)-SEARCH("/",N3464))</f>
        <v>plays</v>
      </c>
      <c r="R3464">
        <f>YEAR(O3464)</f>
        <v>2015</v>
      </c>
    </row>
    <row r="3465" spans="1:18" ht="43.5" hidden="1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>(((J3465/60)/60)/24)+DATE(1970,1,1)</f>
        <v>42612.918807870374</v>
      </c>
      <c r="P3465" t="str">
        <f>LEFT(N3465,SEARCH("/",N3465)-1)</f>
        <v>theater</v>
      </c>
      <c r="Q3465" t="str">
        <f>RIGHT(N3465,LEN(N3465)-SEARCH("/",N3465))</f>
        <v>plays</v>
      </c>
      <c r="R3465">
        <f>YEAR(O3465)</f>
        <v>2016</v>
      </c>
    </row>
    <row r="3466" spans="1:18" ht="58" hidden="1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>(((J3466/60)/60)/24)+DATE(1970,1,1)</f>
        <v>42575.130057870367</v>
      </c>
      <c r="P3466" t="str">
        <f>LEFT(N3466,SEARCH("/",N3466)-1)</f>
        <v>theater</v>
      </c>
      <c r="Q3466" t="str">
        <f>RIGHT(N3466,LEN(N3466)-SEARCH("/",N3466))</f>
        <v>plays</v>
      </c>
      <c r="R3466">
        <f>YEAR(O3466)</f>
        <v>2016</v>
      </c>
    </row>
    <row r="3467" spans="1:18" ht="43.5" hidden="1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>(((J3467/60)/60)/24)+DATE(1970,1,1)</f>
        <v>42200.625833333332</v>
      </c>
      <c r="P3467" t="str">
        <f>LEFT(N3467,SEARCH("/",N3467)-1)</f>
        <v>theater</v>
      </c>
      <c r="Q3467" t="str">
        <f>RIGHT(N3467,LEN(N3467)-SEARCH("/",N3467))</f>
        <v>plays</v>
      </c>
      <c r="R3467">
        <f>YEAR(O3467)</f>
        <v>2015</v>
      </c>
    </row>
    <row r="3468" spans="1:18" ht="43.5" hidden="1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>(((J3468/60)/60)/24)+DATE(1970,1,1)</f>
        <v>42420.019097222219</v>
      </c>
      <c r="P3468" t="str">
        <f>LEFT(N3468,SEARCH("/",N3468)-1)</f>
        <v>theater</v>
      </c>
      <c r="Q3468" t="str">
        <f>RIGHT(N3468,LEN(N3468)-SEARCH("/",N3468))</f>
        <v>plays</v>
      </c>
      <c r="R3468">
        <f>YEAR(O3468)</f>
        <v>2016</v>
      </c>
    </row>
    <row r="3469" spans="1:18" hidden="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>(((J3469/60)/60)/24)+DATE(1970,1,1)</f>
        <v>42053.671666666662</v>
      </c>
      <c r="P3469" t="str">
        <f>LEFT(N3469,SEARCH("/",N3469)-1)</f>
        <v>theater</v>
      </c>
      <c r="Q3469" t="str">
        <f>RIGHT(N3469,LEN(N3469)-SEARCH("/",N3469))</f>
        <v>plays</v>
      </c>
      <c r="R3469">
        <f>YEAR(O3469)</f>
        <v>2015</v>
      </c>
    </row>
    <row r="3470" spans="1:18" ht="43.5" hidden="1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>(((J3470/60)/60)/24)+DATE(1970,1,1)</f>
        <v>42605.765381944439</v>
      </c>
      <c r="P3470" t="str">
        <f>LEFT(N3470,SEARCH("/",N3470)-1)</f>
        <v>theater</v>
      </c>
      <c r="Q3470" t="str">
        <f>RIGHT(N3470,LEN(N3470)-SEARCH("/",N3470))</f>
        <v>plays</v>
      </c>
      <c r="R3470">
        <f>YEAR(O3470)</f>
        <v>2016</v>
      </c>
    </row>
    <row r="3471" spans="1:18" ht="58" hidden="1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>(((J3471/60)/60)/24)+DATE(1970,1,1)</f>
        <v>42458.641724537039</v>
      </c>
      <c r="P3471" t="str">
        <f>LEFT(N3471,SEARCH("/",N3471)-1)</f>
        <v>theater</v>
      </c>
      <c r="Q3471" t="str">
        <f>RIGHT(N3471,LEN(N3471)-SEARCH("/",N3471))</f>
        <v>plays</v>
      </c>
      <c r="R3471">
        <f>YEAR(O3471)</f>
        <v>2016</v>
      </c>
    </row>
    <row r="3472" spans="1:18" ht="29" hidden="1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>(((J3472/60)/60)/24)+DATE(1970,1,1)</f>
        <v>42529.022013888884</v>
      </c>
      <c r="P3472" t="str">
        <f>LEFT(N3472,SEARCH("/",N3472)-1)</f>
        <v>theater</v>
      </c>
      <c r="Q3472" t="str">
        <f>RIGHT(N3472,LEN(N3472)-SEARCH("/",N3472))</f>
        <v>plays</v>
      </c>
      <c r="R3472">
        <f>YEAR(O3472)</f>
        <v>2016</v>
      </c>
    </row>
    <row r="3473" spans="1:18" ht="43.5" hidden="1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>(((J3473/60)/60)/24)+DATE(1970,1,1)</f>
        <v>41841.820486111108</v>
      </c>
      <c r="P3473" t="str">
        <f>LEFT(N3473,SEARCH("/",N3473)-1)</f>
        <v>theater</v>
      </c>
      <c r="Q3473" t="str">
        <f>RIGHT(N3473,LEN(N3473)-SEARCH("/",N3473))</f>
        <v>plays</v>
      </c>
      <c r="R3473">
        <f>YEAR(O3473)</f>
        <v>2014</v>
      </c>
    </row>
    <row r="3474" spans="1:18" ht="43.5" hidden="1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>(((J3474/60)/60)/24)+DATE(1970,1,1)</f>
        <v>41928.170497685183</v>
      </c>
      <c r="P3474" t="str">
        <f>LEFT(N3474,SEARCH("/",N3474)-1)</f>
        <v>theater</v>
      </c>
      <c r="Q3474" t="str">
        <f>RIGHT(N3474,LEN(N3474)-SEARCH("/",N3474))</f>
        <v>plays</v>
      </c>
      <c r="R3474">
        <f>YEAR(O3474)</f>
        <v>2014</v>
      </c>
    </row>
    <row r="3475" spans="1:18" ht="43.5" hidden="1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>(((J3475/60)/60)/24)+DATE(1970,1,1)</f>
        <v>42062.834444444445</v>
      </c>
      <c r="P3475" t="str">
        <f>LEFT(N3475,SEARCH("/",N3475)-1)</f>
        <v>theater</v>
      </c>
      <c r="Q3475" t="str">
        <f>RIGHT(N3475,LEN(N3475)-SEARCH("/",N3475))</f>
        <v>plays</v>
      </c>
      <c r="R3475">
        <f>YEAR(O3475)</f>
        <v>2015</v>
      </c>
    </row>
    <row r="3476" spans="1:18" ht="43.5" hidden="1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>(((J3476/60)/60)/24)+DATE(1970,1,1)</f>
        <v>42541.501516203702</v>
      </c>
      <c r="P3476" t="str">
        <f>LEFT(N3476,SEARCH("/",N3476)-1)</f>
        <v>theater</v>
      </c>
      <c r="Q3476" t="str">
        <f>RIGHT(N3476,LEN(N3476)-SEARCH("/",N3476))</f>
        <v>plays</v>
      </c>
      <c r="R3476">
        <f>YEAR(O3476)</f>
        <v>2016</v>
      </c>
    </row>
    <row r="3477" spans="1:18" ht="43.5" hidden="1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>(((J3477/60)/60)/24)+DATE(1970,1,1)</f>
        <v>41918.880833333329</v>
      </c>
      <c r="P3477" t="str">
        <f>LEFT(N3477,SEARCH("/",N3477)-1)</f>
        <v>theater</v>
      </c>
      <c r="Q3477" t="str">
        <f>RIGHT(N3477,LEN(N3477)-SEARCH("/",N3477))</f>
        <v>plays</v>
      </c>
      <c r="R3477">
        <f>YEAR(O3477)</f>
        <v>2014</v>
      </c>
    </row>
    <row r="3478" spans="1:18" ht="58" hidden="1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>(((J3478/60)/60)/24)+DATE(1970,1,1)</f>
        <v>41921.279976851853</v>
      </c>
      <c r="P3478" t="str">
        <f>LEFT(N3478,SEARCH("/",N3478)-1)</f>
        <v>theater</v>
      </c>
      <c r="Q3478" t="str">
        <f>RIGHT(N3478,LEN(N3478)-SEARCH("/",N3478))</f>
        <v>plays</v>
      </c>
      <c r="R3478">
        <f>YEAR(O3478)</f>
        <v>2014</v>
      </c>
    </row>
    <row r="3479" spans="1:18" ht="43.5" hidden="1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>(((J3479/60)/60)/24)+DATE(1970,1,1)</f>
        <v>42128.736608796295</v>
      </c>
      <c r="P3479" t="str">
        <f>LEFT(N3479,SEARCH("/",N3479)-1)</f>
        <v>theater</v>
      </c>
      <c r="Q3479" t="str">
        <f>RIGHT(N3479,LEN(N3479)-SEARCH("/",N3479))</f>
        <v>plays</v>
      </c>
      <c r="R3479">
        <f>YEAR(O3479)</f>
        <v>2015</v>
      </c>
    </row>
    <row r="3480" spans="1:18" ht="43.5" hidden="1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>(((J3480/60)/60)/24)+DATE(1970,1,1)</f>
        <v>42053.916921296302</v>
      </c>
      <c r="P3480" t="str">
        <f>LEFT(N3480,SEARCH("/",N3480)-1)</f>
        <v>theater</v>
      </c>
      <c r="Q3480" t="str">
        <f>RIGHT(N3480,LEN(N3480)-SEARCH("/",N3480))</f>
        <v>plays</v>
      </c>
      <c r="R3480">
        <f>YEAR(O3480)</f>
        <v>2015</v>
      </c>
    </row>
    <row r="3481" spans="1:18" ht="43.5" hidden="1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>(((J3481/60)/60)/24)+DATE(1970,1,1)</f>
        <v>41781.855092592588</v>
      </c>
      <c r="P3481" t="str">
        <f>LEFT(N3481,SEARCH("/",N3481)-1)</f>
        <v>theater</v>
      </c>
      <c r="Q3481" t="str">
        <f>RIGHT(N3481,LEN(N3481)-SEARCH("/",N3481))</f>
        <v>plays</v>
      </c>
      <c r="R3481">
        <f>YEAR(O3481)</f>
        <v>2014</v>
      </c>
    </row>
    <row r="3482" spans="1:18" ht="43.5" hidden="1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>(((J3482/60)/60)/24)+DATE(1970,1,1)</f>
        <v>42171.317442129628</v>
      </c>
      <c r="P3482" t="str">
        <f>LEFT(N3482,SEARCH("/",N3482)-1)</f>
        <v>theater</v>
      </c>
      <c r="Q3482" t="str">
        <f>RIGHT(N3482,LEN(N3482)-SEARCH("/",N3482))</f>
        <v>plays</v>
      </c>
      <c r="R3482">
        <f>YEAR(O3482)</f>
        <v>2015</v>
      </c>
    </row>
    <row r="3483" spans="1:18" ht="43.5" hidden="1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>(((J3483/60)/60)/24)+DATE(1970,1,1)</f>
        <v>41989.24754629629</v>
      </c>
      <c r="P3483" t="str">
        <f>LEFT(N3483,SEARCH("/",N3483)-1)</f>
        <v>theater</v>
      </c>
      <c r="Q3483" t="str">
        <f>RIGHT(N3483,LEN(N3483)-SEARCH("/",N3483))</f>
        <v>plays</v>
      </c>
      <c r="R3483">
        <f>YEAR(O3483)</f>
        <v>2014</v>
      </c>
    </row>
    <row r="3484" spans="1:18" ht="43.5" hidden="1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>(((J3484/60)/60)/24)+DATE(1970,1,1)</f>
        <v>41796.771597222221</v>
      </c>
      <c r="P3484" t="str">
        <f>LEFT(N3484,SEARCH("/",N3484)-1)</f>
        <v>theater</v>
      </c>
      <c r="Q3484" t="str">
        <f>RIGHT(N3484,LEN(N3484)-SEARCH("/",N3484))</f>
        <v>plays</v>
      </c>
      <c r="R3484">
        <f>YEAR(O3484)</f>
        <v>2014</v>
      </c>
    </row>
    <row r="3485" spans="1:18" ht="43.5" hidden="1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>(((J3485/60)/60)/24)+DATE(1970,1,1)</f>
        <v>41793.668761574074</v>
      </c>
      <c r="P3485" t="str">
        <f>LEFT(N3485,SEARCH("/",N3485)-1)</f>
        <v>theater</v>
      </c>
      <c r="Q3485" t="str">
        <f>RIGHT(N3485,LEN(N3485)-SEARCH("/",N3485))</f>
        <v>plays</v>
      </c>
      <c r="R3485">
        <f>YEAR(O3485)</f>
        <v>2014</v>
      </c>
    </row>
    <row r="3486" spans="1:18" ht="58" hidden="1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>(((J3486/60)/60)/24)+DATE(1970,1,1)</f>
        <v>42506.760405092587</v>
      </c>
      <c r="P3486" t="str">
        <f>LEFT(N3486,SEARCH("/",N3486)-1)</f>
        <v>theater</v>
      </c>
      <c r="Q3486" t="str">
        <f>RIGHT(N3486,LEN(N3486)-SEARCH("/",N3486))</f>
        <v>plays</v>
      </c>
      <c r="R3486">
        <f>YEAR(O3486)</f>
        <v>2016</v>
      </c>
    </row>
    <row r="3487" spans="1:18" ht="43.5" hidden="1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>(((J3487/60)/60)/24)+DATE(1970,1,1)</f>
        <v>42372.693055555559</v>
      </c>
      <c r="P3487" t="str">
        <f>LEFT(N3487,SEARCH("/",N3487)-1)</f>
        <v>theater</v>
      </c>
      <c r="Q3487" t="str">
        <f>RIGHT(N3487,LEN(N3487)-SEARCH("/",N3487))</f>
        <v>plays</v>
      </c>
      <c r="R3487">
        <f>YEAR(O3487)</f>
        <v>2016</v>
      </c>
    </row>
    <row r="3488" spans="1:18" ht="43.5" hidden="1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>(((J3488/60)/60)/24)+DATE(1970,1,1)</f>
        <v>42126.87501157407</v>
      </c>
      <c r="P3488" t="str">
        <f>LEFT(N3488,SEARCH("/",N3488)-1)</f>
        <v>theater</v>
      </c>
      <c r="Q3488" t="str">
        <f>RIGHT(N3488,LEN(N3488)-SEARCH("/",N3488))</f>
        <v>plays</v>
      </c>
      <c r="R3488">
        <f>YEAR(O3488)</f>
        <v>2015</v>
      </c>
    </row>
    <row r="3489" spans="1:18" ht="43.5" hidden="1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>(((J3489/60)/60)/24)+DATE(1970,1,1)</f>
        <v>42149.940416666665</v>
      </c>
      <c r="P3489" t="str">
        <f>LEFT(N3489,SEARCH("/",N3489)-1)</f>
        <v>theater</v>
      </c>
      <c r="Q3489" t="str">
        <f>RIGHT(N3489,LEN(N3489)-SEARCH("/",N3489))</f>
        <v>plays</v>
      </c>
      <c r="R3489">
        <f>YEAR(O3489)</f>
        <v>2015</v>
      </c>
    </row>
    <row r="3490" spans="1:18" ht="58" hidden="1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>(((J3490/60)/60)/24)+DATE(1970,1,1)</f>
        <v>42087.768055555556</v>
      </c>
      <c r="P3490" t="str">
        <f>LEFT(N3490,SEARCH("/",N3490)-1)</f>
        <v>theater</v>
      </c>
      <c r="Q3490" t="str">
        <f>RIGHT(N3490,LEN(N3490)-SEARCH("/",N3490))</f>
        <v>plays</v>
      </c>
      <c r="R3490">
        <f>YEAR(O3490)</f>
        <v>2015</v>
      </c>
    </row>
    <row r="3491" spans="1:18" ht="43.5" hidden="1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>(((J3491/60)/60)/24)+DATE(1970,1,1)</f>
        <v>41753.635775462964</v>
      </c>
      <c r="P3491" t="str">
        <f>LEFT(N3491,SEARCH("/",N3491)-1)</f>
        <v>theater</v>
      </c>
      <c r="Q3491" t="str">
        <f>RIGHT(N3491,LEN(N3491)-SEARCH("/",N3491))</f>
        <v>plays</v>
      </c>
      <c r="R3491">
        <f>YEAR(O3491)</f>
        <v>2014</v>
      </c>
    </row>
    <row r="3492" spans="1:18" ht="43.5" hidden="1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>(((J3492/60)/60)/24)+DATE(1970,1,1)</f>
        <v>42443.802361111113</v>
      </c>
      <c r="P3492" t="str">
        <f>LEFT(N3492,SEARCH("/",N3492)-1)</f>
        <v>theater</v>
      </c>
      <c r="Q3492" t="str">
        <f>RIGHT(N3492,LEN(N3492)-SEARCH("/",N3492))</f>
        <v>plays</v>
      </c>
      <c r="R3492">
        <f>YEAR(O3492)</f>
        <v>2016</v>
      </c>
    </row>
    <row r="3493" spans="1:18" ht="58" hidden="1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>(((J3493/60)/60)/24)+DATE(1970,1,1)</f>
        <v>42121.249814814815</v>
      </c>
      <c r="P3493" t="str">
        <f>LEFT(N3493,SEARCH("/",N3493)-1)</f>
        <v>theater</v>
      </c>
      <c r="Q3493" t="str">
        <f>RIGHT(N3493,LEN(N3493)-SEARCH("/",N3493))</f>
        <v>plays</v>
      </c>
      <c r="R3493">
        <f>YEAR(O3493)</f>
        <v>2015</v>
      </c>
    </row>
    <row r="3494" spans="1:18" ht="43.5" hidden="1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>(((J3494/60)/60)/24)+DATE(1970,1,1)</f>
        <v>42268.009224537032</v>
      </c>
      <c r="P3494" t="str">
        <f>LEFT(N3494,SEARCH("/",N3494)-1)</f>
        <v>theater</v>
      </c>
      <c r="Q3494" t="str">
        <f>RIGHT(N3494,LEN(N3494)-SEARCH("/",N3494))</f>
        <v>plays</v>
      </c>
      <c r="R3494">
        <f>YEAR(O3494)</f>
        <v>2015</v>
      </c>
    </row>
    <row r="3495" spans="1:18" ht="43.5" hidden="1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>(((J3495/60)/60)/24)+DATE(1970,1,1)</f>
        <v>41848.866157407407</v>
      </c>
      <c r="P3495" t="str">
        <f>LEFT(N3495,SEARCH("/",N3495)-1)</f>
        <v>theater</v>
      </c>
      <c r="Q3495" t="str">
        <f>RIGHT(N3495,LEN(N3495)-SEARCH("/",N3495))</f>
        <v>plays</v>
      </c>
      <c r="R3495">
        <f>YEAR(O3495)</f>
        <v>2014</v>
      </c>
    </row>
    <row r="3496" spans="1:18" ht="43.5" hidden="1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>(((J3496/60)/60)/24)+DATE(1970,1,1)</f>
        <v>42689.214988425927</v>
      </c>
      <c r="P3496" t="str">
        <f>LEFT(N3496,SEARCH("/",N3496)-1)</f>
        <v>theater</v>
      </c>
      <c r="Q3496" t="str">
        <f>RIGHT(N3496,LEN(N3496)-SEARCH("/",N3496))</f>
        <v>plays</v>
      </c>
      <c r="R3496">
        <f>YEAR(O3496)</f>
        <v>2016</v>
      </c>
    </row>
    <row r="3497" spans="1:18" ht="43.5" hidden="1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>(((J3497/60)/60)/24)+DATE(1970,1,1)</f>
        <v>41915.762835648151</v>
      </c>
      <c r="P3497" t="str">
        <f>LEFT(N3497,SEARCH("/",N3497)-1)</f>
        <v>theater</v>
      </c>
      <c r="Q3497" t="str">
        <f>RIGHT(N3497,LEN(N3497)-SEARCH("/",N3497))</f>
        <v>plays</v>
      </c>
      <c r="R3497">
        <f>YEAR(O3497)</f>
        <v>2014</v>
      </c>
    </row>
    <row r="3498" spans="1:18" ht="58" hidden="1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>(((J3498/60)/60)/24)+DATE(1970,1,1)</f>
        <v>42584.846828703703</v>
      </c>
      <c r="P3498" t="str">
        <f>LEFT(N3498,SEARCH("/",N3498)-1)</f>
        <v>theater</v>
      </c>
      <c r="Q3498" t="str">
        <f>RIGHT(N3498,LEN(N3498)-SEARCH("/",N3498))</f>
        <v>plays</v>
      </c>
      <c r="R3498">
        <f>YEAR(O3498)</f>
        <v>2016</v>
      </c>
    </row>
    <row r="3499" spans="1:18" ht="58" hidden="1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>(((J3499/60)/60)/24)+DATE(1970,1,1)</f>
        <v>42511.741944444439</v>
      </c>
      <c r="P3499" t="str">
        <f>LEFT(N3499,SEARCH("/",N3499)-1)</f>
        <v>theater</v>
      </c>
      <c r="Q3499" t="str">
        <f>RIGHT(N3499,LEN(N3499)-SEARCH("/",N3499))</f>
        <v>plays</v>
      </c>
      <c r="R3499">
        <f>YEAR(O3499)</f>
        <v>2016</v>
      </c>
    </row>
    <row r="3500" spans="1:18" ht="58" hidden="1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>(((J3500/60)/60)/24)+DATE(1970,1,1)</f>
        <v>42459.15861111111</v>
      </c>
      <c r="P3500" t="str">
        <f>LEFT(N3500,SEARCH("/",N3500)-1)</f>
        <v>theater</v>
      </c>
      <c r="Q3500" t="str">
        <f>RIGHT(N3500,LEN(N3500)-SEARCH("/",N3500))</f>
        <v>plays</v>
      </c>
      <c r="R3500">
        <f>YEAR(O3500)</f>
        <v>2016</v>
      </c>
    </row>
    <row r="3501" spans="1:18" ht="43.5" hidden="1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>(((J3501/60)/60)/24)+DATE(1970,1,1)</f>
        <v>42132.036168981482</v>
      </c>
      <c r="P3501" t="str">
        <f>LEFT(N3501,SEARCH("/",N3501)-1)</f>
        <v>theater</v>
      </c>
      <c r="Q3501" t="str">
        <f>RIGHT(N3501,LEN(N3501)-SEARCH("/",N3501))</f>
        <v>plays</v>
      </c>
      <c r="R3501">
        <f>YEAR(O3501)</f>
        <v>2015</v>
      </c>
    </row>
    <row r="3502" spans="1:18" ht="58" hidden="1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>(((J3502/60)/60)/24)+DATE(1970,1,1)</f>
        <v>42419.91942129629</v>
      </c>
      <c r="P3502" t="str">
        <f>LEFT(N3502,SEARCH("/",N3502)-1)</f>
        <v>theater</v>
      </c>
      <c r="Q3502" t="str">
        <f>RIGHT(N3502,LEN(N3502)-SEARCH("/",N3502))</f>
        <v>plays</v>
      </c>
      <c r="R3502">
        <f>YEAR(O3502)</f>
        <v>2016</v>
      </c>
    </row>
    <row r="3503" spans="1:18" ht="43.5" hidden="1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>(((J3503/60)/60)/24)+DATE(1970,1,1)</f>
        <v>42233.763831018514</v>
      </c>
      <c r="P3503" t="str">
        <f>LEFT(N3503,SEARCH("/",N3503)-1)</f>
        <v>theater</v>
      </c>
      <c r="Q3503" t="str">
        <f>RIGHT(N3503,LEN(N3503)-SEARCH("/",N3503))</f>
        <v>plays</v>
      </c>
      <c r="R3503">
        <f>YEAR(O3503)</f>
        <v>2015</v>
      </c>
    </row>
    <row r="3504" spans="1:18" ht="43.5" hidden="1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>(((J3504/60)/60)/24)+DATE(1970,1,1)</f>
        <v>42430.839398148149</v>
      </c>
      <c r="P3504" t="str">
        <f>LEFT(N3504,SEARCH("/",N3504)-1)</f>
        <v>theater</v>
      </c>
      <c r="Q3504" t="str">
        <f>RIGHT(N3504,LEN(N3504)-SEARCH("/",N3504))</f>
        <v>plays</v>
      </c>
      <c r="R3504">
        <f>YEAR(O3504)</f>
        <v>2016</v>
      </c>
    </row>
    <row r="3505" spans="1:18" ht="43.5" hidden="1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>(((J3505/60)/60)/24)+DATE(1970,1,1)</f>
        <v>42545.478333333333</v>
      </c>
      <c r="P3505" t="str">
        <f>LEFT(N3505,SEARCH("/",N3505)-1)</f>
        <v>theater</v>
      </c>
      <c r="Q3505" t="str">
        <f>RIGHT(N3505,LEN(N3505)-SEARCH("/",N3505))</f>
        <v>plays</v>
      </c>
      <c r="R3505">
        <f>YEAR(O3505)</f>
        <v>2016</v>
      </c>
    </row>
    <row r="3506" spans="1:18" ht="43.5" hidden="1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>(((J3506/60)/60)/24)+DATE(1970,1,1)</f>
        <v>42297.748738425929</v>
      </c>
      <c r="P3506" t="str">
        <f>LEFT(N3506,SEARCH("/",N3506)-1)</f>
        <v>theater</v>
      </c>
      <c r="Q3506" t="str">
        <f>RIGHT(N3506,LEN(N3506)-SEARCH("/",N3506))</f>
        <v>plays</v>
      </c>
      <c r="R3506">
        <f>YEAR(O3506)</f>
        <v>2015</v>
      </c>
    </row>
    <row r="3507" spans="1:18" ht="87" hidden="1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>(((J3507/60)/60)/24)+DATE(1970,1,1)</f>
        <v>41760.935706018521</v>
      </c>
      <c r="P3507" t="str">
        <f>LEFT(N3507,SEARCH("/",N3507)-1)</f>
        <v>theater</v>
      </c>
      <c r="Q3507" t="str">
        <f>RIGHT(N3507,LEN(N3507)-SEARCH("/",N3507))</f>
        <v>plays</v>
      </c>
      <c r="R3507">
        <f>YEAR(O3507)</f>
        <v>2014</v>
      </c>
    </row>
    <row r="3508" spans="1:18" ht="43.5" hidden="1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>(((J3508/60)/60)/24)+DATE(1970,1,1)</f>
        <v>41829.734259259261</v>
      </c>
      <c r="P3508" t="str">
        <f>LEFT(N3508,SEARCH("/",N3508)-1)</f>
        <v>theater</v>
      </c>
      <c r="Q3508" t="str">
        <f>RIGHT(N3508,LEN(N3508)-SEARCH("/",N3508))</f>
        <v>plays</v>
      </c>
      <c r="R3508">
        <f>YEAR(O3508)</f>
        <v>2014</v>
      </c>
    </row>
    <row r="3509" spans="1:18" ht="43.5" hidden="1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>(((J3509/60)/60)/24)+DATE(1970,1,1)</f>
        <v>42491.92288194444</v>
      </c>
      <c r="P3509" t="str">
        <f>LEFT(N3509,SEARCH("/",N3509)-1)</f>
        <v>theater</v>
      </c>
      <c r="Q3509" t="str">
        <f>RIGHT(N3509,LEN(N3509)-SEARCH("/",N3509))</f>
        <v>plays</v>
      </c>
      <c r="R3509">
        <f>YEAR(O3509)</f>
        <v>2016</v>
      </c>
    </row>
    <row r="3510" spans="1:18" ht="43.5" hidden="1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>(((J3510/60)/60)/24)+DATE(1970,1,1)</f>
        <v>42477.729780092588</v>
      </c>
      <c r="P3510" t="str">
        <f>LEFT(N3510,SEARCH("/",N3510)-1)</f>
        <v>theater</v>
      </c>
      <c r="Q3510" t="str">
        <f>RIGHT(N3510,LEN(N3510)-SEARCH("/",N3510))</f>
        <v>plays</v>
      </c>
      <c r="R3510">
        <f>YEAR(O3510)</f>
        <v>2016</v>
      </c>
    </row>
    <row r="3511" spans="1:18" ht="43.5" hidden="1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>(((J3511/60)/60)/24)+DATE(1970,1,1)</f>
        <v>41950.859560185185</v>
      </c>
      <c r="P3511" t="str">
        <f>LEFT(N3511,SEARCH("/",N3511)-1)</f>
        <v>theater</v>
      </c>
      <c r="Q3511" t="str">
        <f>RIGHT(N3511,LEN(N3511)-SEARCH("/",N3511))</f>
        <v>plays</v>
      </c>
      <c r="R3511">
        <f>YEAR(O3511)</f>
        <v>2014</v>
      </c>
    </row>
    <row r="3512" spans="1:18" ht="58" hidden="1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>(((J3512/60)/60)/24)+DATE(1970,1,1)</f>
        <v>41802.62090277778</v>
      </c>
      <c r="P3512" t="str">
        <f>LEFT(N3512,SEARCH("/",N3512)-1)</f>
        <v>theater</v>
      </c>
      <c r="Q3512" t="str">
        <f>RIGHT(N3512,LEN(N3512)-SEARCH("/",N3512))</f>
        <v>plays</v>
      </c>
      <c r="R3512">
        <f>YEAR(O3512)</f>
        <v>2014</v>
      </c>
    </row>
    <row r="3513" spans="1:18" ht="43.5" hidden="1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>(((J3513/60)/60)/24)+DATE(1970,1,1)</f>
        <v>41927.873784722222</v>
      </c>
      <c r="P3513" t="str">
        <f>LEFT(N3513,SEARCH("/",N3513)-1)</f>
        <v>theater</v>
      </c>
      <c r="Q3513" t="str">
        <f>RIGHT(N3513,LEN(N3513)-SEARCH("/",N3513))</f>
        <v>plays</v>
      </c>
      <c r="R3513">
        <f>YEAR(O3513)</f>
        <v>2014</v>
      </c>
    </row>
    <row r="3514" spans="1:18" ht="43.5" hidden="1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>(((J3514/60)/60)/24)+DATE(1970,1,1)</f>
        <v>42057.536944444444</v>
      </c>
      <c r="P3514" t="str">
        <f>LEFT(N3514,SEARCH("/",N3514)-1)</f>
        <v>theater</v>
      </c>
      <c r="Q3514" t="str">
        <f>RIGHT(N3514,LEN(N3514)-SEARCH("/",N3514))</f>
        <v>plays</v>
      </c>
      <c r="R3514">
        <f>YEAR(O3514)</f>
        <v>2015</v>
      </c>
    </row>
    <row r="3515" spans="1:18" ht="43.5" hidden="1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>(((J3515/60)/60)/24)+DATE(1970,1,1)</f>
        <v>41781.096203703702</v>
      </c>
      <c r="P3515" t="str">
        <f>LEFT(N3515,SEARCH("/",N3515)-1)</f>
        <v>theater</v>
      </c>
      <c r="Q3515" t="str">
        <f>RIGHT(N3515,LEN(N3515)-SEARCH("/",N3515))</f>
        <v>plays</v>
      </c>
      <c r="R3515">
        <f>YEAR(O3515)</f>
        <v>2014</v>
      </c>
    </row>
    <row r="3516" spans="1:18" ht="43.5" hidden="1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>(((J3516/60)/60)/24)+DATE(1970,1,1)</f>
        <v>42020.846666666665</v>
      </c>
      <c r="P3516" t="str">
        <f>LEFT(N3516,SEARCH("/",N3516)-1)</f>
        <v>theater</v>
      </c>
      <c r="Q3516" t="str">
        <f>RIGHT(N3516,LEN(N3516)-SEARCH("/",N3516))</f>
        <v>plays</v>
      </c>
      <c r="R3516">
        <f>YEAR(O3516)</f>
        <v>2015</v>
      </c>
    </row>
    <row r="3517" spans="1:18" ht="43.5" hidden="1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>(((J3517/60)/60)/24)+DATE(1970,1,1)</f>
        <v>42125.772812499999</v>
      </c>
      <c r="P3517" t="str">
        <f>LEFT(N3517,SEARCH("/",N3517)-1)</f>
        <v>theater</v>
      </c>
      <c r="Q3517" t="str">
        <f>RIGHT(N3517,LEN(N3517)-SEARCH("/",N3517))</f>
        <v>plays</v>
      </c>
      <c r="R3517">
        <f>YEAR(O3517)</f>
        <v>2015</v>
      </c>
    </row>
    <row r="3518" spans="1:18" ht="43.5" hidden="1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>(((J3518/60)/60)/24)+DATE(1970,1,1)</f>
        <v>41856.010069444441</v>
      </c>
      <c r="P3518" t="str">
        <f>LEFT(N3518,SEARCH("/",N3518)-1)</f>
        <v>theater</v>
      </c>
      <c r="Q3518" t="str">
        <f>RIGHT(N3518,LEN(N3518)-SEARCH("/",N3518))</f>
        <v>plays</v>
      </c>
      <c r="R3518">
        <f>YEAR(O3518)</f>
        <v>2014</v>
      </c>
    </row>
    <row r="3519" spans="1:18" ht="43.5" hidden="1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>(((J3519/60)/60)/24)+DATE(1970,1,1)</f>
        <v>41794.817523148151</v>
      </c>
      <c r="P3519" t="str">
        <f>LEFT(N3519,SEARCH("/",N3519)-1)</f>
        <v>theater</v>
      </c>
      <c r="Q3519" t="str">
        <f>RIGHT(N3519,LEN(N3519)-SEARCH("/",N3519))</f>
        <v>plays</v>
      </c>
      <c r="R3519">
        <f>YEAR(O3519)</f>
        <v>2014</v>
      </c>
    </row>
    <row r="3520" spans="1:18" ht="43.5" hidden="1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>(((J3520/60)/60)/24)+DATE(1970,1,1)</f>
        <v>41893.783553240741</v>
      </c>
      <c r="P3520" t="str">
        <f>LEFT(N3520,SEARCH("/",N3520)-1)</f>
        <v>theater</v>
      </c>
      <c r="Q3520" t="str">
        <f>RIGHT(N3520,LEN(N3520)-SEARCH("/",N3520))</f>
        <v>plays</v>
      </c>
      <c r="R3520">
        <f>YEAR(O3520)</f>
        <v>2014</v>
      </c>
    </row>
    <row r="3521" spans="1:18" ht="43.5" hidden="1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>(((J3521/60)/60)/24)+DATE(1970,1,1)</f>
        <v>42037.598958333328</v>
      </c>
      <c r="P3521" t="str">
        <f>LEFT(N3521,SEARCH("/",N3521)-1)</f>
        <v>theater</v>
      </c>
      <c r="Q3521" t="str">
        <f>RIGHT(N3521,LEN(N3521)-SEARCH("/",N3521))</f>
        <v>plays</v>
      </c>
      <c r="R3521">
        <f>YEAR(O3521)</f>
        <v>2015</v>
      </c>
    </row>
    <row r="3522" spans="1:18" ht="43.5" hidden="1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>(((J3522/60)/60)/24)+DATE(1970,1,1)</f>
        <v>42227.824212962965</v>
      </c>
      <c r="P3522" t="str">
        <f>LEFT(N3522,SEARCH("/",N3522)-1)</f>
        <v>theater</v>
      </c>
      <c r="Q3522" t="str">
        <f>RIGHT(N3522,LEN(N3522)-SEARCH("/",N3522))</f>
        <v>plays</v>
      </c>
      <c r="R3522">
        <f>YEAR(O3522)</f>
        <v>2015</v>
      </c>
    </row>
    <row r="3523" spans="1:18" ht="58" hidden="1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>(((J3523/60)/60)/24)+DATE(1970,1,1)</f>
        <v>41881.361342592594</v>
      </c>
      <c r="P3523" t="str">
        <f>LEFT(N3523,SEARCH("/",N3523)-1)</f>
        <v>theater</v>
      </c>
      <c r="Q3523" t="str">
        <f>RIGHT(N3523,LEN(N3523)-SEARCH("/",N3523))</f>
        <v>plays</v>
      </c>
      <c r="R3523">
        <f>YEAR(O3523)</f>
        <v>2014</v>
      </c>
    </row>
    <row r="3524" spans="1:18" ht="43.5" hidden="1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>(((J3524/60)/60)/24)+DATE(1970,1,1)</f>
        <v>42234.789884259255</v>
      </c>
      <c r="P3524" t="str">
        <f>LEFT(N3524,SEARCH("/",N3524)-1)</f>
        <v>theater</v>
      </c>
      <c r="Q3524" t="str">
        <f>RIGHT(N3524,LEN(N3524)-SEARCH("/",N3524))</f>
        <v>plays</v>
      </c>
      <c r="R3524">
        <f>YEAR(O3524)</f>
        <v>2015</v>
      </c>
    </row>
    <row r="3525" spans="1:18" ht="43.5" hidden="1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>(((J3525/60)/60)/24)+DATE(1970,1,1)</f>
        <v>42581.397546296299</v>
      </c>
      <c r="P3525" t="str">
        <f>LEFT(N3525,SEARCH("/",N3525)-1)</f>
        <v>theater</v>
      </c>
      <c r="Q3525" t="str">
        <f>RIGHT(N3525,LEN(N3525)-SEARCH("/",N3525))</f>
        <v>plays</v>
      </c>
      <c r="R3525">
        <f>YEAR(O3525)</f>
        <v>2016</v>
      </c>
    </row>
    <row r="3526" spans="1:18" ht="58" hidden="1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>(((J3526/60)/60)/24)+DATE(1970,1,1)</f>
        <v>41880.76357638889</v>
      </c>
      <c r="P3526" t="str">
        <f>LEFT(N3526,SEARCH("/",N3526)-1)</f>
        <v>theater</v>
      </c>
      <c r="Q3526" t="str">
        <f>RIGHT(N3526,LEN(N3526)-SEARCH("/",N3526))</f>
        <v>plays</v>
      </c>
      <c r="R3526">
        <f>YEAR(O3526)</f>
        <v>2014</v>
      </c>
    </row>
    <row r="3527" spans="1:18" ht="43.5" hidden="1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>(((J3527/60)/60)/24)+DATE(1970,1,1)</f>
        <v>42214.6956712963</v>
      </c>
      <c r="P3527" t="str">
        <f>LEFT(N3527,SEARCH("/",N3527)-1)</f>
        <v>theater</v>
      </c>
      <c r="Q3527" t="str">
        <f>RIGHT(N3527,LEN(N3527)-SEARCH("/",N3527))</f>
        <v>plays</v>
      </c>
      <c r="R3527">
        <f>YEAR(O3527)</f>
        <v>2015</v>
      </c>
    </row>
    <row r="3528" spans="1:18" ht="43.5" hidden="1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>(((J3528/60)/60)/24)+DATE(1970,1,1)</f>
        <v>42460.335312499999</v>
      </c>
      <c r="P3528" t="str">
        <f>LEFT(N3528,SEARCH("/",N3528)-1)</f>
        <v>theater</v>
      </c>
      <c r="Q3528" t="str">
        <f>RIGHT(N3528,LEN(N3528)-SEARCH("/",N3528))</f>
        <v>plays</v>
      </c>
      <c r="R3528">
        <f>YEAR(O3528)</f>
        <v>2016</v>
      </c>
    </row>
    <row r="3529" spans="1:18" ht="43.5" hidden="1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>(((J3529/60)/60)/24)+DATE(1970,1,1)</f>
        <v>42167.023206018523</v>
      </c>
      <c r="P3529" t="str">
        <f>LEFT(N3529,SEARCH("/",N3529)-1)</f>
        <v>theater</v>
      </c>
      <c r="Q3529" t="str">
        <f>RIGHT(N3529,LEN(N3529)-SEARCH("/",N3529))</f>
        <v>plays</v>
      </c>
      <c r="R3529">
        <f>YEAR(O3529)</f>
        <v>2015</v>
      </c>
    </row>
    <row r="3530" spans="1:18" ht="43.5" hidden="1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>(((J3530/60)/60)/24)+DATE(1970,1,1)</f>
        <v>42733.50136574074</v>
      </c>
      <c r="P3530" t="str">
        <f>LEFT(N3530,SEARCH("/",N3530)-1)</f>
        <v>theater</v>
      </c>
      <c r="Q3530" t="str">
        <f>RIGHT(N3530,LEN(N3530)-SEARCH("/",N3530))</f>
        <v>plays</v>
      </c>
      <c r="R3530">
        <f>YEAR(O3530)</f>
        <v>2016</v>
      </c>
    </row>
    <row r="3531" spans="1:18" ht="58" hidden="1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>(((J3531/60)/60)/24)+DATE(1970,1,1)</f>
        <v>42177.761782407411</v>
      </c>
      <c r="P3531" t="str">
        <f>LEFT(N3531,SEARCH("/",N3531)-1)</f>
        <v>theater</v>
      </c>
      <c r="Q3531" t="str">
        <f>RIGHT(N3531,LEN(N3531)-SEARCH("/",N3531))</f>
        <v>plays</v>
      </c>
      <c r="R3531">
        <f>YEAR(O3531)</f>
        <v>2015</v>
      </c>
    </row>
    <row r="3532" spans="1:18" ht="43.5" hidden="1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>(((J3532/60)/60)/24)+DATE(1970,1,1)</f>
        <v>42442.623344907406</v>
      </c>
      <c r="P3532" t="str">
        <f>LEFT(N3532,SEARCH("/",N3532)-1)</f>
        <v>theater</v>
      </c>
      <c r="Q3532" t="str">
        <f>RIGHT(N3532,LEN(N3532)-SEARCH("/",N3532))</f>
        <v>plays</v>
      </c>
      <c r="R3532">
        <f>YEAR(O3532)</f>
        <v>2016</v>
      </c>
    </row>
    <row r="3533" spans="1:18" hidden="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>(((J3533/60)/60)/24)+DATE(1970,1,1)</f>
        <v>42521.654328703706</v>
      </c>
      <c r="P3533" t="str">
        <f>LEFT(N3533,SEARCH("/",N3533)-1)</f>
        <v>theater</v>
      </c>
      <c r="Q3533" t="str">
        <f>RIGHT(N3533,LEN(N3533)-SEARCH("/",N3533))</f>
        <v>plays</v>
      </c>
      <c r="R3533">
        <f>YEAR(O3533)</f>
        <v>2016</v>
      </c>
    </row>
    <row r="3534" spans="1:18" ht="58" hidden="1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>(((J3534/60)/60)/24)+DATE(1970,1,1)</f>
        <v>41884.599849537037</v>
      </c>
      <c r="P3534" t="str">
        <f>LEFT(N3534,SEARCH("/",N3534)-1)</f>
        <v>theater</v>
      </c>
      <c r="Q3534" t="str">
        <f>RIGHT(N3534,LEN(N3534)-SEARCH("/",N3534))</f>
        <v>plays</v>
      </c>
      <c r="R3534">
        <f>YEAR(O3534)</f>
        <v>2014</v>
      </c>
    </row>
    <row r="3535" spans="1:18" ht="58" hidden="1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>(((J3535/60)/60)/24)+DATE(1970,1,1)</f>
        <v>42289.761192129634</v>
      </c>
      <c r="P3535" t="str">
        <f>LEFT(N3535,SEARCH("/",N3535)-1)</f>
        <v>theater</v>
      </c>
      <c r="Q3535" t="str">
        <f>RIGHT(N3535,LEN(N3535)-SEARCH("/",N3535))</f>
        <v>plays</v>
      </c>
      <c r="R3535">
        <f>YEAR(O3535)</f>
        <v>2015</v>
      </c>
    </row>
    <row r="3536" spans="1:18" ht="43.5" hidden="1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>(((J3536/60)/60)/24)+DATE(1970,1,1)</f>
        <v>42243.6252662037</v>
      </c>
      <c r="P3536" t="str">
        <f>LEFT(N3536,SEARCH("/",N3536)-1)</f>
        <v>theater</v>
      </c>
      <c r="Q3536" t="str">
        <f>RIGHT(N3536,LEN(N3536)-SEARCH("/",N3536))</f>
        <v>plays</v>
      </c>
      <c r="R3536">
        <f>YEAR(O3536)</f>
        <v>2015</v>
      </c>
    </row>
    <row r="3537" spans="1:18" ht="43.5" hidden="1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>(((J3537/60)/60)/24)+DATE(1970,1,1)</f>
        <v>42248.640162037031</v>
      </c>
      <c r="P3537" t="str">
        <f>LEFT(N3537,SEARCH("/",N3537)-1)</f>
        <v>theater</v>
      </c>
      <c r="Q3537" t="str">
        <f>RIGHT(N3537,LEN(N3537)-SEARCH("/",N3537))</f>
        <v>plays</v>
      </c>
      <c r="R3537">
        <f>YEAR(O3537)</f>
        <v>2015</v>
      </c>
    </row>
    <row r="3538" spans="1:18" ht="43.5" hidden="1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>(((J3538/60)/60)/24)+DATE(1970,1,1)</f>
        <v>42328.727141203708</v>
      </c>
      <c r="P3538" t="str">
        <f>LEFT(N3538,SEARCH("/",N3538)-1)</f>
        <v>theater</v>
      </c>
      <c r="Q3538" t="str">
        <f>RIGHT(N3538,LEN(N3538)-SEARCH("/",N3538))</f>
        <v>plays</v>
      </c>
      <c r="R3538">
        <f>YEAR(O3538)</f>
        <v>2015</v>
      </c>
    </row>
    <row r="3539" spans="1:18" ht="58" hidden="1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>(((J3539/60)/60)/24)+DATE(1970,1,1)</f>
        <v>41923.354351851849</v>
      </c>
      <c r="P3539" t="str">
        <f>LEFT(N3539,SEARCH("/",N3539)-1)</f>
        <v>theater</v>
      </c>
      <c r="Q3539" t="str">
        <f>RIGHT(N3539,LEN(N3539)-SEARCH("/",N3539))</f>
        <v>plays</v>
      </c>
      <c r="R3539">
        <f>YEAR(O3539)</f>
        <v>2014</v>
      </c>
    </row>
    <row r="3540" spans="1:18" ht="43.5" hidden="1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>(((J3540/60)/60)/24)+DATE(1970,1,1)</f>
        <v>42571.420601851853</v>
      </c>
      <c r="P3540" t="str">
        <f>LEFT(N3540,SEARCH("/",N3540)-1)</f>
        <v>theater</v>
      </c>
      <c r="Q3540" t="str">
        <f>RIGHT(N3540,LEN(N3540)-SEARCH("/",N3540))</f>
        <v>plays</v>
      </c>
      <c r="R3540">
        <f>YEAR(O3540)</f>
        <v>2016</v>
      </c>
    </row>
    <row r="3541" spans="1:18" ht="43.5" hidden="1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>(((J3541/60)/60)/24)+DATE(1970,1,1)</f>
        <v>42600.756041666667</v>
      </c>
      <c r="P3541" t="str">
        <f>LEFT(N3541,SEARCH("/",N3541)-1)</f>
        <v>theater</v>
      </c>
      <c r="Q3541" t="str">
        <f>RIGHT(N3541,LEN(N3541)-SEARCH("/",N3541))</f>
        <v>plays</v>
      </c>
      <c r="R3541">
        <f>YEAR(O3541)</f>
        <v>2016</v>
      </c>
    </row>
    <row r="3542" spans="1:18" ht="58" hidden="1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>(((J3542/60)/60)/24)+DATE(1970,1,1)</f>
        <v>42517.003368055557</v>
      </c>
      <c r="P3542" t="str">
        <f>LEFT(N3542,SEARCH("/",N3542)-1)</f>
        <v>theater</v>
      </c>
      <c r="Q3542" t="str">
        <f>RIGHT(N3542,LEN(N3542)-SEARCH("/",N3542))</f>
        <v>plays</v>
      </c>
      <c r="R3542">
        <f>YEAR(O3542)</f>
        <v>2016</v>
      </c>
    </row>
    <row r="3543" spans="1:18" ht="43.5" hidden="1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>(((J3543/60)/60)/24)+DATE(1970,1,1)</f>
        <v>42222.730034722219</v>
      </c>
      <c r="P3543" t="str">
        <f>LEFT(N3543,SEARCH("/",N3543)-1)</f>
        <v>theater</v>
      </c>
      <c r="Q3543" t="str">
        <f>RIGHT(N3543,LEN(N3543)-SEARCH("/",N3543))</f>
        <v>plays</v>
      </c>
      <c r="R3543">
        <f>YEAR(O3543)</f>
        <v>2015</v>
      </c>
    </row>
    <row r="3544" spans="1:18" ht="43.5" hidden="1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>(((J3544/60)/60)/24)+DATE(1970,1,1)</f>
        <v>41829.599791666667</v>
      </c>
      <c r="P3544" t="str">
        <f>LEFT(N3544,SEARCH("/",N3544)-1)</f>
        <v>theater</v>
      </c>
      <c r="Q3544" t="str">
        <f>RIGHT(N3544,LEN(N3544)-SEARCH("/",N3544))</f>
        <v>plays</v>
      </c>
      <c r="R3544">
        <f>YEAR(O3544)</f>
        <v>2014</v>
      </c>
    </row>
    <row r="3545" spans="1:18" ht="43.5" hidden="1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>(((J3545/60)/60)/24)+DATE(1970,1,1)</f>
        <v>42150.755312499998</v>
      </c>
      <c r="P3545" t="str">
        <f>LEFT(N3545,SEARCH("/",N3545)-1)</f>
        <v>theater</v>
      </c>
      <c r="Q3545" t="str">
        <f>RIGHT(N3545,LEN(N3545)-SEARCH("/",N3545))</f>
        <v>plays</v>
      </c>
      <c r="R3545">
        <f>YEAR(O3545)</f>
        <v>2015</v>
      </c>
    </row>
    <row r="3546" spans="1:18" ht="29" hidden="1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>(((J3546/60)/60)/24)+DATE(1970,1,1)</f>
        <v>42040.831678240742</v>
      </c>
      <c r="P3546" t="str">
        <f>LEFT(N3546,SEARCH("/",N3546)-1)</f>
        <v>theater</v>
      </c>
      <c r="Q3546" t="str">
        <f>RIGHT(N3546,LEN(N3546)-SEARCH("/",N3546))</f>
        <v>plays</v>
      </c>
      <c r="R3546">
        <f>YEAR(O3546)</f>
        <v>2015</v>
      </c>
    </row>
    <row r="3547" spans="1:18" ht="43.5" hidden="1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>(((J3547/60)/60)/24)+DATE(1970,1,1)</f>
        <v>42075.807395833333</v>
      </c>
      <c r="P3547" t="str">
        <f>LEFT(N3547,SEARCH("/",N3547)-1)</f>
        <v>theater</v>
      </c>
      <c r="Q3547" t="str">
        <f>RIGHT(N3547,LEN(N3547)-SEARCH("/",N3547))</f>
        <v>plays</v>
      </c>
      <c r="R3547">
        <f>YEAR(O3547)</f>
        <v>2015</v>
      </c>
    </row>
    <row r="3548" spans="1:18" ht="43.5" hidden="1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>(((J3548/60)/60)/24)+DATE(1970,1,1)</f>
        <v>42073.660694444443</v>
      </c>
      <c r="P3548" t="str">
        <f>LEFT(N3548,SEARCH("/",N3548)-1)</f>
        <v>theater</v>
      </c>
      <c r="Q3548" t="str">
        <f>RIGHT(N3548,LEN(N3548)-SEARCH("/",N3548))</f>
        <v>plays</v>
      </c>
      <c r="R3548">
        <f>YEAR(O3548)</f>
        <v>2015</v>
      </c>
    </row>
    <row r="3549" spans="1:18" ht="43.5" hidden="1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>(((J3549/60)/60)/24)+DATE(1970,1,1)</f>
        <v>42480.078715277778</v>
      </c>
      <c r="P3549" t="str">
        <f>LEFT(N3549,SEARCH("/",N3549)-1)</f>
        <v>theater</v>
      </c>
      <c r="Q3549" t="str">
        <f>RIGHT(N3549,LEN(N3549)-SEARCH("/",N3549))</f>
        <v>plays</v>
      </c>
      <c r="R3549">
        <f>YEAR(O3549)</f>
        <v>2016</v>
      </c>
    </row>
    <row r="3550" spans="1:18" ht="43.5" hidden="1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>(((J3550/60)/60)/24)+DATE(1970,1,1)</f>
        <v>42411.942291666666</v>
      </c>
      <c r="P3550" t="str">
        <f>LEFT(N3550,SEARCH("/",N3550)-1)</f>
        <v>theater</v>
      </c>
      <c r="Q3550" t="str">
        <f>RIGHT(N3550,LEN(N3550)-SEARCH("/",N3550))</f>
        <v>plays</v>
      </c>
      <c r="R3550">
        <f>YEAR(O3550)</f>
        <v>2016</v>
      </c>
    </row>
    <row r="3551" spans="1:18" ht="43.5" hidden="1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>(((J3551/60)/60)/24)+DATE(1970,1,1)</f>
        <v>42223.394363425927</v>
      </c>
      <c r="P3551" t="str">
        <f>LEFT(N3551,SEARCH("/",N3551)-1)</f>
        <v>theater</v>
      </c>
      <c r="Q3551" t="str">
        <f>RIGHT(N3551,LEN(N3551)-SEARCH("/",N3551))</f>
        <v>plays</v>
      </c>
      <c r="R3551">
        <f>YEAR(O3551)</f>
        <v>2015</v>
      </c>
    </row>
    <row r="3552" spans="1:18" ht="58" hidden="1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>(((J3552/60)/60)/24)+DATE(1970,1,1)</f>
        <v>42462.893495370372</v>
      </c>
      <c r="P3552" t="str">
        <f>LEFT(N3552,SEARCH("/",N3552)-1)</f>
        <v>theater</v>
      </c>
      <c r="Q3552" t="str">
        <f>RIGHT(N3552,LEN(N3552)-SEARCH("/",N3552))</f>
        <v>plays</v>
      </c>
      <c r="R3552">
        <f>YEAR(O3552)</f>
        <v>2016</v>
      </c>
    </row>
    <row r="3553" spans="1:18" ht="43.5" hidden="1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>(((J3553/60)/60)/24)+DATE(1970,1,1)</f>
        <v>41753.515856481477</v>
      </c>
      <c r="P3553" t="str">
        <f>LEFT(N3553,SEARCH("/",N3553)-1)</f>
        <v>theater</v>
      </c>
      <c r="Q3553" t="str">
        <f>RIGHT(N3553,LEN(N3553)-SEARCH("/",N3553))</f>
        <v>plays</v>
      </c>
      <c r="R3553">
        <f>YEAR(O3553)</f>
        <v>2014</v>
      </c>
    </row>
    <row r="3554" spans="1:18" ht="43.5" hidden="1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>(((J3554/60)/60)/24)+DATE(1970,1,1)</f>
        <v>41788.587083333332</v>
      </c>
      <c r="P3554" t="str">
        <f>LEFT(N3554,SEARCH("/",N3554)-1)</f>
        <v>theater</v>
      </c>
      <c r="Q3554" t="str">
        <f>RIGHT(N3554,LEN(N3554)-SEARCH("/",N3554))</f>
        <v>plays</v>
      </c>
      <c r="R3554">
        <f>YEAR(O3554)</f>
        <v>2014</v>
      </c>
    </row>
    <row r="3555" spans="1:18" ht="43.5" hidden="1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>(((J3555/60)/60)/24)+DATE(1970,1,1)</f>
        <v>42196.028703703705</v>
      </c>
      <c r="P3555" t="str">
        <f>LEFT(N3555,SEARCH("/",N3555)-1)</f>
        <v>theater</v>
      </c>
      <c r="Q3555" t="str">
        <f>RIGHT(N3555,LEN(N3555)-SEARCH("/",N3555))</f>
        <v>plays</v>
      </c>
      <c r="R3555">
        <f>YEAR(O3555)</f>
        <v>2015</v>
      </c>
    </row>
    <row r="3556" spans="1:18" ht="43.5" hidden="1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>(((J3556/60)/60)/24)+DATE(1970,1,1)</f>
        <v>42016.050451388888</v>
      </c>
      <c r="P3556" t="str">
        <f>LEFT(N3556,SEARCH("/",N3556)-1)</f>
        <v>theater</v>
      </c>
      <c r="Q3556" t="str">
        <f>RIGHT(N3556,LEN(N3556)-SEARCH("/",N3556))</f>
        <v>plays</v>
      </c>
      <c r="R3556">
        <f>YEAR(O3556)</f>
        <v>2015</v>
      </c>
    </row>
    <row r="3557" spans="1:18" ht="43.5" hidden="1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>(((J3557/60)/60)/24)+DATE(1970,1,1)</f>
        <v>42661.442060185189</v>
      </c>
      <c r="P3557" t="str">
        <f>LEFT(N3557,SEARCH("/",N3557)-1)</f>
        <v>theater</v>
      </c>
      <c r="Q3557" t="str">
        <f>RIGHT(N3557,LEN(N3557)-SEARCH("/",N3557))</f>
        <v>plays</v>
      </c>
      <c r="R3557">
        <f>YEAR(O3557)</f>
        <v>2016</v>
      </c>
    </row>
    <row r="3558" spans="1:18" ht="58" hidden="1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>(((J3558/60)/60)/24)+DATE(1970,1,1)</f>
        <v>41808.649583333332</v>
      </c>
      <c r="P3558" t="str">
        <f>LEFT(N3558,SEARCH("/",N3558)-1)</f>
        <v>theater</v>
      </c>
      <c r="Q3558" t="str">
        <f>RIGHT(N3558,LEN(N3558)-SEARCH("/",N3558))</f>
        <v>plays</v>
      </c>
      <c r="R3558">
        <f>YEAR(O3558)</f>
        <v>2014</v>
      </c>
    </row>
    <row r="3559" spans="1:18" ht="58" hidden="1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>(((J3559/60)/60)/24)+DATE(1970,1,1)</f>
        <v>41730.276747685188</v>
      </c>
      <c r="P3559" t="str">
        <f>LEFT(N3559,SEARCH("/",N3559)-1)</f>
        <v>theater</v>
      </c>
      <c r="Q3559" t="str">
        <f>RIGHT(N3559,LEN(N3559)-SEARCH("/",N3559))</f>
        <v>plays</v>
      </c>
      <c r="R3559">
        <f>YEAR(O3559)</f>
        <v>2014</v>
      </c>
    </row>
    <row r="3560" spans="1:18" ht="43.5" hidden="1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>(((J3560/60)/60)/24)+DATE(1970,1,1)</f>
        <v>42139.816840277781</v>
      </c>
      <c r="P3560" t="str">
        <f>LEFT(N3560,SEARCH("/",N3560)-1)</f>
        <v>theater</v>
      </c>
      <c r="Q3560" t="str">
        <f>RIGHT(N3560,LEN(N3560)-SEARCH("/",N3560))</f>
        <v>plays</v>
      </c>
      <c r="R3560">
        <f>YEAR(O3560)</f>
        <v>2015</v>
      </c>
    </row>
    <row r="3561" spans="1:18" ht="58" hidden="1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>(((J3561/60)/60)/24)+DATE(1970,1,1)</f>
        <v>42194.096157407403</v>
      </c>
      <c r="P3561" t="str">
        <f>LEFT(N3561,SEARCH("/",N3561)-1)</f>
        <v>theater</v>
      </c>
      <c r="Q3561" t="str">
        <f>RIGHT(N3561,LEN(N3561)-SEARCH("/",N3561))</f>
        <v>plays</v>
      </c>
      <c r="R3561">
        <f>YEAR(O3561)</f>
        <v>2015</v>
      </c>
    </row>
    <row r="3562" spans="1:18" ht="58" hidden="1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>(((J3562/60)/60)/24)+DATE(1970,1,1)</f>
        <v>42115.889652777783</v>
      </c>
      <c r="P3562" t="str">
        <f>LEFT(N3562,SEARCH("/",N3562)-1)</f>
        <v>theater</v>
      </c>
      <c r="Q3562" t="str">
        <f>RIGHT(N3562,LEN(N3562)-SEARCH("/",N3562))</f>
        <v>plays</v>
      </c>
      <c r="R3562">
        <f>YEAR(O3562)</f>
        <v>2015</v>
      </c>
    </row>
    <row r="3563" spans="1:18" ht="116" hidden="1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>(((J3563/60)/60)/24)+DATE(1970,1,1)</f>
        <v>42203.680300925931</v>
      </c>
      <c r="P3563" t="str">
        <f>LEFT(N3563,SEARCH("/",N3563)-1)</f>
        <v>theater</v>
      </c>
      <c r="Q3563" t="str">
        <f>RIGHT(N3563,LEN(N3563)-SEARCH("/",N3563))</f>
        <v>plays</v>
      </c>
      <c r="R3563">
        <f>YEAR(O3563)</f>
        <v>2015</v>
      </c>
    </row>
    <row r="3564" spans="1:18" ht="58" hidden="1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>(((J3564/60)/60)/24)+DATE(1970,1,1)</f>
        <v>42433.761886574073</v>
      </c>
      <c r="P3564" t="str">
        <f>LEFT(N3564,SEARCH("/",N3564)-1)</f>
        <v>theater</v>
      </c>
      <c r="Q3564" t="str">
        <f>RIGHT(N3564,LEN(N3564)-SEARCH("/",N3564))</f>
        <v>plays</v>
      </c>
      <c r="R3564">
        <f>YEAR(O3564)</f>
        <v>2016</v>
      </c>
    </row>
    <row r="3565" spans="1:18" ht="43.5" hidden="1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>(((J3565/60)/60)/24)+DATE(1970,1,1)</f>
        <v>42555.671944444446</v>
      </c>
      <c r="P3565" t="str">
        <f>LEFT(N3565,SEARCH("/",N3565)-1)</f>
        <v>theater</v>
      </c>
      <c r="Q3565" t="str">
        <f>RIGHT(N3565,LEN(N3565)-SEARCH("/",N3565))</f>
        <v>plays</v>
      </c>
      <c r="R3565">
        <f>YEAR(O3565)</f>
        <v>2016</v>
      </c>
    </row>
    <row r="3566" spans="1:18" ht="29" hidden="1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>(((J3566/60)/60)/24)+DATE(1970,1,1)</f>
        <v>42236.623252314821</v>
      </c>
      <c r="P3566" t="str">
        <f>LEFT(N3566,SEARCH("/",N3566)-1)</f>
        <v>theater</v>
      </c>
      <c r="Q3566" t="str">
        <f>RIGHT(N3566,LEN(N3566)-SEARCH("/",N3566))</f>
        <v>plays</v>
      </c>
      <c r="R3566">
        <f>YEAR(O3566)</f>
        <v>2015</v>
      </c>
    </row>
    <row r="3567" spans="1:18" ht="43.5" hidden="1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>(((J3567/60)/60)/24)+DATE(1970,1,1)</f>
        <v>41974.743148148147</v>
      </c>
      <c r="P3567" t="str">
        <f>LEFT(N3567,SEARCH("/",N3567)-1)</f>
        <v>theater</v>
      </c>
      <c r="Q3567" t="str">
        <f>RIGHT(N3567,LEN(N3567)-SEARCH("/",N3567))</f>
        <v>plays</v>
      </c>
      <c r="R3567">
        <f>YEAR(O3567)</f>
        <v>2014</v>
      </c>
    </row>
    <row r="3568" spans="1:18" ht="43.5" hidden="1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>(((J3568/60)/60)/24)+DATE(1970,1,1)</f>
        <v>41997.507905092592</v>
      </c>
      <c r="P3568" t="str">
        <f>LEFT(N3568,SEARCH("/",N3568)-1)</f>
        <v>theater</v>
      </c>
      <c r="Q3568" t="str">
        <f>RIGHT(N3568,LEN(N3568)-SEARCH("/",N3568))</f>
        <v>plays</v>
      </c>
      <c r="R3568">
        <f>YEAR(O3568)</f>
        <v>2014</v>
      </c>
    </row>
    <row r="3569" spans="1:18" ht="43.5" hidden="1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>(((J3569/60)/60)/24)+DATE(1970,1,1)</f>
        <v>42135.810694444444</v>
      </c>
      <c r="P3569" t="str">
        <f>LEFT(N3569,SEARCH("/",N3569)-1)</f>
        <v>theater</v>
      </c>
      <c r="Q3569" t="str">
        <f>RIGHT(N3569,LEN(N3569)-SEARCH("/",N3569))</f>
        <v>plays</v>
      </c>
      <c r="R3569">
        <f>YEAR(O3569)</f>
        <v>2015</v>
      </c>
    </row>
    <row r="3570" spans="1:18" ht="43.5" hidden="1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>(((J3570/60)/60)/24)+DATE(1970,1,1)</f>
        <v>41869.740671296298</v>
      </c>
      <c r="P3570" t="str">
        <f>LEFT(N3570,SEARCH("/",N3570)-1)</f>
        <v>theater</v>
      </c>
      <c r="Q3570" t="str">
        <f>RIGHT(N3570,LEN(N3570)-SEARCH("/",N3570))</f>
        <v>plays</v>
      </c>
      <c r="R3570">
        <f>YEAR(O3570)</f>
        <v>2014</v>
      </c>
    </row>
    <row r="3571" spans="1:18" ht="43.5" hidden="1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>(((J3571/60)/60)/24)+DATE(1970,1,1)</f>
        <v>41982.688611111109</v>
      </c>
      <c r="P3571" t="str">
        <f>LEFT(N3571,SEARCH("/",N3571)-1)</f>
        <v>theater</v>
      </c>
      <c r="Q3571" t="str">
        <f>RIGHT(N3571,LEN(N3571)-SEARCH("/",N3571))</f>
        <v>plays</v>
      </c>
      <c r="R3571">
        <f>YEAR(O3571)</f>
        <v>2014</v>
      </c>
    </row>
    <row r="3572" spans="1:18" ht="43.5" hidden="1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>(((J3572/60)/60)/24)+DATE(1970,1,1)</f>
        <v>41976.331979166673</v>
      </c>
      <c r="P3572" t="str">
        <f>LEFT(N3572,SEARCH("/",N3572)-1)</f>
        <v>theater</v>
      </c>
      <c r="Q3572" t="str">
        <f>RIGHT(N3572,LEN(N3572)-SEARCH("/",N3572))</f>
        <v>plays</v>
      </c>
      <c r="R3572">
        <f>YEAR(O3572)</f>
        <v>2014</v>
      </c>
    </row>
    <row r="3573" spans="1:18" ht="43.5" hidden="1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>(((J3573/60)/60)/24)+DATE(1970,1,1)</f>
        <v>41912.858946759261</v>
      </c>
      <c r="P3573" t="str">
        <f>LEFT(N3573,SEARCH("/",N3573)-1)</f>
        <v>theater</v>
      </c>
      <c r="Q3573" t="str">
        <f>RIGHT(N3573,LEN(N3573)-SEARCH("/",N3573))</f>
        <v>plays</v>
      </c>
      <c r="R3573">
        <f>YEAR(O3573)</f>
        <v>2014</v>
      </c>
    </row>
    <row r="3574" spans="1:18" ht="29" hidden="1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>(((J3574/60)/60)/24)+DATE(1970,1,1)</f>
        <v>42146.570393518516</v>
      </c>
      <c r="P3574" t="str">
        <f>LEFT(N3574,SEARCH("/",N3574)-1)</f>
        <v>theater</v>
      </c>
      <c r="Q3574" t="str">
        <f>RIGHT(N3574,LEN(N3574)-SEARCH("/",N3574))</f>
        <v>plays</v>
      </c>
      <c r="R3574">
        <f>YEAR(O3574)</f>
        <v>2015</v>
      </c>
    </row>
    <row r="3575" spans="1:18" ht="43.5" hidden="1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>(((J3575/60)/60)/24)+DATE(1970,1,1)</f>
        <v>41921.375532407408</v>
      </c>
      <c r="P3575" t="str">
        <f>LEFT(N3575,SEARCH("/",N3575)-1)</f>
        <v>theater</v>
      </c>
      <c r="Q3575" t="str">
        <f>RIGHT(N3575,LEN(N3575)-SEARCH("/",N3575))</f>
        <v>plays</v>
      </c>
      <c r="R3575">
        <f>YEAR(O3575)</f>
        <v>2014</v>
      </c>
    </row>
    <row r="3576" spans="1:18" ht="43.5" hidden="1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>(((J3576/60)/60)/24)+DATE(1970,1,1)</f>
        <v>41926.942685185182</v>
      </c>
      <c r="P3576" t="str">
        <f>LEFT(N3576,SEARCH("/",N3576)-1)</f>
        <v>theater</v>
      </c>
      <c r="Q3576" t="str">
        <f>RIGHT(N3576,LEN(N3576)-SEARCH("/",N3576))</f>
        <v>plays</v>
      </c>
      <c r="R3576">
        <f>YEAR(O3576)</f>
        <v>2014</v>
      </c>
    </row>
    <row r="3577" spans="1:18" ht="43.5" hidden="1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>(((J3577/60)/60)/24)+DATE(1970,1,1)</f>
        <v>42561.783877314811</v>
      </c>
      <c r="P3577" t="str">
        <f>LEFT(N3577,SEARCH("/",N3577)-1)</f>
        <v>theater</v>
      </c>
      <c r="Q3577" t="str">
        <f>RIGHT(N3577,LEN(N3577)-SEARCH("/",N3577))</f>
        <v>plays</v>
      </c>
      <c r="R3577">
        <f>YEAR(O3577)</f>
        <v>2016</v>
      </c>
    </row>
    <row r="3578" spans="1:18" ht="43.5" hidden="1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>(((J3578/60)/60)/24)+DATE(1970,1,1)</f>
        <v>42649.54923611111</v>
      </c>
      <c r="P3578" t="str">
        <f>LEFT(N3578,SEARCH("/",N3578)-1)</f>
        <v>theater</v>
      </c>
      <c r="Q3578" t="str">
        <f>RIGHT(N3578,LEN(N3578)-SEARCH("/",N3578))</f>
        <v>plays</v>
      </c>
      <c r="R3578">
        <f>YEAR(O3578)</f>
        <v>2016</v>
      </c>
    </row>
    <row r="3579" spans="1:18" ht="43.5" hidden="1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>(((J3579/60)/60)/24)+DATE(1970,1,1)</f>
        <v>42093.786840277782</v>
      </c>
      <c r="P3579" t="str">
        <f>LEFT(N3579,SEARCH("/",N3579)-1)</f>
        <v>theater</v>
      </c>
      <c r="Q3579" t="str">
        <f>RIGHT(N3579,LEN(N3579)-SEARCH("/",N3579))</f>
        <v>plays</v>
      </c>
      <c r="R3579">
        <f>YEAR(O3579)</f>
        <v>2015</v>
      </c>
    </row>
    <row r="3580" spans="1:18" ht="43.5" hidden="1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>(((J3580/60)/60)/24)+DATE(1970,1,1)</f>
        <v>42460.733530092592</v>
      </c>
      <c r="P3580" t="str">
        <f>LEFT(N3580,SEARCH("/",N3580)-1)</f>
        <v>theater</v>
      </c>
      <c r="Q3580" t="str">
        <f>RIGHT(N3580,LEN(N3580)-SEARCH("/",N3580))</f>
        <v>plays</v>
      </c>
      <c r="R3580">
        <f>YEAR(O3580)</f>
        <v>2016</v>
      </c>
    </row>
    <row r="3581" spans="1:18" ht="43.5" hidden="1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>(((J3581/60)/60)/24)+DATE(1970,1,1)</f>
        <v>42430.762222222227</v>
      </c>
      <c r="P3581" t="str">
        <f>LEFT(N3581,SEARCH("/",N3581)-1)</f>
        <v>theater</v>
      </c>
      <c r="Q3581" t="str">
        <f>RIGHT(N3581,LEN(N3581)-SEARCH("/",N3581))</f>
        <v>plays</v>
      </c>
      <c r="R3581">
        <f>YEAR(O3581)</f>
        <v>2016</v>
      </c>
    </row>
    <row r="3582" spans="1:18" ht="43.5" hidden="1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>(((J3582/60)/60)/24)+DATE(1970,1,1)</f>
        <v>42026.176180555558</v>
      </c>
      <c r="P3582" t="str">
        <f>LEFT(N3582,SEARCH("/",N3582)-1)</f>
        <v>theater</v>
      </c>
      <c r="Q3582" t="str">
        <f>RIGHT(N3582,LEN(N3582)-SEARCH("/",N3582))</f>
        <v>plays</v>
      </c>
      <c r="R3582">
        <f>YEAR(O3582)</f>
        <v>2015</v>
      </c>
    </row>
    <row r="3583" spans="1:18" ht="43.5" hidden="1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>(((J3583/60)/60)/24)+DATE(1970,1,1)</f>
        <v>41836.471180555556</v>
      </c>
      <c r="P3583" t="str">
        <f>LEFT(N3583,SEARCH("/",N3583)-1)</f>
        <v>theater</v>
      </c>
      <c r="Q3583" t="str">
        <f>RIGHT(N3583,LEN(N3583)-SEARCH("/",N3583))</f>
        <v>plays</v>
      </c>
      <c r="R3583">
        <f>YEAR(O3583)</f>
        <v>2014</v>
      </c>
    </row>
    <row r="3584" spans="1:18" ht="43.5" hidden="1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>(((J3584/60)/60)/24)+DATE(1970,1,1)</f>
        <v>42451.095856481479</v>
      </c>
      <c r="P3584" t="str">
        <f>LEFT(N3584,SEARCH("/",N3584)-1)</f>
        <v>theater</v>
      </c>
      <c r="Q3584" t="str">
        <f>RIGHT(N3584,LEN(N3584)-SEARCH("/",N3584))</f>
        <v>plays</v>
      </c>
      <c r="R3584">
        <f>YEAR(O3584)</f>
        <v>2016</v>
      </c>
    </row>
    <row r="3585" spans="1:18" ht="43.5" hidden="1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>(((J3585/60)/60)/24)+DATE(1970,1,1)</f>
        <v>42418.425983796296</v>
      </c>
      <c r="P3585" t="str">
        <f>LEFT(N3585,SEARCH("/",N3585)-1)</f>
        <v>theater</v>
      </c>
      <c r="Q3585" t="str">
        <f>RIGHT(N3585,LEN(N3585)-SEARCH("/",N3585))</f>
        <v>plays</v>
      </c>
      <c r="R3585">
        <f>YEAR(O3585)</f>
        <v>2016</v>
      </c>
    </row>
    <row r="3586" spans="1:18" ht="87" hidden="1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>(((J3586/60)/60)/24)+DATE(1970,1,1)</f>
        <v>42168.316481481481</v>
      </c>
      <c r="P3586" t="str">
        <f>LEFT(N3586,SEARCH("/",N3586)-1)</f>
        <v>theater</v>
      </c>
      <c r="Q3586" t="str">
        <f>RIGHT(N3586,LEN(N3586)-SEARCH("/",N3586))</f>
        <v>plays</v>
      </c>
      <c r="R3586">
        <f>YEAR(O3586)</f>
        <v>2015</v>
      </c>
    </row>
    <row r="3587" spans="1:18" ht="43.5" hidden="1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>(((J3587/60)/60)/24)+DATE(1970,1,1)</f>
        <v>41964.716319444444</v>
      </c>
      <c r="P3587" t="str">
        <f>LEFT(N3587,SEARCH("/",N3587)-1)</f>
        <v>theater</v>
      </c>
      <c r="Q3587" t="str">
        <f>RIGHT(N3587,LEN(N3587)-SEARCH("/",N3587))</f>
        <v>plays</v>
      </c>
      <c r="R3587">
        <f>YEAR(O3587)</f>
        <v>2014</v>
      </c>
    </row>
    <row r="3588" spans="1:18" hidden="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>(((J3588/60)/60)/24)+DATE(1970,1,1)</f>
        <v>42576.697569444441</v>
      </c>
      <c r="P3588" t="str">
        <f>LEFT(N3588,SEARCH("/",N3588)-1)</f>
        <v>theater</v>
      </c>
      <c r="Q3588" t="str">
        <f>RIGHT(N3588,LEN(N3588)-SEARCH("/",N3588))</f>
        <v>plays</v>
      </c>
      <c r="R3588">
        <f>YEAR(O3588)</f>
        <v>2016</v>
      </c>
    </row>
    <row r="3589" spans="1:18" ht="43.5" hidden="1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>(((J3589/60)/60)/24)+DATE(1970,1,1)</f>
        <v>42503.539976851855</v>
      </c>
      <c r="P3589" t="str">
        <f>LEFT(N3589,SEARCH("/",N3589)-1)</f>
        <v>theater</v>
      </c>
      <c r="Q3589" t="str">
        <f>RIGHT(N3589,LEN(N3589)-SEARCH("/",N3589))</f>
        <v>plays</v>
      </c>
      <c r="R3589">
        <f>YEAR(O3589)</f>
        <v>2016</v>
      </c>
    </row>
    <row r="3590" spans="1:18" ht="43.5" hidden="1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>(((J3590/60)/60)/24)+DATE(1970,1,1)</f>
        <v>42101.828819444447</v>
      </c>
      <c r="P3590" t="str">
        <f>LEFT(N3590,SEARCH("/",N3590)-1)</f>
        <v>theater</v>
      </c>
      <c r="Q3590" t="str">
        <f>RIGHT(N3590,LEN(N3590)-SEARCH("/",N3590))</f>
        <v>plays</v>
      </c>
      <c r="R3590">
        <f>YEAR(O3590)</f>
        <v>2015</v>
      </c>
    </row>
    <row r="3591" spans="1:18" ht="43.5" hidden="1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>(((J3591/60)/60)/24)+DATE(1970,1,1)</f>
        <v>42125.647534722222</v>
      </c>
      <c r="P3591" t="str">
        <f>LEFT(N3591,SEARCH("/",N3591)-1)</f>
        <v>theater</v>
      </c>
      <c r="Q3591" t="str">
        <f>RIGHT(N3591,LEN(N3591)-SEARCH("/",N3591))</f>
        <v>plays</v>
      </c>
      <c r="R3591">
        <f>YEAR(O3591)</f>
        <v>2015</v>
      </c>
    </row>
    <row r="3592" spans="1:18" ht="58" hidden="1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>(((J3592/60)/60)/24)+DATE(1970,1,1)</f>
        <v>41902.333726851852</v>
      </c>
      <c r="P3592" t="str">
        <f>LEFT(N3592,SEARCH("/",N3592)-1)</f>
        <v>theater</v>
      </c>
      <c r="Q3592" t="str">
        <f>RIGHT(N3592,LEN(N3592)-SEARCH("/",N3592))</f>
        <v>plays</v>
      </c>
      <c r="R3592">
        <f>YEAR(O3592)</f>
        <v>2014</v>
      </c>
    </row>
    <row r="3593" spans="1:18" ht="43.5" hidden="1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>(((J3593/60)/60)/24)+DATE(1970,1,1)</f>
        <v>42003.948425925926</v>
      </c>
      <c r="P3593" t="str">
        <f>LEFT(N3593,SEARCH("/",N3593)-1)</f>
        <v>theater</v>
      </c>
      <c r="Q3593" t="str">
        <f>RIGHT(N3593,LEN(N3593)-SEARCH("/",N3593))</f>
        <v>plays</v>
      </c>
      <c r="R3593">
        <f>YEAR(O3593)</f>
        <v>2014</v>
      </c>
    </row>
    <row r="3594" spans="1:18" ht="43.5" hidden="1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>(((J3594/60)/60)/24)+DATE(1970,1,1)</f>
        <v>41988.829942129625</v>
      </c>
      <c r="P3594" t="str">
        <f>LEFT(N3594,SEARCH("/",N3594)-1)</f>
        <v>theater</v>
      </c>
      <c r="Q3594" t="str">
        <f>RIGHT(N3594,LEN(N3594)-SEARCH("/",N3594))</f>
        <v>plays</v>
      </c>
      <c r="R3594">
        <f>YEAR(O3594)</f>
        <v>2014</v>
      </c>
    </row>
    <row r="3595" spans="1:18" ht="43.5" hidden="1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>(((J3595/60)/60)/24)+DATE(1970,1,1)</f>
        <v>41974.898599537039</v>
      </c>
      <c r="P3595" t="str">
        <f>LEFT(N3595,SEARCH("/",N3595)-1)</f>
        <v>theater</v>
      </c>
      <c r="Q3595" t="str">
        <f>RIGHT(N3595,LEN(N3595)-SEARCH("/",N3595))</f>
        <v>plays</v>
      </c>
      <c r="R3595">
        <f>YEAR(O3595)</f>
        <v>2014</v>
      </c>
    </row>
    <row r="3596" spans="1:18" ht="58" hidden="1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>(((J3596/60)/60)/24)+DATE(1970,1,1)</f>
        <v>42592.066921296297</v>
      </c>
      <c r="P3596" t="str">
        <f>LEFT(N3596,SEARCH("/",N3596)-1)</f>
        <v>theater</v>
      </c>
      <c r="Q3596" t="str">
        <f>RIGHT(N3596,LEN(N3596)-SEARCH("/",N3596))</f>
        <v>plays</v>
      </c>
      <c r="R3596">
        <f>YEAR(O3596)</f>
        <v>2016</v>
      </c>
    </row>
    <row r="3597" spans="1:18" ht="29" hidden="1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>(((J3597/60)/60)/24)+DATE(1970,1,1)</f>
        <v>42050.008368055554</v>
      </c>
      <c r="P3597" t="str">
        <f>LEFT(N3597,SEARCH("/",N3597)-1)</f>
        <v>theater</v>
      </c>
      <c r="Q3597" t="str">
        <f>RIGHT(N3597,LEN(N3597)-SEARCH("/",N3597))</f>
        <v>plays</v>
      </c>
      <c r="R3597">
        <f>YEAR(O3597)</f>
        <v>2015</v>
      </c>
    </row>
    <row r="3598" spans="1:18" ht="43.5" hidden="1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>(((J3598/60)/60)/24)+DATE(1970,1,1)</f>
        <v>41856.715069444443</v>
      </c>
      <c r="P3598" t="str">
        <f>LEFT(N3598,SEARCH("/",N3598)-1)</f>
        <v>theater</v>
      </c>
      <c r="Q3598" t="str">
        <f>RIGHT(N3598,LEN(N3598)-SEARCH("/",N3598))</f>
        <v>plays</v>
      </c>
      <c r="R3598">
        <f>YEAR(O3598)</f>
        <v>2014</v>
      </c>
    </row>
    <row r="3599" spans="1:18" ht="29" hidden="1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>(((J3599/60)/60)/24)+DATE(1970,1,1)</f>
        <v>42417.585532407407</v>
      </c>
      <c r="P3599" t="str">
        <f>LEFT(N3599,SEARCH("/",N3599)-1)</f>
        <v>theater</v>
      </c>
      <c r="Q3599" t="str">
        <f>RIGHT(N3599,LEN(N3599)-SEARCH("/",N3599))</f>
        <v>plays</v>
      </c>
      <c r="R3599">
        <f>YEAR(O3599)</f>
        <v>2016</v>
      </c>
    </row>
    <row r="3600" spans="1:18" ht="43.5" hidden="1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>(((J3600/60)/60)/24)+DATE(1970,1,1)</f>
        <v>41866.79886574074</v>
      </c>
      <c r="P3600" t="str">
        <f>LEFT(N3600,SEARCH("/",N3600)-1)</f>
        <v>theater</v>
      </c>
      <c r="Q3600" t="str">
        <f>RIGHT(N3600,LEN(N3600)-SEARCH("/",N3600))</f>
        <v>plays</v>
      </c>
      <c r="R3600">
        <f>YEAR(O3600)</f>
        <v>2014</v>
      </c>
    </row>
    <row r="3601" spans="1:18" ht="43.5" hidden="1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>(((J3601/60)/60)/24)+DATE(1970,1,1)</f>
        <v>42220.79487268519</v>
      </c>
      <c r="P3601" t="str">
        <f>LEFT(N3601,SEARCH("/",N3601)-1)</f>
        <v>theater</v>
      </c>
      <c r="Q3601" t="str">
        <f>RIGHT(N3601,LEN(N3601)-SEARCH("/",N3601))</f>
        <v>plays</v>
      </c>
      <c r="R3601">
        <f>YEAR(O3601)</f>
        <v>2015</v>
      </c>
    </row>
    <row r="3602" spans="1:18" ht="29" hidden="1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>(((J3602/60)/60)/24)+DATE(1970,1,1)</f>
        <v>42628.849120370374</v>
      </c>
      <c r="P3602" t="str">
        <f>LEFT(N3602,SEARCH("/",N3602)-1)</f>
        <v>theater</v>
      </c>
      <c r="Q3602" t="str">
        <f>RIGHT(N3602,LEN(N3602)-SEARCH("/",N3602))</f>
        <v>plays</v>
      </c>
      <c r="R3602">
        <f>YEAR(O3602)</f>
        <v>2016</v>
      </c>
    </row>
    <row r="3603" spans="1:18" ht="43.5" hidden="1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>(((J3603/60)/60)/24)+DATE(1970,1,1)</f>
        <v>41990.99863425926</v>
      </c>
      <c r="P3603" t="str">
        <f>LEFT(N3603,SEARCH("/",N3603)-1)</f>
        <v>theater</v>
      </c>
      <c r="Q3603" t="str">
        <f>RIGHT(N3603,LEN(N3603)-SEARCH("/",N3603))</f>
        <v>plays</v>
      </c>
      <c r="R3603">
        <f>YEAR(O3603)</f>
        <v>2014</v>
      </c>
    </row>
    <row r="3604" spans="1:18" ht="58" hidden="1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>(((J3604/60)/60)/24)+DATE(1970,1,1)</f>
        <v>42447.894432870366</v>
      </c>
      <c r="P3604" t="str">
        <f>LEFT(N3604,SEARCH("/",N3604)-1)</f>
        <v>theater</v>
      </c>
      <c r="Q3604" t="str">
        <f>RIGHT(N3604,LEN(N3604)-SEARCH("/",N3604))</f>
        <v>plays</v>
      </c>
      <c r="R3604">
        <f>YEAR(O3604)</f>
        <v>2016</v>
      </c>
    </row>
    <row r="3605" spans="1:18" ht="43.5" hidden="1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>(((J3605/60)/60)/24)+DATE(1970,1,1)</f>
        <v>42283.864351851851</v>
      </c>
      <c r="P3605" t="str">
        <f>LEFT(N3605,SEARCH("/",N3605)-1)</f>
        <v>theater</v>
      </c>
      <c r="Q3605" t="str">
        <f>RIGHT(N3605,LEN(N3605)-SEARCH("/",N3605))</f>
        <v>plays</v>
      </c>
      <c r="R3605">
        <f>YEAR(O3605)</f>
        <v>2015</v>
      </c>
    </row>
    <row r="3606" spans="1:18" ht="43.5" hidden="1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>(((J3606/60)/60)/24)+DATE(1970,1,1)</f>
        <v>42483.015694444446</v>
      </c>
      <c r="P3606" t="str">
        <f>LEFT(N3606,SEARCH("/",N3606)-1)</f>
        <v>theater</v>
      </c>
      <c r="Q3606" t="str">
        <f>RIGHT(N3606,LEN(N3606)-SEARCH("/",N3606))</f>
        <v>plays</v>
      </c>
      <c r="R3606">
        <f>YEAR(O3606)</f>
        <v>2016</v>
      </c>
    </row>
    <row r="3607" spans="1:18" ht="58" hidden="1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>(((J3607/60)/60)/24)+DATE(1970,1,1)</f>
        <v>42383.793124999997</v>
      </c>
      <c r="P3607" t="str">
        <f>LEFT(N3607,SEARCH("/",N3607)-1)</f>
        <v>theater</v>
      </c>
      <c r="Q3607" t="str">
        <f>RIGHT(N3607,LEN(N3607)-SEARCH("/",N3607))</f>
        <v>plays</v>
      </c>
      <c r="R3607">
        <f>YEAR(O3607)</f>
        <v>2016</v>
      </c>
    </row>
    <row r="3608" spans="1:18" ht="43.5" hidden="1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>(((J3608/60)/60)/24)+DATE(1970,1,1)</f>
        <v>42566.604826388888</v>
      </c>
      <c r="P3608" t="str">
        <f>LEFT(N3608,SEARCH("/",N3608)-1)</f>
        <v>theater</v>
      </c>
      <c r="Q3608" t="str">
        <f>RIGHT(N3608,LEN(N3608)-SEARCH("/",N3608))</f>
        <v>plays</v>
      </c>
      <c r="R3608">
        <f>YEAR(O3608)</f>
        <v>2016</v>
      </c>
    </row>
    <row r="3609" spans="1:18" ht="29" hidden="1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>(((J3609/60)/60)/24)+DATE(1970,1,1)</f>
        <v>42338.963912037041</v>
      </c>
      <c r="P3609" t="str">
        <f>LEFT(N3609,SEARCH("/",N3609)-1)</f>
        <v>theater</v>
      </c>
      <c r="Q3609" t="str">
        <f>RIGHT(N3609,LEN(N3609)-SEARCH("/",N3609))</f>
        <v>plays</v>
      </c>
      <c r="R3609">
        <f>YEAR(O3609)</f>
        <v>2015</v>
      </c>
    </row>
    <row r="3610" spans="1:18" ht="43.5" hidden="1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>(((J3610/60)/60)/24)+DATE(1970,1,1)</f>
        <v>42506.709375000006</v>
      </c>
      <c r="P3610" t="str">
        <f>LEFT(N3610,SEARCH("/",N3610)-1)</f>
        <v>theater</v>
      </c>
      <c r="Q3610" t="str">
        <f>RIGHT(N3610,LEN(N3610)-SEARCH("/",N3610))</f>
        <v>plays</v>
      </c>
      <c r="R3610">
        <f>YEAR(O3610)</f>
        <v>2016</v>
      </c>
    </row>
    <row r="3611" spans="1:18" ht="43.5" hidden="1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>(((J3611/60)/60)/24)+DATE(1970,1,1)</f>
        <v>42429.991724537031</v>
      </c>
      <c r="P3611" t="str">
        <f>LEFT(N3611,SEARCH("/",N3611)-1)</f>
        <v>theater</v>
      </c>
      <c r="Q3611" t="str">
        <f>RIGHT(N3611,LEN(N3611)-SEARCH("/",N3611))</f>
        <v>plays</v>
      </c>
      <c r="R3611">
        <f>YEAR(O3611)</f>
        <v>2016</v>
      </c>
    </row>
    <row r="3612" spans="1:18" ht="43.5" hidden="1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>(((J3612/60)/60)/24)+DATE(1970,1,1)</f>
        <v>42203.432129629626</v>
      </c>
      <c r="P3612" t="str">
        <f>LEFT(N3612,SEARCH("/",N3612)-1)</f>
        <v>theater</v>
      </c>
      <c r="Q3612" t="str">
        <f>RIGHT(N3612,LEN(N3612)-SEARCH("/",N3612))</f>
        <v>plays</v>
      </c>
      <c r="R3612">
        <f>YEAR(O3612)</f>
        <v>2015</v>
      </c>
    </row>
    <row r="3613" spans="1:18" ht="43.5" hidden="1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>(((J3613/60)/60)/24)+DATE(1970,1,1)</f>
        <v>42072.370381944449</v>
      </c>
      <c r="P3613" t="str">
        <f>LEFT(N3613,SEARCH("/",N3613)-1)</f>
        <v>theater</v>
      </c>
      <c r="Q3613" t="str">
        <f>RIGHT(N3613,LEN(N3613)-SEARCH("/",N3613))</f>
        <v>plays</v>
      </c>
      <c r="R3613">
        <f>YEAR(O3613)</f>
        <v>2015</v>
      </c>
    </row>
    <row r="3614" spans="1:18" ht="43.5" hidden="1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>(((J3614/60)/60)/24)+DATE(1970,1,1)</f>
        <v>41789.726979166669</v>
      </c>
      <c r="P3614" t="str">
        <f>LEFT(N3614,SEARCH("/",N3614)-1)</f>
        <v>theater</v>
      </c>
      <c r="Q3614" t="str">
        <f>RIGHT(N3614,LEN(N3614)-SEARCH("/",N3614))</f>
        <v>plays</v>
      </c>
      <c r="R3614">
        <f>YEAR(O3614)</f>
        <v>2014</v>
      </c>
    </row>
    <row r="3615" spans="1:18" ht="43.5" hidden="1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>(((J3615/60)/60)/24)+DATE(1970,1,1)</f>
        <v>41788.58997685185</v>
      </c>
      <c r="P3615" t="str">
        <f>LEFT(N3615,SEARCH("/",N3615)-1)</f>
        <v>theater</v>
      </c>
      <c r="Q3615" t="str">
        <f>RIGHT(N3615,LEN(N3615)-SEARCH("/",N3615))</f>
        <v>plays</v>
      </c>
      <c r="R3615">
        <f>YEAR(O3615)</f>
        <v>2014</v>
      </c>
    </row>
    <row r="3616" spans="1:18" ht="43.5" hidden="1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>(((J3616/60)/60)/24)+DATE(1970,1,1)</f>
        <v>42144.041851851856</v>
      </c>
      <c r="P3616" t="str">
        <f>LEFT(N3616,SEARCH("/",N3616)-1)</f>
        <v>theater</v>
      </c>
      <c r="Q3616" t="str">
        <f>RIGHT(N3616,LEN(N3616)-SEARCH("/",N3616))</f>
        <v>plays</v>
      </c>
      <c r="R3616">
        <f>YEAR(O3616)</f>
        <v>2015</v>
      </c>
    </row>
    <row r="3617" spans="1:18" ht="43.5" hidden="1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>(((J3617/60)/60)/24)+DATE(1970,1,1)</f>
        <v>42318.593703703707</v>
      </c>
      <c r="P3617" t="str">
        <f>LEFT(N3617,SEARCH("/",N3617)-1)</f>
        <v>theater</v>
      </c>
      <c r="Q3617" t="str">
        <f>RIGHT(N3617,LEN(N3617)-SEARCH("/",N3617))</f>
        <v>plays</v>
      </c>
      <c r="R3617">
        <f>YEAR(O3617)</f>
        <v>2015</v>
      </c>
    </row>
    <row r="3618" spans="1:18" ht="58" hidden="1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>(((J3618/60)/60)/24)+DATE(1970,1,1)</f>
        <v>42052.949814814812</v>
      </c>
      <c r="P3618" t="str">
        <f>LEFT(N3618,SEARCH("/",N3618)-1)</f>
        <v>theater</v>
      </c>
      <c r="Q3618" t="str">
        <f>RIGHT(N3618,LEN(N3618)-SEARCH("/",N3618))</f>
        <v>plays</v>
      </c>
      <c r="R3618">
        <f>YEAR(O3618)</f>
        <v>2015</v>
      </c>
    </row>
    <row r="3619" spans="1:18" ht="43.5" hidden="1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>(((J3619/60)/60)/24)+DATE(1970,1,1)</f>
        <v>42779.610289351855</v>
      </c>
      <c r="P3619" t="str">
        <f>LEFT(N3619,SEARCH("/",N3619)-1)</f>
        <v>theater</v>
      </c>
      <c r="Q3619" t="str">
        <f>RIGHT(N3619,LEN(N3619)-SEARCH("/",N3619))</f>
        <v>plays</v>
      </c>
      <c r="R3619">
        <f>YEAR(O3619)</f>
        <v>2017</v>
      </c>
    </row>
    <row r="3620" spans="1:18" ht="43.5" hidden="1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>(((J3620/60)/60)/24)+DATE(1970,1,1)</f>
        <v>42128.627893518518</v>
      </c>
      <c r="P3620" t="str">
        <f>LEFT(N3620,SEARCH("/",N3620)-1)</f>
        <v>theater</v>
      </c>
      <c r="Q3620" t="str">
        <f>RIGHT(N3620,LEN(N3620)-SEARCH("/",N3620))</f>
        <v>plays</v>
      </c>
      <c r="R3620">
        <f>YEAR(O3620)</f>
        <v>2015</v>
      </c>
    </row>
    <row r="3621" spans="1:18" ht="43.5" hidden="1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>(((J3621/60)/60)/24)+DATE(1970,1,1)</f>
        <v>42661.132245370376</v>
      </c>
      <c r="P3621" t="str">
        <f>LEFT(N3621,SEARCH("/",N3621)-1)</f>
        <v>theater</v>
      </c>
      <c r="Q3621" t="str">
        <f>RIGHT(N3621,LEN(N3621)-SEARCH("/",N3621))</f>
        <v>plays</v>
      </c>
      <c r="R3621">
        <f>YEAR(O3621)</f>
        <v>2016</v>
      </c>
    </row>
    <row r="3622" spans="1:18" ht="43.5" hidden="1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>(((J3622/60)/60)/24)+DATE(1970,1,1)</f>
        <v>42037.938206018516</v>
      </c>
      <c r="P3622" t="str">
        <f>LEFT(N3622,SEARCH("/",N3622)-1)</f>
        <v>theater</v>
      </c>
      <c r="Q3622" t="str">
        <f>RIGHT(N3622,LEN(N3622)-SEARCH("/",N3622))</f>
        <v>plays</v>
      </c>
      <c r="R3622">
        <f>YEAR(O3622)</f>
        <v>2015</v>
      </c>
    </row>
    <row r="3623" spans="1:18" ht="43.5" hidden="1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>(((J3623/60)/60)/24)+DATE(1970,1,1)</f>
        <v>42619.935694444444</v>
      </c>
      <c r="P3623" t="str">
        <f>LEFT(N3623,SEARCH("/",N3623)-1)</f>
        <v>theater</v>
      </c>
      <c r="Q3623" t="str">
        <f>RIGHT(N3623,LEN(N3623)-SEARCH("/",N3623))</f>
        <v>plays</v>
      </c>
      <c r="R3623">
        <f>YEAR(O3623)</f>
        <v>2016</v>
      </c>
    </row>
    <row r="3624" spans="1:18" ht="29" hidden="1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>(((J3624/60)/60)/24)+DATE(1970,1,1)</f>
        <v>41877.221886574072</v>
      </c>
      <c r="P3624" t="str">
        <f>LEFT(N3624,SEARCH("/",N3624)-1)</f>
        <v>theater</v>
      </c>
      <c r="Q3624" t="str">
        <f>RIGHT(N3624,LEN(N3624)-SEARCH("/",N3624))</f>
        <v>plays</v>
      </c>
      <c r="R3624">
        <f>YEAR(O3624)</f>
        <v>2014</v>
      </c>
    </row>
    <row r="3625" spans="1:18" ht="29" hidden="1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>(((J3625/60)/60)/24)+DATE(1970,1,1)</f>
        <v>41828.736921296295</v>
      </c>
      <c r="P3625" t="str">
        <f>LEFT(N3625,SEARCH("/",N3625)-1)</f>
        <v>theater</v>
      </c>
      <c r="Q3625" t="str">
        <f>RIGHT(N3625,LEN(N3625)-SEARCH("/",N3625))</f>
        <v>plays</v>
      </c>
      <c r="R3625">
        <f>YEAR(O3625)</f>
        <v>2014</v>
      </c>
    </row>
    <row r="3626" spans="1:18" ht="72.5" hidden="1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>(((J3626/60)/60)/24)+DATE(1970,1,1)</f>
        <v>42545.774189814809</v>
      </c>
      <c r="P3626" t="str">
        <f>LEFT(N3626,SEARCH("/",N3626)-1)</f>
        <v>theater</v>
      </c>
      <c r="Q3626" t="str">
        <f>RIGHT(N3626,LEN(N3626)-SEARCH("/",N3626))</f>
        <v>plays</v>
      </c>
      <c r="R3626">
        <f>YEAR(O3626)</f>
        <v>2016</v>
      </c>
    </row>
    <row r="3627" spans="1:18" ht="58" hidden="1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>(((J3627/60)/60)/24)+DATE(1970,1,1)</f>
        <v>42157.652511574073</v>
      </c>
      <c r="P3627" t="str">
        <f>LEFT(N3627,SEARCH("/",N3627)-1)</f>
        <v>theater</v>
      </c>
      <c r="Q3627" t="str">
        <f>RIGHT(N3627,LEN(N3627)-SEARCH("/",N3627))</f>
        <v>plays</v>
      </c>
      <c r="R3627">
        <f>YEAR(O3627)</f>
        <v>2015</v>
      </c>
    </row>
    <row r="3628" spans="1:18" ht="43.5" hidden="1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>(((J3628/60)/60)/24)+DATE(1970,1,1)</f>
        <v>41846.667326388888</v>
      </c>
      <c r="P3628" t="str">
        <f>LEFT(N3628,SEARCH("/",N3628)-1)</f>
        <v>theater</v>
      </c>
      <c r="Q3628" t="str">
        <f>RIGHT(N3628,LEN(N3628)-SEARCH("/",N3628))</f>
        <v>plays</v>
      </c>
      <c r="R3628">
        <f>YEAR(O3628)</f>
        <v>2014</v>
      </c>
    </row>
    <row r="3629" spans="1:18" ht="43.5" hidden="1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>(((J3629/60)/60)/24)+DATE(1970,1,1)</f>
        <v>42460.741747685184</v>
      </c>
      <c r="P3629" t="str">
        <f>LEFT(N3629,SEARCH("/",N3629)-1)</f>
        <v>theater</v>
      </c>
      <c r="Q3629" t="str">
        <f>RIGHT(N3629,LEN(N3629)-SEARCH("/",N3629))</f>
        <v>plays</v>
      </c>
      <c r="R3629">
        <f>YEAR(O3629)</f>
        <v>2016</v>
      </c>
    </row>
    <row r="3630" spans="1:18" ht="43.5" x14ac:dyDescent="0.35">
      <c r="A3630">
        <v>1543</v>
      </c>
      <c r="B3630" s="3" t="s">
        <v>1544</v>
      </c>
      <c r="C3630" s="3" t="s">
        <v>5653</v>
      </c>
      <c r="D3630" s="6">
        <v>2250</v>
      </c>
      <c r="E3630" s="8">
        <v>10</v>
      </c>
      <c r="F3630" t="s">
        <v>8220</v>
      </c>
      <c r="G3630" t="s">
        <v>8223</v>
      </c>
      <c r="H3630" t="s">
        <v>8245</v>
      </c>
      <c r="I3630">
        <v>1416662034</v>
      </c>
      <c r="J3630">
        <v>1414066434</v>
      </c>
      <c r="K3630" t="b">
        <v>0</v>
      </c>
      <c r="L3630">
        <v>1</v>
      </c>
      <c r="M3630" t="b">
        <v>0</v>
      </c>
      <c r="N3630" t="s">
        <v>8287</v>
      </c>
      <c r="O3630" s="9">
        <f>(((J3630/60)/60)/24)+DATE(1970,1,1)</f>
        <v>41935.509652777779</v>
      </c>
      <c r="P3630" t="str">
        <f>LEFT(N3630,SEARCH("/",N3630)-1)</f>
        <v>photography</v>
      </c>
      <c r="Q3630" t="str">
        <f>RIGHT(N3630,LEN(N3630)-SEARCH("/",N3630))</f>
        <v>nature</v>
      </c>
      <c r="R3630">
        <f>YEAR(O3630)</f>
        <v>2014</v>
      </c>
    </row>
    <row r="3631" spans="1:18" ht="43.5" x14ac:dyDescent="0.35">
      <c r="A3631">
        <v>4081</v>
      </c>
      <c r="B3631" s="3" t="s">
        <v>4077</v>
      </c>
      <c r="C3631" s="3" t="s">
        <v>8184</v>
      </c>
      <c r="D3631" s="6">
        <v>2224</v>
      </c>
      <c r="E3631" s="8">
        <v>350</v>
      </c>
      <c r="F3631" t="s">
        <v>8220</v>
      </c>
      <c r="G3631" t="s">
        <v>8223</v>
      </c>
      <c r="H3631" t="s">
        <v>8245</v>
      </c>
      <c r="I3631">
        <v>1425819425</v>
      </c>
      <c r="J3631">
        <v>1423231025</v>
      </c>
      <c r="K3631" t="b">
        <v>0</v>
      </c>
      <c r="L3631">
        <v>12</v>
      </c>
      <c r="M3631" t="b">
        <v>0</v>
      </c>
      <c r="N3631" t="s">
        <v>8269</v>
      </c>
      <c r="O3631" s="9">
        <f>(((J3631/60)/60)/24)+DATE(1970,1,1)</f>
        <v>42041.581307870365</v>
      </c>
      <c r="P3631" t="str">
        <f>LEFT(N3631,SEARCH("/",N3631)-1)</f>
        <v>theater</v>
      </c>
      <c r="Q3631" t="str">
        <f>RIGHT(N3631,LEN(N3631)-SEARCH("/",N3631))</f>
        <v>plays</v>
      </c>
      <c r="R3631">
        <f>YEAR(O3631)</f>
        <v>2015</v>
      </c>
    </row>
    <row r="3632" spans="1:18" ht="43.5" x14ac:dyDescent="0.35">
      <c r="A3632">
        <v>760</v>
      </c>
      <c r="B3632" s="3" t="s">
        <v>761</v>
      </c>
      <c r="C3632" s="3" t="s">
        <v>4870</v>
      </c>
      <c r="D3632" s="6">
        <v>2200</v>
      </c>
      <c r="E3632" s="8">
        <v>0</v>
      </c>
      <c r="F3632" t="s">
        <v>8220</v>
      </c>
      <c r="G3632" t="s">
        <v>8223</v>
      </c>
      <c r="H3632" t="s">
        <v>8245</v>
      </c>
      <c r="I3632">
        <v>1480188013</v>
      </c>
      <c r="J3632">
        <v>1477592413</v>
      </c>
      <c r="K3632" t="b">
        <v>0</v>
      </c>
      <c r="L3632">
        <v>0</v>
      </c>
      <c r="M3632" t="b">
        <v>0</v>
      </c>
      <c r="N3632" t="s">
        <v>8273</v>
      </c>
      <c r="O3632" s="9">
        <f>(((J3632/60)/60)/24)+DATE(1970,1,1)</f>
        <v>42670.764039351852</v>
      </c>
      <c r="P3632" t="str">
        <f>LEFT(N3632,SEARCH("/",N3632)-1)</f>
        <v>publishing</v>
      </c>
      <c r="Q3632" t="str">
        <f>RIGHT(N3632,LEN(N3632)-SEARCH("/",N3632))</f>
        <v>fiction</v>
      </c>
      <c r="R3632">
        <f>YEAR(O3632)</f>
        <v>2016</v>
      </c>
    </row>
    <row r="3633" spans="1:18" ht="43.5" x14ac:dyDescent="0.35">
      <c r="A3633">
        <v>865</v>
      </c>
      <c r="B3633" s="3" t="s">
        <v>866</v>
      </c>
      <c r="C3633" s="3" t="s">
        <v>4975</v>
      </c>
      <c r="D3633" s="6">
        <v>2200</v>
      </c>
      <c r="E3633" s="8">
        <v>45</v>
      </c>
      <c r="F3633" t="s">
        <v>8220</v>
      </c>
      <c r="G3633" t="s">
        <v>8223</v>
      </c>
      <c r="H3633" t="s">
        <v>8245</v>
      </c>
      <c r="I3633">
        <v>1358361197</v>
      </c>
      <c r="J3633">
        <v>1353177197</v>
      </c>
      <c r="K3633" t="b">
        <v>0</v>
      </c>
      <c r="L3633">
        <v>2</v>
      </c>
      <c r="M3633" t="b">
        <v>0</v>
      </c>
      <c r="N3633" t="s">
        <v>8276</v>
      </c>
      <c r="O3633" s="9">
        <f>(((J3633/60)/60)/24)+DATE(1970,1,1)</f>
        <v>41230.77311342593</v>
      </c>
      <c r="P3633" t="str">
        <f>LEFT(N3633,SEARCH("/",N3633)-1)</f>
        <v>music</v>
      </c>
      <c r="Q3633" t="str">
        <f>RIGHT(N3633,LEN(N3633)-SEARCH("/",N3633))</f>
        <v>jazz</v>
      </c>
      <c r="R3633">
        <f>YEAR(O3633)</f>
        <v>2012</v>
      </c>
    </row>
    <row r="3634" spans="1:18" ht="43.5" x14ac:dyDescent="0.35">
      <c r="A3634">
        <v>1069</v>
      </c>
      <c r="B3634" s="3" t="s">
        <v>1070</v>
      </c>
      <c r="C3634" s="3" t="s">
        <v>5179</v>
      </c>
      <c r="D3634" s="6">
        <v>2200</v>
      </c>
      <c r="E3634" s="8">
        <v>850</v>
      </c>
      <c r="F3634" t="s">
        <v>8220</v>
      </c>
      <c r="G3634" t="s">
        <v>8223</v>
      </c>
      <c r="H3634" t="s">
        <v>8245</v>
      </c>
      <c r="I3634">
        <v>1385447459</v>
      </c>
      <c r="J3634">
        <v>1382679059</v>
      </c>
      <c r="K3634" t="b">
        <v>0</v>
      </c>
      <c r="L3634">
        <v>21</v>
      </c>
      <c r="M3634" t="b">
        <v>0</v>
      </c>
      <c r="N3634" t="s">
        <v>8280</v>
      </c>
      <c r="O3634" s="9">
        <f>(((J3634/60)/60)/24)+DATE(1970,1,1)</f>
        <v>41572.229849537034</v>
      </c>
      <c r="P3634" t="str">
        <f>LEFT(N3634,SEARCH("/",N3634)-1)</f>
        <v>games</v>
      </c>
      <c r="Q3634" t="str">
        <f>RIGHT(N3634,LEN(N3634)-SEARCH("/",N3634))</f>
        <v>video games</v>
      </c>
      <c r="R3634">
        <f>YEAR(O3634)</f>
        <v>2013</v>
      </c>
    </row>
    <row r="3635" spans="1:18" ht="29" x14ac:dyDescent="0.35">
      <c r="A3635">
        <v>3743</v>
      </c>
      <c r="B3635" s="3" t="s">
        <v>3740</v>
      </c>
      <c r="C3635" s="3" t="s">
        <v>7853</v>
      </c>
      <c r="D3635" s="6">
        <v>2200</v>
      </c>
      <c r="E3635" s="8">
        <v>0</v>
      </c>
      <c r="F3635" t="s">
        <v>8220</v>
      </c>
      <c r="G3635" t="s">
        <v>8223</v>
      </c>
      <c r="H3635" t="s">
        <v>8245</v>
      </c>
      <c r="I3635">
        <v>1404406964</v>
      </c>
      <c r="J3635">
        <v>1401814964</v>
      </c>
      <c r="K3635" t="b">
        <v>0</v>
      </c>
      <c r="L3635">
        <v>0</v>
      </c>
      <c r="M3635" t="b">
        <v>0</v>
      </c>
      <c r="N3635" t="s">
        <v>8269</v>
      </c>
      <c r="O3635" s="9">
        <f>(((J3635/60)/60)/24)+DATE(1970,1,1)</f>
        <v>41793.710231481484</v>
      </c>
      <c r="P3635" t="str">
        <f>LEFT(N3635,SEARCH("/",N3635)-1)</f>
        <v>theater</v>
      </c>
      <c r="Q3635" t="str">
        <f>RIGHT(N3635,LEN(N3635)-SEARCH("/",N3635))</f>
        <v>plays</v>
      </c>
      <c r="R3635">
        <f>YEAR(O3635)</f>
        <v>2014</v>
      </c>
    </row>
    <row r="3636" spans="1:18" ht="43.5" x14ac:dyDescent="0.35">
      <c r="A3636">
        <v>879</v>
      </c>
      <c r="B3636" s="3" t="s">
        <v>880</v>
      </c>
      <c r="C3636" s="3" t="s">
        <v>4989</v>
      </c>
      <c r="D3636" s="6">
        <v>2100</v>
      </c>
      <c r="E3636" s="8">
        <v>644</v>
      </c>
      <c r="F3636" t="s">
        <v>8220</v>
      </c>
      <c r="G3636" t="s">
        <v>8223</v>
      </c>
      <c r="H3636" t="s">
        <v>8245</v>
      </c>
      <c r="I3636">
        <v>1338321305</v>
      </c>
      <c r="J3636">
        <v>1336506905</v>
      </c>
      <c r="K3636" t="b">
        <v>0</v>
      </c>
      <c r="L3636">
        <v>30</v>
      </c>
      <c r="M3636" t="b">
        <v>0</v>
      </c>
      <c r="N3636" t="s">
        <v>8276</v>
      </c>
      <c r="O3636" s="9">
        <f>(((J3636/60)/60)/24)+DATE(1970,1,1)</f>
        <v>41037.829918981479</v>
      </c>
      <c r="P3636" t="str">
        <f>LEFT(N3636,SEARCH("/",N3636)-1)</f>
        <v>music</v>
      </c>
      <c r="Q3636" t="str">
        <f>RIGHT(N3636,LEN(N3636)-SEARCH("/",N3636))</f>
        <v>jazz</v>
      </c>
      <c r="R3636">
        <f>YEAR(O3636)</f>
        <v>2012</v>
      </c>
    </row>
    <row r="3637" spans="1:18" ht="58" x14ac:dyDescent="0.35">
      <c r="A3637">
        <v>1119</v>
      </c>
      <c r="B3637" s="3" t="s">
        <v>1120</v>
      </c>
      <c r="C3637" s="3" t="s">
        <v>5229</v>
      </c>
      <c r="D3637" s="6">
        <v>2100</v>
      </c>
      <c r="E3637" s="8">
        <v>5</v>
      </c>
      <c r="F3637" t="s">
        <v>8220</v>
      </c>
      <c r="G3637" t="s">
        <v>8223</v>
      </c>
      <c r="H3637" t="s">
        <v>8245</v>
      </c>
      <c r="I3637">
        <v>1396810864</v>
      </c>
      <c r="J3637">
        <v>1395687664</v>
      </c>
      <c r="K3637" t="b">
        <v>0</v>
      </c>
      <c r="L3637">
        <v>1</v>
      </c>
      <c r="M3637" t="b">
        <v>0</v>
      </c>
      <c r="N3637" t="s">
        <v>8280</v>
      </c>
      <c r="O3637" s="9">
        <f>(((J3637/60)/60)/24)+DATE(1970,1,1)</f>
        <v>41722.792407407411</v>
      </c>
      <c r="P3637" t="str">
        <f>LEFT(N3637,SEARCH("/",N3637)-1)</f>
        <v>games</v>
      </c>
      <c r="Q3637" t="str">
        <f>RIGHT(N3637,LEN(N3637)-SEARCH("/",N3637))</f>
        <v>video games</v>
      </c>
      <c r="R3637">
        <f>YEAR(O3637)</f>
        <v>2014</v>
      </c>
    </row>
    <row r="3638" spans="1:18" ht="43.5" x14ac:dyDescent="0.35">
      <c r="A3638">
        <v>2676</v>
      </c>
      <c r="B3638" s="3" t="s">
        <v>2676</v>
      </c>
      <c r="C3638" s="3" t="s">
        <v>6786</v>
      </c>
      <c r="D3638" s="6">
        <v>2100</v>
      </c>
      <c r="E3638" s="8">
        <v>1058</v>
      </c>
      <c r="F3638" t="s">
        <v>8220</v>
      </c>
      <c r="G3638" t="s">
        <v>8228</v>
      </c>
      <c r="H3638" t="s">
        <v>8250</v>
      </c>
      <c r="I3638">
        <v>1463929174</v>
      </c>
      <c r="J3638">
        <v>1461337174</v>
      </c>
      <c r="K3638" t="b">
        <v>0</v>
      </c>
      <c r="L3638">
        <v>9</v>
      </c>
      <c r="M3638" t="b">
        <v>0</v>
      </c>
      <c r="N3638" t="s">
        <v>8300</v>
      </c>
      <c r="O3638" s="9">
        <f>(((J3638/60)/60)/24)+DATE(1970,1,1)</f>
        <v>42482.624699074076</v>
      </c>
      <c r="P3638" t="str">
        <f>LEFT(N3638,SEARCH("/",N3638)-1)</f>
        <v>technology</v>
      </c>
      <c r="Q3638" t="str">
        <f>RIGHT(N3638,LEN(N3638)-SEARCH("/",N3638))</f>
        <v>makerspaces</v>
      </c>
      <c r="R3638">
        <f>YEAR(O3638)</f>
        <v>2016</v>
      </c>
    </row>
    <row r="3639" spans="1:18" ht="43.5" x14ac:dyDescent="0.35">
      <c r="A3639">
        <v>449</v>
      </c>
      <c r="B3639" s="3" t="s">
        <v>450</v>
      </c>
      <c r="C3639" s="3" t="s">
        <v>4559</v>
      </c>
      <c r="D3639" s="6">
        <v>2000</v>
      </c>
      <c r="E3639" s="8">
        <v>45</v>
      </c>
      <c r="F3639" t="s">
        <v>8220</v>
      </c>
      <c r="G3639" t="s">
        <v>8224</v>
      </c>
      <c r="H3639" t="s">
        <v>8246</v>
      </c>
      <c r="I3639">
        <v>1382017085</v>
      </c>
      <c r="J3639">
        <v>1379425085</v>
      </c>
      <c r="K3639" t="b">
        <v>0</v>
      </c>
      <c r="L3639">
        <v>5</v>
      </c>
      <c r="M3639" t="b">
        <v>0</v>
      </c>
      <c r="N3639" t="s">
        <v>8268</v>
      </c>
      <c r="O3639" s="9">
        <f>(((J3639/60)/60)/24)+DATE(1970,1,1)</f>
        <v>41534.568113425928</v>
      </c>
      <c r="P3639" t="str">
        <f>LEFT(N3639,SEARCH("/",N3639)-1)</f>
        <v>film &amp; video</v>
      </c>
      <c r="Q3639" t="str">
        <f>RIGHT(N3639,LEN(N3639)-SEARCH("/",N3639))</f>
        <v>animation</v>
      </c>
      <c r="R3639">
        <f>YEAR(O3639)</f>
        <v>2013</v>
      </c>
    </row>
    <row r="3640" spans="1:18" ht="58" x14ac:dyDescent="0.35">
      <c r="A3640">
        <v>475</v>
      </c>
      <c r="B3640" s="3" t="s">
        <v>476</v>
      </c>
      <c r="C3640" s="3" t="s">
        <v>4585</v>
      </c>
      <c r="D3640" s="6">
        <v>2000</v>
      </c>
      <c r="E3640" s="8">
        <v>0</v>
      </c>
      <c r="F3640" t="s">
        <v>8220</v>
      </c>
      <c r="G3640" t="s">
        <v>8223</v>
      </c>
      <c r="H3640" t="s">
        <v>8245</v>
      </c>
      <c r="I3640">
        <v>1430877843</v>
      </c>
      <c r="J3640">
        <v>1428285843</v>
      </c>
      <c r="K3640" t="b">
        <v>0</v>
      </c>
      <c r="L3640">
        <v>0</v>
      </c>
      <c r="M3640" t="b">
        <v>0</v>
      </c>
      <c r="N3640" t="s">
        <v>8268</v>
      </c>
      <c r="O3640" s="9">
        <f>(((J3640/60)/60)/24)+DATE(1970,1,1)</f>
        <v>42100.086145833338</v>
      </c>
      <c r="P3640" t="str">
        <f>LEFT(N3640,SEARCH("/",N3640)-1)</f>
        <v>film &amp; video</v>
      </c>
      <c r="Q3640" t="str">
        <f>RIGHT(N3640,LEN(N3640)-SEARCH("/",N3640))</f>
        <v>animation</v>
      </c>
      <c r="R3640">
        <f>YEAR(O3640)</f>
        <v>2015</v>
      </c>
    </row>
    <row r="3641" spans="1:18" ht="43.5" x14ac:dyDescent="0.35">
      <c r="A3641">
        <v>685</v>
      </c>
      <c r="B3641" s="3" t="s">
        <v>686</v>
      </c>
      <c r="C3641" s="3" t="s">
        <v>4795</v>
      </c>
      <c r="D3641" s="6">
        <v>2000</v>
      </c>
      <c r="E3641" s="8">
        <v>553</v>
      </c>
      <c r="F3641" t="s">
        <v>8220</v>
      </c>
      <c r="G3641" t="s">
        <v>8223</v>
      </c>
      <c r="H3641" t="s">
        <v>8245</v>
      </c>
      <c r="I3641">
        <v>1421095672</v>
      </c>
      <c r="J3641">
        <v>1417207672</v>
      </c>
      <c r="K3641" t="b">
        <v>0</v>
      </c>
      <c r="L3641">
        <v>10</v>
      </c>
      <c r="M3641" t="b">
        <v>0</v>
      </c>
      <c r="N3641" t="s">
        <v>8271</v>
      </c>
      <c r="O3641" s="9">
        <f>(((J3641/60)/60)/24)+DATE(1970,1,1)</f>
        <v>41971.866574074069</v>
      </c>
      <c r="P3641" t="str">
        <f>LEFT(N3641,SEARCH("/",N3641)-1)</f>
        <v>technology</v>
      </c>
      <c r="Q3641" t="str">
        <f>RIGHT(N3641,LEN(N3641)-SEARCH("/",N3641))</f>
        <v>wearables</v>
      </c>
      <c r="R3641">
        <f>YEAR(O3641)</f>
        <v>2014</v>
      </c>
    </row>
    <row r="3642" spans="1:18" ht="43.5" x14ac:dyDescent="0.35">
      <c r="A3642">
        <v>863</v>
      </c>
      <c r="B3642" s="3" t="s">
        <v>864</v>
      </c>
      <c r="C3642" s="3" t="s">
        <v>4973</v>
      </c>
      <c r="D3642" s="6">
        <v>2000</v>
      </c>
      <c r="E3642" s="8">
        <v>90</v>
      </c>
      <c r="F3642" t="s">
        <v>8220</v>
      </c>
      <c r="G3642" t="s">
        <v>8223</v>
      </c>
      <c r="H3642" t="s">
        <v>8245</v>
      </c>
      <c r="I3642">
        <v>1329014966</v>
      </c>
      <c r="J3642">
        <v>1326422966</v>
      </c>
      <c r="K3642" t="b">
        <v>0</v>
      </c>
      <c r="L3642">
        <v>5</v>
      </c>
      <c r="M3642" t="b">
        <v>0</v>
      </c>
      <c r="N3642" t="s">
        <v>8276</v>
      </c>
      <c r="O3642" s="9">
        <f>(((J3642/60)/60)/24)+DATE(1970,1,1)</f>
        <v>40921.117662037039</v>
      </c>
      <c r="P3642" t="str">
        <f>LEFT(N3642,SEARCH("/",N3642)-1)</f>
        <v>music</v>
      </c>
      <c r="Q3642" t="str">
        <f>RIGHT(N3642,LEN(N3642)-SEARCH("/",N3642))</f>
        <v>jazz</v>
      </c>
      <c r="R3642">
        <f>YEAR(O3642)</f>
        <v>2012</v>
      </c>
    </row>
    <row r="3643" spans="1:18" ht="58" x14ac:dyDescent="0.35">
      <c r="A3643">
        <v>877</v>
      </c>
      <c r="B3643" s="3" t="s">
        <v>878</v>
      </c>
      <c r="C3643" s="3" t="s">
        <v>4987</v>
      </c>
      <c r="D3643" s="6">
        <v>2000</v>
      </c>
      <c r="E3643" s="8">
        <v>1351</v>
      </c>
      <c r="F3643" t="s">
        <v>8220</v>
      </c>
      <c r="G3643" t="s">
        <v>8223</v>
      </c>
      <c r="H3643" t="s">
        <v>8245</v>
      </c>
      <c r="I3643">
        <v>1387479360</v>
      </c>
      <c r="J3643">
        <v>1384887360</v>
      </c>
      <c r="K3643" t="b">
        <v>0</v>
      </c>
      <c r="L3643">
        <v>29</v>
      </c>
      <c r="M3643" t="b">
        <v>0</v>
      </c>
      <c r="N3643" t="s">
        <v>8276</v>
      </c>
      <c r="O3643" s="9">
        <f>(((J3643/60)/60)/24)+DATE(1970,1,1)</f>
        <v>41597.788888888892</v>
      </c>
      <c r="P3643" t="str">
        <f>LEFT(N3643,SEARCH("/",N3643)-1)</f>
        <v>music</v>
      </c>
      <c r="Q3643" t="str">
        <f>RIGHT(N3643,LEN(N3643)-SEARCH("/",N3643))</f>
        <v>jazz</v>
      </c>
      <c r="R3643">
        <f>YEAR(O3643)</f>
        <v>2013</v>
      </c>
    </row>
    <row r="3644" spans="1:18" ht="43.5" x14ac:dyDescent="0.35">
      <c r="A3644">
        <v>884</v>
      </c>
      <c r="B3644" s="3" t="s">
        <v>885</v>
      </c>
      <c r="C3644" s="3" t="s">
        <v>4994</v>
      </c>
      <c r="D3644" s="6">
        <v>2000</v>
      </c>
      <c r="E3644" s="8">
        <v>20</v>
      </c>
      <c r="F3644" t="s">
        <v>8220</v>
      </c>
      <c r="G3644" t="s">
        <v>8223</v>
      </c>
      <c r="H3644" t="s">
        <v>8245</v>
      </c>
      <c r="I3644">
        <v>1336789860</v>
      </c>
      <c r="J3644">
        <v>1331666146</v>
      </c>
      <c r="K3644" t="b">
        <v>0</v>
      </c>
      <c r="L3644">
        <v>2</v>
      </c>
      <c r="M3644" t="b">
        <v>0</v>
      </c>
      <c r="N3644" t="s">
        <v>8277</v>
      </c>
      <c r="O3644" s="9">
        <f>(((J3644/60)/60)/24)+DATE(1970,1,1)</f>
        <v>40981.802615740737</v>
      </c>
      <c r="P3644" t="str">
        <f>LEFT(N3644,SEARCH("/",N3644)-1)</f>
        <v>music</v>
      </c>
      <c r="Q3644" t="str">
        <f>RIGHT(N3644,LEN(N3644)-SEARCH("/",N3644))</f>
        <v>indie rock</v>
      </c>
      <c r="R3644">
        <f>YEAR(O3644)</f>
        <v>2012</v>
      </c>
    </row>
    <row r="3645" spans="1:18" ht="43.5" x14ac:dyDescent="0.35">
      <c r="A3645">
        <v>893</v>
      </c>
      <c r="B3645" s="3" t="s">
        <v>894</v>
      </c>
      <c r="C3645" s="3" t="s">
        <v>5003</v>
      </c>
      <c r="D3645" s="6">
        <v>2000</v>
      </c>
      <c r="E3645" s="8">
        <v>200</v>
      </c>
      <c r="F3645" t="s">
        <v>8220</v>
      </c>
      <c r="G3645" t="s">
        <v>8223</v>
      </c>
      <c r="H3645" t="s">
        <v>8245</v>
      </c>
      <c r="I3645">
        <v>1427920363</v>
      </c>
      <c r="J3645">
        <v>1425331963</v>
      </c>
      <c r="K3645" t="b">
        <v>0</v>
      </c>
      <c r="L3645">
        <v>5</v>
      </c>
      <c r="M3645" t="b">
        <v>0</v>
      </c>
      <c r="N3645" t="s">
        <v>8277</v>
      </c>
      <c r="O3645" s="9">
        <f>(((J3645/60)/60)/24)+DATE(1970,1,1)</f>
        <v>42065.897719907407</v>
      </c>
      <c r="P3645" t="str">
        <f>LEFT(N3645,SEARCH("/",N3645)-1)</f>
        <v>music</v>
      </c>
      <c r="Q3645" t="str">
        <f>RIGHT(N3645,LEN(N3645)-SEARCH("/",N3645))</f>
        <v>indie rock</v>
      </c>
      <c r="R3645">
        <f>YEAR(O3645)</f>
        <v>2015</v>
      </c>
    </row>
    <row r="3646" spans="1:18" ht="43.5" x14ac:dyDescent="0.35">
      <c r="A3646">
        <v>931</v>
      </c>
      <c r="B3646" s="3" t="s">
        <v>932</v>
      </c>
      <c r="C3646" s="3" t="s">
        <v>5041</v>
      </c>
      <c r="D3646" s="6">
        <v>2000</v>
      </c>
      <c r="E3646" s="8">
        <v>131</v>
      </c>
      <c r="F3646" t="s">
        <v>8220</v>
      </c>
      <c r="G3646" t="s">
        <v>8224</v>
      </c>
      <c r="H3646" t="s">
        <v>8246</v>
      </c>
      <c r="I3646">
        <v>1395007200</v>
      </c>
      <c r="J3646">
        <v>1392021502</v>
      </c>
      <c r="K3646" t="b">
        <v>0</v>
      </c>
      <c r="L3646">
        <v>7</v>
      </c>
      <c r="M3646" t="b">
        <v>0</v>
      </c>
      <c r="N3646" t="s">
        <v>8276</v>
      </c>
      <c r="O3646" s="9">
        <f>(((J3646/60)/60)/24)+DATE(1970,1,1)</f>
        <v>41680.359976851854</v>
      </c>
      <c r="P3646" t="str">
        <f>LEFT(N3646,SEARCH("/",N3646)-1)</f>
        <v>music</v>
      </c>
      <c r="Q3646" t="str">
        <f>RIGHT(N3646,LEN(N3646)-SEARCH("/",N3646))</f>
        <v>jazz</v>
      </c>
      <c r="R3646">
        <f>YEAR(O3646)</f>
        <v>2014</v>
      </c>
    </row>
    <row r="3647" spans="1:18" ht="43.5" x14ac:dyDescent="0.35">
      <c r="A3647">
        <v>933</v>
      </c>
      <c r="B3647" s="3" t="s">
        <v>934</v>
      </c>
      <c r="C3647" s="3" t="s">
        <v>5043</v>
      </c>
      <c r="D3647" s="6">
        <v>2000</v>
      </c>
      <c r="E3647" s="8">
        <v>120</v>
      </c>
      <c r="F3647" t="s">
        <v>8220</v>
      </c>
      <c r="G3647" t="s">
        <v>8223</v>
      </c>
      <c r="H3647" t="s">
        <v>8245</v>
      </c>
      <c r="I3647">
        <v>1399867409</v>
      </c>
      <c r="J3647">
        <v>1394683409</v>
      </c>
      <c r="K3647" t="b">
        <v>0</v>
      </c>
      <c r="L3647">
        <v>2</v>
      </c>
      <c r="M3647" t="b">
        <v>0</v>
      </c>
      <c r="N3647" t="s">
        <v>8276</v>
      </c>
      <c r="O3647" s="9">
        <f>(((J3647/60)/60)/24)+DATE(1970,1,1)</f>
        <v>41711.169085648151</v>
      </c>
      <c r="P3647" t="str">
        <f>LEFT(N3647,SEARCH("/",N3647)-1)</f>
        <v>music</v>
      </c>
      <c r="Q3647" t="str">
        <f>RIGHT(N3647,LEN(N3647)-SEARCH("/",N3647))</f>
        <v>jazz</v>
      </c>
      <c r="R3647">
        <f>YEAR(O3647)</f>
        <v>2014</v>
      </c>
    </row>
    <row r="3648" spans="1:18" ht="58" x14ac:dyDescent="0.35">
      <c r="A3648">
        <v>1092</v>
      </c>
      <c r="B3648" s="3" t="s">
        <v>1093</v>
      </c>
      <c r="C3648" s="3" t="s">
        <v>5202</v>
      </c>
      <c r="D3648" s="6">
        <v>2000</v>
      </c>
      <c r="E3648" s="8">
        <v>21</v>
      </c>
      <c r="F3648" t="s">
        <v>8220</v>
      </c>
      <c r="G3648" t="s">
        <v>8223</v>
      </c>
      <c r="H3648" t="s">
        <v>8245</v>
      </c>
      <c r="I3648">
        <v>1357432638</v>
      </c>
      <c r="J3648">
        <v>1354840638</v>
      </c>
      <c r="K3648" t="b">
        <v>0</v>
      </c>
      <c r="L3648">
        <v>7</v>
      </c>
      <c r="M3648" t="b">
        <v>0</v>
      </c>
      <c r="N3648" t="s">
        <v>8280</v>
      </c>
      <c r="O3648" s="9">
        <f>(((J3648/60)/60)/24)+DATE(1970,1,1)</f>
        <v>41250.025902777779</v>
      </c>
      <c r="P3648" t="str">
        <f>LEFT(N3648,SEARCH("/",N3648)-1)</f>
        <v>games</v>
      </c>
      <c r="Q3648" t="str">
        <f>RIGHT(N3648,LEN(N3648)-SEARCH("/",N3648))</f>
        <v>video games</v>
      </c>
      <c r="R3648">
        <f>YEAR(O3648)</f>
        <v>2012</v>
      </c>
    </row>
    <row r="3649" spans="1:18" ht="43.5" x14ac:dyDescent="0.35">
      <c r="A3649">
        <v>1126</v>
      </c>
      <c r="B3649" s="3" t="s">
        <v>1127</v>
      </c>
      <c r="C3649" s="3" t="s">
        <v>5236</v>
      </c>
      <c r="D3649" s="6">
        <v>2000</v>
      </c>
      <c r="E3649" s="8">
        <v>10</v>
      </c>
      <c r="F3649" t="s">
        <v>8220</v>
      </c>
      <c r="G3649" t="s">
        <v>8223</v>
      </c>
      <c r="H3649" t="s">
        <v>8245</v>
      </c>
      <c r="I3649">
        <v>1468482694</v>
      </c>
      <c r="J3649">
        <v>1465890694</v>
      </c>
      <c r="K3649" t="b">
        <v>0</v>
      </c>
      <c r="L3649">
        <v>2</v>
      </c>
      <c r="M3649" t="b">
        <v>0</v>
      </c>
      <c r="N3649" t="s">
        <v>8281</v>
      </c>
      <c r="O3649" s="9">
        <f>(((J3649/60)/60)/24)+DATE(1970,1,1)</f>
        <v>42535.327476851846</v>
      </c>
      <c r="P3649" t="str">
        <f>LEFT(N3649,SEARCH("/",N3649)-1)</f>
        <v>games</v>
      </c>
      <c r="Q3649" t="str">
        <f>RIGHT(N3649,LEN(N3649)-SEARCH("/",N3649))</f>
        <v>mobile games</v>
      </c>
      <c r="R3649">
        <f>YEAR(O3649)</f>
        <v>2016</v>
      </c>
    </row>
    <row r="3650" spans="1:18" ht="29" hidden="1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>(((J3650/60)/60)/24)+DATE(1970,1,1)</f>
        <v>41887.292187500003</v>
      </c>
      <c r="P3650" t="str">
        <f>LEFT(N3650,SEARCH("/",N3650)-1)</f>
        <v>theater</v>
      </c>
      <c r="Q3650" t="str">
        <f>RIGHT(N3650,LEN(N3650)-SEARCH("/",N3650))</f>
        <v>plays</v>
      </c>
      <c r="R3650">
        <f>YEAR(O3650)</f>
        <v>2014</v>
      </c>
    </row>
    <row r="3651" spans="1:18" ht="43.5" hidden="1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>(((J3651/60)/60)/24)+DATE(1970,1,1)</f>
        <v>41780.712893518517</v>
      </c>
      <c r="P3651" t="str">
        <f>LEFT(N3651,SEARCH("/",N3651)-1)</f>
        <v>theater</v>
      </c>
      <c r="Q3651" t="str">
        <f>RIGHT(N3651,LEN(N3651)-SEARCH("/",N3651))</f>
        <v>plays</v>
      </c>
      <c r="R3651">
        <f>YEAR(O3651)</f>
        <v>2014</v>
      </c>
    </row>
    <row r="3652" spans="1:18" ht="43.5" hidden="1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>(((J3652/60)/60)/24)+DATE(1970,1,1)</f>
        <v>42381.478981481487</v>
      </c>
      <c r="P3652" t="str">
        <f>LEFT(N3652,SEARCH("/",N3652)-1)</f>
        <v>theater</v>
      </c>
      <c r="Q3652" t="str">
        <f>RIGHT(N3652,LEN(N3652)-SEARCH("/",N3652))</f>
        <v>plays</v>
      </c>
      <c r="R3652">
        <f>YEAR(O3652)</f>
        <v>2016</v>
      </c>
    </row>
    <row r="3653" spans="1:18" ht="43.5" hidden="1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>(((J3653/60)/60)/24)+DATE(1970,1,1)</f>
        <v>41828.646319444444</v>
      </c>
      <c r="P3653" t="str">
        <f>LEFT(N3653,SEARCH("/",N3653)-1)</f>
        <v>theater</v>
      </c>
      <c r="Q3653" t="str">
        <f>RIGHT(N3653,LEN(N3653)-SEARCH("/",N3653))</f>
        <v>plays</v>
      </c>
      <c r="R3653">
        <f>YEAR(O3653)</f>
        <v>2014</v>
      </c>
    </row>
    <row r="3654" spans="1:18" ht="43.5" hidden="1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>(((J3654/60)/60)/24)+DATE(1970,1,1)</f>
        <v>42596.644699074073</v>
      </c>
      <c r="P3654" t="str">
        <f>LEFT(N3654,SEARCH("/",N3654)-1)</f>
        <v>theater</v>
      </c>
      <c r="Q3654" t="str">
        <f>RIGHT(N3654,LEN(N3654)-SEARCH("/",N3654))</f>
        <v>plays</v>
      </c>
      <c r="R3654">
        <f>YEAR(O3654)</f>
        <v>2016</v>
      </c>
    </row>
    <row r="3655" spans="1:18" ht="58" hidden="1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>(((J3655/60)/60)/24)+DATE(1970,1,1)</f>
        <v>42191.363506944443</v>
      </c>
      <c r="P3655" t="str">
        <f>LEFT(N3655,SEARCH("/",N3655)-1)</f>
        <v>theater</v>
      </c>
      <c r="Q3655" t="str">
        <f>RIGHT(N3655,LEN(N3655)-SEARCH("/",N3655))</f>
        <v>plays</v>
      </c>
      <c r="R3655">
        <f>YEAR(O3655)</f>
        <v>2015</v>
      </c>
    </row>
    <row r="3656" spans="1:18" ht="58" hidden="1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>(((J3656/60)/60)/24)+DATE(1970,1,1)</f>
        <v>42440.416504629626</v>
      </c>
      <c r="P3656" t="str">
        <f>LEFT(N3656,SEARCH("/",N3656)-1)</f>
        <v>theater</v>
      </c>
      <c r="Q3656" t="str">
        <f>RIGHT(N3656,LEN(N3656)-SEARCH("/",N3656))</f>
        <v>plays</v>
      </c>
      <c r="R3656">
        <f>YEAR(O3656)</f>
        <v>2016</v>
      </c>
    </row>
    <row r="3657" spans="1:18" ht="58" hidden="1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>(((J3657/60)/60)/24)+DATE(1970,1,1)</f>
        <v>42173.803217592591</v>
      </c>
      <c r="P3657" t="str">
        <f>LEFT(N3657,SEARCH("/",N3657)-1)</f>
        <v>theater</v>
      </c>
      <c r="Q3657" t="str">
        <f>RIGHT(N3657,LEN(N3657)-SEARCH("/",N3657))</f>
        <v>plays</v>
      </c>
      <c r="R3657">
        <f>YEAR(O3657)</f>
        <v>2015</v>
      </c>
    </row>
    <row r="3658" spans="1:18" ht="43.5" hidden="1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>(((J3658/60)/60)/24)+DATE(1970,1,1)</f>
        <v>42737.910138888896</v>
      </c>
      <c r="P3658" t="str">
        <f>LEFT(N3658,SEARCH("/",N3658)-1)</f>
        <v>theater</v>
      </c>
      <c r="Q3658" t="str">
        <f>RIGHT(N3658,LEN(N3658)-SEARCH("/",N3658))</f>
        <v>plays</v>
      </c>
      <c r="R3658">
        <f>YEAR(O3658)</f>
        <v>2017</v>
      </c>
    </row>
    <row r="3659" spans="1:18" ht="58" hidden="1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>(((J3659/60)/60)/24)+DATE(1970,1,1)</f>
        <v>42499.629849537043</v>
      </c>
      <c r="P3659" t="str">
        <f>LEFT(N3659,SEARCH("/",N3659)-1)</f>
        <v>theater</v>
      </c>
      <c r="Q3659" t="str">
        <f>RIGHT(N3659,LEN(N3659)-SEARCH("/",N3659))</f>
        <v>plays</v>
      </c>
      <c r="R3659">
        <f>YEAR(O3659)</f>
        <v>2016</v>
      </c>
    </row>
    <row r="3660" spans="1:18" ht="29" hidden="1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>(((J3660/60)/60)/24)+DATE(1970,1,1)</f>
        <v>41775.858564814815</v>
      </c>
      <c r="P3660" t="str">
        <f>LEFT(N3660,SEARCH("/",N3660)-1)</f>
        <v>theater</v>
      </c>
      <c r="Q3660" t="str">
        <f>RIGHT(N3660,LEN(N3660)-SEARCH("/",N3660))</f>
        <v>plays</v>
      </c>
      <c r="R3660">
        <f>YEAR(O3660)</f>
        <v>2014</v>
      </c>
    </row>
    <row r="3661" spans="1:18" ht="43.5" hidden="1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>(((J3661/60)/60)/24)+DATE(1970,1,1)</f>
        <v>42055.277199074073</v>
      </c>
      <c r="P3661" t="str">
        <f>LEFT(N3661,SEARCH("/",N3661)-1)</f>
        <v>theater</v>
      </c>
      <c r="Q3661" t="str">
        <f>RIGHT(N3661,LEN(N3661)-SEARCH("/",N3661))</f>
        <v>plays</v>
      </c>
      <c r="R3661">
        <f>YEAR(O3661)</f>
        <v>2015</v>
      </c>
    </row>
    <row r="3662" spans="1:18" ht="58" hidden="1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>(((J3662/60)/60)/24)+DATE(1970,1,1)</f>
        <v>41971.881076388891</v>
      </c>
      <c r="P3662" t="str">
        <f>LEFT(N3662,SEARCH("/",N3662)-1)</f>
        <v>theater</v>
      </c>
      <c r="Q3662" t="str">
        <f>RIGHT(N3662,LEN(N3662)-SEARCH("/",N3662))</f>
        <v>plays</v>
      </c>
      <c r="R3662">
        <f>YEAR(O3662)</f>
        <v>2014</v>
      </c>
    </row>
    <row r="3663" spans="1:18" ht="43.5" hidden="1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>(((J3663/60)/60)/24)+DATE(1970,1,1)</f>
        <v>42447.896666666667</v>
      </c>
      <c r="P3663" t="str">
        <f>LEFT(N3663,SEARCH("/",N3663)-1)</f>
        <v>theater</v>
      </c>
      <c r="Q3663" t="str">
        <f>RIGHT(N3663,LEN(N3663)-SEARCH("/",N3663))</f>
        <v>plays</v>
      </c>
      <c r="R3663">
        <f>YEAR(O3663)</f>
        <v>2016</v>
      </c>
    </row>
    <row r="3664" spans="1:18" ht="58" hidden="1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>(((J3664/60)/60)/24)+DATE(1970,1,1)</f>
        <v>42064.220069444447</v>
      </c>
      <c r="P3664" t="str">
        <f>LEFT(N3664,SEARCH("/",N3664)-1)</f>
        <v>theater</v>
      </c>
      <c r="Q3664" t="str">
        <f>RIGHT(N3664,LEN(N3664)-SEARCH("/",N3664))</f>
        <v>plays</v>
      </c>
      <c r="R3664">
        <f>YEAR(O3664)</f>
        <v>2015</v>
      </c>
    </row>
    <row r="3665" spans="1:18" ht="43.5" hidden="1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>(((J3665/60)/60)/24)+DATE(1970,1,1)</f>
        <v>42665.451736111107</v>
      </c>
      <c r="P3665" t="str">
        <f>LEFT(N3665,SEARCH("/",N3665)-1)</f>
        <v>theater</v>
      </c>
      <c r="Q3665" t="str">
        <f>RIGHT(N3665,LEN(N3665)-SEARCH("/",N3665))</f>
        <v>plays</v>
      </c>
      <c r="R3665">
        <f>YEAR(O3665)</f>
        <v>2016</v>
      </c>
    </row>
    <row r="3666" spans="1:18" ht="43.5" hidden="1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>(((J3666/60)/60)/24)+DATE(1970,1,1)</f>
        <v>42523.248715277776</v>
      </c>
      <c r="P3666" t="str">
        <f>LEFT(N3666,SEARCH("/",N3666)-1)</f>
        <v>theater</v>
      </c>
      <c r="Q3666" t="str">
        <f>RIGHT(N3666,LEN(N3666)-SEARCH("/",N3666))</f>
        <v>plays</v>
      </c>
      <c r="R3666">
        <f>YEAR(O3666)</f>
        <v>2016</v>
      </c>
    </row>
    <row r="3667" spans="1:18" ht="43.5" hidden="1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>(((J3667/60)/60)/24)+DATE(1970,1,1)</f>
        <v>42294.808124999996</v>
      </c>
      <c r="P3667" t="str">
        <f>LEFT(N3667,SEARCH("/",N3667)-1)</f>
        <v>theater</v>
      </c>
      <c r="Q3667" t="str">
        <f>RIGHT(N3667,LEN(N3667)-SEARCH("/",N3667))</f>
        <v>plays</v>
      </c>
      <c r="R3667">
        <f>YEAR(O3667)</f>
        <v>2015</v>
      </c>
    </row>
    <row r="3668" spans="1:18" ht="29" hidden="1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>(((J3668/60)/60)/24)+DATE(1970,1,1)</f>
        <v>41822.90488425926</v>
      </c>
      <c r="P3668" t="str">
        <f>LEFT(N3668,SEARCH("/",N3668)-1)</f>
        <v>theater</v>
      </c>
      <c r="Q3668" t="str">
        <f>RIGHT(N3668,LEN(N3668)-SEARCH("/",N3668))</f>
        <v>plays</v>
      </c>
      <c r="R3668">
        <f>YEAR(O3668)</f>
        <v>2014</v>
      </c>
    </row>
    <row r="3669" spans="1:18" ht="43.5" hidden="1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>(((J3669/60)/60)/24)+DATE(1970,1,1)</f>
        <v>42173.970127314817</v>
      </c>
      <c r="P3669" t="str">
        <f>LEFT(N3669,SEARCH("/",N3669)-1)</f>
        <v>theater</v>
      </c>
      <c r="Q3669" t="str">
        <f>RIGHT(N3669,LEN(N3669)-SEARCH("/",N3669))</f>
        <v>plays</v>
      </c>
      <c r="R3669">
        <f>YEAR(O3669)</f>
        <v>2015</v>
      </c>
    </row>
    <row r="3670" spans="1:18" ht="43.5" hidden="1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>(((J3670/60)/60)/24)+DATE(1970,1,1)</f>
        <v>42185.556157407409</v>
      </c>
      <c r="P3670" t="str">
        <f>LEFT(N3670,SEARCH("/",N3670)-1)</f>
        <v>theater</v>
      </c>
      <c r="Q3670" t="str">
        <f>RIGHT(N3670,LEN(N3670)-SEARCH("/",N3670))</f>
        <v>plays</v>
      </c>
      <c r="R3670">
        <f>YEAR(O3670)</f>
        <v>2015</v>
      </c>
    </row>
    <row r="3671" spans="1:18" ht="43.5" hidden="1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>(((J3671/60)/60)/24)+DATE(1970,1,1)</f>
        <v>42136.675196759257</v>
      </c>
      <c r="P3671" t="str">
        <f>LEFT(N3671,SEARCH("/",N3671)-1)</f>
        <v>theater</v>
      </c>
      <c r="Q3671" t="str">
        <f>RIGHT(N3671,LEN(N3671)-SEARCH("/",N3671))</f>
        <v>plays</v>
      </c>
      <c r="R3671">
        <f>YEAR(O3671)</f>
        <v>2015</v>
      </c>
    </row>
    <row r="3672" spans="1:18" ht="43.5" hidden="1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>(((J3672/60)/60)/24)+DATE(1970,1,1)</f>
        <v>42142.514016203699</v>
      </c>
      <c r="P3672" t="str">
        <f>LEFT(N3672,SEARCH("/",N3672)-1)</f>
        <v>theater</v>
      </c>
      <c r="Q3672" t="str">
        <f>RIGHT(N3672,LEN(N3672)-SEARCH("/",N3672))</f>
        <v>plays</v>
      </c>
      <c r="R3672">
        <f>YEAR(O3672)</f>
        <v>2015</v>
      </c>
    </row>
    <row r="3673" spans="1:18" ht="43.5" hidden="1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>(((J3673/60)/60)/24)+DATE(1970,1,1)</f>
        <v>41820.62809027778</v>
      </c>
      <c r="P3673" t="str">
        <f>LEFT(N3673,SEARCH("/",N3673)-1)</f>
        <v>theater</v>
      </c>
      <c r="Q3673" t="str">
        <f>RIGHT(N3673,LEN(N3673)-SEARCH("/",N3673))</f>
        <v>plays</v>
      </c>
      <c r="R3673">
        <f>YEAR(O3673)</f>
        <v>2014</v>
      </c>
    </row>
    <row r="3674" spans="1:18" ht="58" hidden="1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>(((J3674/60)/60)/24)+DATE(1970,1,1)</f>
        <v>41878.946574074071</v>
      </c>
      <c r="P3674" t="str">
        <f>LEFT(N3674,SEARCH("/",N3674)-1)</f>
        <v>theater</v>
      </c>
      <c r="Q3674" t="str">
        <f>RIGHT(N3674,LEN(N3674)-SEARCH("/",N3674))</f>
        <v>plays</v>
      </c>
      <c r="R3674">
        <f>YEAR(O3674)</f>
        <v>2014</v>
      </c>
    </row>
    <row r="3675" spans="1:18" ht="43.5" hidden="1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>(((J3675/60)/60)/24)+DATE(1970,1,1)</f>
        <v>41914.295104166667</v>
      </c>
      <c r="P3675" t="str">
        <f>LEFT(N3675,SEARCH("/",N3675)-1)</f>
        <v>theater</v>
      </c>
      <c r="Q3675" t="str">
        <f>RIGHT(N3675,LEN(N3675)-SEARCH("/",N3675))</f>
        <v>plays</v>
      </c>
      <c r="R3675">
        <f>YEAR(O3675)</f>
        <v>2014</v>
      </c>
    </row>
    <row r="3676" spans="1:18" ht="43.5" hidden="1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>(((J3676/60)/60)/24)+DATE(1970,1,1)</f>
        <v>42556.873020833329</v>
      </c>
      <c r="P3676" t="str">
        <f>LEFT(N3676,SEARCH("/",N3676)-1)</f>
        <v>theater</v>
      </c>
      <c r="Q3676" t="str">
        <f>RIGHT(N3676,LEN(N3676)-SEARCH("/",N3676))</f>
        <v>plays</v>
      </c>
      <c r="R3676">
        <f>YEAR(O3676)</f>
        <v>2016</v>
      </c>
    </row>
    <row r="3677" spans="1:18" ht="43.5" hidden="1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>(((J3677/60)/60)/24)+DATE(1970,1,1)</f>
        <v>42493.597013888888</v>
      </c>
      <c r="P3677" t="str">
        <f>LEFT(N3677,SEARCH("/",N3677)-1)</f>
        <v>theater</v>
      </c>
      <c r="Q3677" t="str">
        <f>RIGHT(N3677,LEN(N3677)-SEARCH("/",N3677))</f>
        <v>plays</v>
      </c>
      <c r="R3677">
        <f>YEAR(O3677)</f>
        <v>2016</v>
      </c>
    </row>
    <row r="3678" spans="1:18" ht="43.5" hidden="1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>(((J3678/60)/60)/24)+DATE(1970,1,1)</f>
        <v>41876.815787037034</v>
      </c>
      <c r="P3678" t="str">
        <f>LEFT(N3678,SEARCH("/",N3678)-1)</f>
        <v>theater</v>
      </c>
      <c r="Q3678" t="str">
        <f>RIGHT(N3678,LEN(N3678)-SEARCH("/",N3678))</f>
        <v>plays</v>
      </c>
      <c r="R3678">
        <f>YEAR(O3678)</f>
        <v>2014</v>
      </c>
    </row>
    <row r="3679" spans="1:18" ht="43.5" hidden="1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>(((J3679/60)/60)/24)+DATE(1970,1,1)</f>
        <v>41802.574282407404</v>
      </c>
      <c r="P3679" t="str">
        <f>LEFT(N3679,SEARCH("/",N3679)-1)</f>
        <v>theater</v>
      </c>
      <c r="Q3679" t="str">
        <f>RIGHT(N3679,LEN(N3679)-SEARCH("/",N3679))</f>
        <v>plays</v>
      </c>
      <c r="R3679">
        <f>YEAR(O3679)</f>
        <v>2014</v>
      </c>
    </row>
    <row r="3680" spans="1:18" ht="43.5" hidden="1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>(((J3680/60)/60)/24)+DATE(1970,1,1)</f>
        <v>42120.531226851846</v>
      </c>
      <c r="P3680" t="str">
        <f>LEFT(N3680,SEARCH("/",N3680)-1)</f>
        <v>theater</v>
      </c>
      <c r="Q3680" t="str">
        <f>RIGHT(N3680,LEN(N3680)-SEARCH("/",N3680))</f>
        <v>plays</v>
      </c>
      <c r="R3680">
        <f>YEAR(O3680)</f>
        <v>2015</v>
      </c>
    </row>
    <row r="3681" spans="1:18" ht="43.5" hidden="1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>(((J3681/60)/60)/24)+DATE(1970,1,1)</f>
        <v>41786.761354166665</v>
      </c>
      <c r="P3681" t="str">
        <f>LEFT(N3681,SEARCH("/",N3681)-1)</f>
        <v>theater</v>
      </c>
      <c r="Q3681" t="str">
        <f>RIGHT(N3681,LEN(N3681)-SEARCH("/",N3681))</f>
        <v>plays</v>
      </c>
      <c r="R3681">
        <f>YEAR(O3681)</f>
        <v>2014</v>
      </c>
    </row>
    <row r="3682" spans="1:18" ht="43.5" hidden="1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>(((J3682/60)/60)/24)+DATE(1970,1,1)</f>
        <v>42627.454097222217</v>
      </c>
      <c r="P3682" t="str">
        <f>LEFT(N3682,SEARCH("/",N3682)-1)</f>
        <v>theater</v>
      </c>
      <c r="Q3682" t="str">
        <f>RIGHT(N3682,LEN(N3682)-SEARCH("/",N3682))</f>
        <v>plays</v>
      </c>
      <c r="R3682">
        <f>YEAR(O3682)</f>
        <v>2016</v>
      </c>
    </row>
    <row r="3683" spans="1:18" ht="58" hidden="1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>(((J3683/60)/60)/24)+DATE(1970,1,1)</f>
        <v>42374.651504629626</v>
      </c>
      <c r="P3683" t="str">
        <f>LEFT(N3683,SEARCH("/",N3683)-1)</f>
        <v>theater</v>
      </c>
      <c r="Q3683" t="str">
        <f>RIGHT(N3683,LEN(N3683)-SEARCH("/",N3683))</f>
        <v>plays</v>
      </c>
      <c r="R3683">
        <f>YEAR(O3683)</f>
        <v>2016</v>
      </c>
    </row>
    <row r="3684" spans="1:18" ht="43.5" hidden="1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>(((J3684/60)/60)/24)+DATE(1970,1,1)</f>
        <v>41772.685393518521</v>
      </c>
      <c r="P3684" t="str">
        <f>LEFT(N3684,SEARCH("/",N3684)-1)</f>
        <v>theater</v>
      </c>
      <c r="Q3684" t="str">
        <f>RIGHT(N3684,LEN(N3684)-SEARCH("/",N3684))</f>
        <v>plays</v>
      </c>
      <c r="R3684">
        <f>YEAR(O3684)</f>
        <v>2014</v>
      </c>
    </row>
    <row r="3685" spans="1:18" ht="43.5" hidden="1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>(((J3685/60)/60)/24)+DATE(1970,1,1)</f>
        <v>42633.116851851853</v>
      </c>
      <c r="P3685" t="str">
        <f>LEFT(N3685,SEARCH("/",N3685)-1)</f>
        <v>theater</v>
      </c>
      <c r="Q3685" t="str">
        <f>RIGHT(N3685,LEN(N3685)-SEARCH("/",N3685))</f>
        <v>plays</v>
      </c>
      <c r="R3685">
        <f>YEAR(O3685)</f>
        <v>2016</v>
      </c>
    </row>
    <row r="3686" spans="1:18" ht="43.5" hidden="1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>(((J3686/60)/60)/24)+DATE(1970,1,1)</f>
        <v>42219.180393518516</v>
      </c>
      <c r="P3686" t="str">
        <f>LEFT(N3686,SEARCH("/",N3686)-1)</f>
        <v>theater</v>
      </c>
      <c r="Q3686" t="str">
        <f>RIGHT(N3686,LEN(N3686)-SEARCH("/",N3686))</f>
        <v>plays</v>
      </c>
      <c r="R3686">
        <f>YEAR(O3686)</f>
        <v>2015</v>
      </c>
    </row>
    <row r="3687" spans="1:18" ht="43.5" hidden="1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>(((J3687/60)/60)/24)+DATE(1970,1,1)</f>
        <v>41753.593275462961</v>
      </c>
      <c r="P3687" t="str">
        <f>LEFT(N3687,SEARCH("/",N3687)-1)</f>
        <v>theater</v>
      </c>
      <c r="Q3687" t="str">
        <f>RIGHT(N3687,LEN(N3687)-SEARCH("/",N3687))</f>
        <v>plays</v>
      </c>
      <c r="R3687">
        <f>YEAR(O3687)</f>
        <v>2014</v>
      </c>
    </row>
    <row r="3688" spans="1:18" ht="43.5" hidden="1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>(((J3688/60)/60)/24)+DATE(1970,1,1)</f>
        <v>42230.662731481483</v>
      </c>
      <c r="P3688" t="str">
        <f>LEFT(N3688,SEARCH("/",N3688)-1)</f>
        <v>theater</v>
      </c>
      <c r="Q3688" t="str">
        <f>RIGHT(N3688,LEN(N3688)-SEARCH("/",N3688))</f>
        <v>plays</v>
      </c>
      <c r="R3688">
        <f>YEAR(O3688)</f>
        <v>2015</v>
      </c>
    </row>
    <row r="3689" spans="1:18" ht="58" hidden="1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>(((J3689/60)/60)/24)+DATE(1970,1,1)</f>
        <v>41787.218229166669</v>
      </c>
      <c r="P3689" t="str">
        <f>LEFT(N3689,SEARCH("/",N3689)-1)</f>
        <v>theater</v>
      </c>
      <c r="Q3689" t="str">
        <f>RIGHT(N3689,LEN(N3689)-SEARCH("/",N3689))</f>
        <v>plays</v>
      </c>
      <c r="R3689">
        <f>YEAR(O3689)</f>
        <v>2014</v>
      </c>
    </row>
    <row r="3690" spans="1:18" ht="43.5" hidden="1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>(((J3690/60)/60)/24)+DATE(1970,1,1)</f>
        <v>41829.787083333329</v>
      </c>
      <c r="P3690" t="str">
        <f>LEFT(N3690,SEARCH("/",N3690)-1)</f>
        <v>theater</v>
      </c>
      <c r="Q3690" t="str">
        <f>RIGHT(N3690,LEN(N3690)-SEARCH("/",N3690))</f>
        <v>plays</v>
      </c>
      <c r="R3690">
        <f>YEAR(O3690)</f>
        <v>2014</v>
      </c>
    </row>
    <row r="3691" spans="1:18" ht="43.5" hidden="1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>(((J3691/60)/60)/24)+DATE(1970,1,1)</f>
        <v>42147.826840277776</v>
      </c>
      <c r="P3691" t="str">
        <f>LEFT(N3691,SEARCH("/",N3691)-1)</f>
        <v>theater</v>
      </c>
      <c r="Q3691" t="str">
        <f>RIGHT(N3691,LEN(N3691)-SEARCH("/",N3691))</f>
        <v>plays</v>
      </c>
      <c r="R3691">
        <f>YEAR(O3691)</f>
        <v>2015</v>
      </c>
    </row>
    <row r="3692" spans="1:18" ht="43.5" hidden="1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>(((J3692/60)/60)/24)+DATE(1970,1,1)</f>
        <v>41940.598182870373</v>
      </c>
      <c r="P3692" t="str">
        <f>LEFT(N3692,SEARCH("/",N3692)-1)</f>
        <v>theater</v>
      </c>
      <c r="Q3692" t="str">
        <f>RIGHT(N3692,LEN(N3692)-SEARCH("/",N3692))</f>
        <v>plays</v>
      </c>
      <c r="R3692">
        <f>YEAR(O3692)</f>
        <v>2014</v>
      </c>
    </row>
    <row r="3693" spans="1:18" ht="29" hidden="1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>(((J3693/60)/60)/24)+DATE(1970,1,1)</f>
        <v>42020.700567129628</v>
      </c>
      <c r="P3693" t="str">
        <f>LEFT(N3693,SEARCH("/",N3693)-1)</f>
        <v>theater</v>
      </c>
      <c r="Q3693" t="str">
        <f>RIGHT(N3693,LEN(N3693)-SEARCH("/",N3693))</f>
        <v>plays</v>
      </c>
      <c r="R3693">
        <f>YEAR(O3693)</f>
        <v>2015</v>
      </c>
    </row>
    <row r="3694" spans="1:18" ht="29" hidden="1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>(((J3694/60)/60)/24)+DATE(1970,1,1)</f>
        <v>41891.96503472222</v>
      </c>
      <c r="P3694" t="str">
        <f>LEFT(N3694,SEARCH("/",N3694)-1)</f>
        <v>theater</v>
      </c>
      <c r="Q3694" t="str">
        <f>RIGHT(N3694,LEN(N3694)-SEARCH("/",N3694))</f>
        <v>plays</v>
      </c>
      <c r="R3694">
        <f>YEAR(O3694)</f>
        <v>2014</v>
      </c>
    </row>
    <row r="3695" spans="1:18" ht="43.5" hidden="1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>(((J3695/60)/60)/24)+DATE(1970,1,1)</f>
        <v>42309.191307870366</v>
      </c>
      <c r="P3695" t="str">
        <f>LEFT(N3695,SEARCH("/",N3695)-1)</f>
        <v>theater</v>
      </c>
      <c r="Q3695" t="str">
        <f>RIGHT(N3695,LEN(N3695)-SEARCH("/",N3695))</f>
        <v>plays</v>
      </c>
      <c r="R3695">
        <f>YEAR(O3695)</f>
        <v>2015</v>
      </c>
    </row>
    <row r="3696" spans="1:18" ht="58" hidden="1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>(((J3696/60)/60)/24)+DATE(1970,1,1)</f>
        <v>42490.133877314816</v>
      </c>
      <c r="P3696" t="str">
        <f>LEFT(N3696,SEARCH("/",N3696)-1)</f>
        <v>theater</v>
      </c>
      <c r="Q3696" t="str">
        <f>RIGHT(N3696,LEN(N3696)-SEARCH("/",N3696))</f>
        <v>plays</v>
      </c>
      <c r="R3696">
        <f>YEAR(O3696)</f>
        <v>2016</v>
      </c>
    </row>
    <row r="3697" spans="1:18" ht="58" hidden="1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>(((J3697/60)/60)/24)+DATE(1970,1,1)</f>
        <v>41995.870486111111</v>
      </c>
      <c r="P3697" t="str">
        <f>LEFT(N3697,SEARCH("/",N3697)-1)</f>
        <v>theater</v>
      </c>
      <c r="Q3697" t="str">
        <f>RIGHT(N3697,LEN(N3697)-SEARCH("/",N3697))</f>
        <v>plays</v>
      </c>
      <c r="R3697">
        <f>YEAR(O3697)</f>
        <v>2014</v>
      </c>
    </row>
    <row r="3698" spans="1:18" ht="43.5" hidden="1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>(((J3698/60)/60)/24)+DATE(1970,1,1)</f>
        <v>41988.617083333331</v>
      </c>
      <c r="P3698" t="str">
        <f>LEFT(N3698,SEARCH("/",N3698)-1)</f>
        <v>theater</v>
      </c>
      <c r="Q3698" t="str">
        <f>RIGHT(N3698,LEN(N3698)-SEARCH("/",N3698))</f>
        <v>plays</v>
      </c>
      <c r="R3698">
        <f>YEAR(O3698)</f>
        <v>2014</v>
      </c>
    </row>
    <row r="3699" spans="1:18" ht="43.5" hidden="1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>(((J3699/60)/60)/24)+DATE(1970,1,1)</f>
        <v>42479.465833333335</v>
      </c>
      <c r="P3699" t="str">
        <f>LEFT(N3699,SEARCH("/",N3699)-1)</f>
        <v>theater</v>
      </c>
      <c r="Q3699" t="str">
        <f>RIGHT(N3699,LEN(N3699)-SEARCH("/",N3699))</f>
        <v>plays</v>
      </c>
      <c r="R3699">
        <f>YEAR(O3699)</f>
        <v>2016</v>
      </c>
    </row>
    <row r="3700" spans="1:18" ht="43.5" hidden="1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>(((J3700/60)/60)/24)+DATE(1970,1,1)</f>
        <v>42401.806562500002</v>
      </c>
      <c r="P3700" t="str">
        <f>LEFT(N3700,SEARCH("/",N3700)-1)</f>
        <v>theater</v>
      </c>
      <c r="Q3700" t="str">
        <f>RIGHT(N3700,LEN(N3700)-SEARCH("/",N3700))</f>
        <v>plays</v>
      </c>
      <c r="R3700">
        <f>YEAR(O3700)</f>
        <v>2016</v>
      </c>
    </row>
    <row r="3701" spans="1:18" ht="58" hidden="1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>(((J3701/60)/60)/24)+DATE(1970,1,1)</f>
        <v>41897.602037037039</v>
      </c>
      <c r="P3701" t="str">
        <f>LEFT(N3701,SEARCH("/",N3701)-1)</f>
        <v>theater</v>
      </c>
      <c r="Q3701" t="str">
        <f>RIGHT(N3701,LEN(N3701)-SEARCH("/",N3701))</f>
        <v>plays</v>
      </c>
      <c r="R3701">
        <f>YEAR(O3701)</f>
        <v>2014</v>
      </c>
    </row>
    <row r="3702" spans="1:18" ht="29" hidden="1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>(((J3702/60)/60)/24)+DATE(1970,1,1)</f>
        <v>41882.585648148146</v>
      </c>
      <c r="P3702" t="str">
        <f>LEFT(N3702,SEARCH("/",N3702)-1)</f>
        <v>theater</v>
      </c>
      <c r="Q3702" t="str">
        <f>RIGHT(N3702,LEN(N3702)-SEARCH("/",N3702))</f>
        <v>plays</v>
      </c>
      <c r="R3702">
        <f>YEAR(O3702)</f>
        <v>2014</v>
      </c>
    </row>
    <row r="3703" spans="1:18" ht="43.5" hidden="1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>(((J3703/60)/60)/24)+DATE(1970,1,1)</f>
        <v>42129.541585648149</v>
      </c>
      <c r="P3703" t="str">
        <f>LEFT(N3703,SEARCH("/",N3703)-1)</f>
        <v>theater</v>
      </c>
      <c r="Q3703" t="str">
        <f>RIGHT(N3703,LEN(N3703)-SEARCH("/",N3703))</f>
        <v>plays</v>
      </c>
      <c r="R3703">
        <f>YEAR(O3703)</f>
        <v>2015</v>
      </c>
    </row>
    <row r="3704" spans="1:18" ht="58" hidden="1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>(((J3704/60)/60)/24)+DATE(1970,1,1)</f>
        <v>42524.53800925926</v>
      </c>
      <c r="P3704" t="str">
        <f>LEFT(N3704,SEARCH("/",N3704)-1)</f>
        <v>theater</v>
      </c>
      <c r="Q3704" t="str">
        <f>RIGHT(N3704,LEN(N3704)-SEARCH("/",N3704))</f>
        <v>plays</v>
      </c>
      <c r="R3704">
        <f>YEAR(O3704)</f>
        <v>2016</v>
      </c>
    </row>
    <row r="3705" spans="1:18" ht="43.5" hidden="1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>(((J3705/60)/60)/24)+DATE(1970,1,1)</f>
        <v>42556.504490740743</v>
      </c>
      <c r="P3705" t="str">
        <f>LEFT(N3705,SEARCH("/",N3705)-1)</f>
        <v>theater</v>
      </c>
      <c r="Q3705" t="str">
        <f>RIGHT(N3705,LEN(N3705)-SEARCH("/",N3705))</f>
        <v>plays</v>
      </c>
      <c r="R3705">
        <f>YEAR(O3705)</f>
        <v>2016</v>
      </c>
    </row>
    <row r="3706" spans="1:18" ht="43.5" hidden="1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>(((J3706/60)/60)/24)+DATE(1970,1,1)</f>
        <v>42461.689745370371</v>
      </c>
      <c r="P3706" t="str">
        <f>LEFT(N3706,SEARCH("/",N3706)-1)</f>
        <v>theater</v>
      </c>
      <c r="Q3706" t="str">
        <f>RIGHT(N3706,LEN(N3706)-SEARCH("/",N3706))</f>
        <v>plays</v>
      </c>
      <c r="R3706">
        <f>YEAR(O3706)</f>
        <v>2016</v>
      </c>
    </row>
    <row r="3707" spans="1:18" ht="43.5" hidden="1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>(((J3707/60)/60)/24)+DATE(1970,1,1)</f>
        <v>41792.542986111112</v>
      </c>
      <c r="P3707" t="str">
        <f>LEFT(N3707,SEARCH("/",N3707)-1)</f>
        <v>theater</v>
      </c>
      <c r="Q3707" t="str">
        <f>RIGHT(N3707,LEN(N3707)-SEARCH("/",N3707))</f>
        <v>plays</v>
      </c>
      <c r="R3707">
        <f>YEAR(O3707)</f>
        <v>2014</v>
      </c>
    </row>
    <row r="3708" spans="1:18" ht="43.5" hidden="1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>(((J3708/60)/60)/24)+DATE(1970,1,1)</f>
        <v>41879.913761574076</v>
      </c>
      <c r="P3708" t="str">
        <f>LEFT(N3708,SEARCH("/",N3708)-1)</f>
        <v>theater</v>
      </c>
      <c r="Q3708" t="str">
        <f>RIGHT(N3708,LEN(N3708)-SEARCH("/",N3708))</f>
        <v>plays</v>
      </c>
      <c r="R3708">
        <f>YEAR(O3708)</f>
        <v>2014</v>
      </c>
    </row>
    <row r="3709" spans="1:18" ht="43.5" hidden="1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>(((J3709/60)/60)/24)+DATE(1970,1,1)</f>
        <v>42552.048356481479</v>
      </c>
      <c r="P3709" t="str">
        <f>LEFT(N3709,SEARCH("/",N3709)-1)</f>
        <v>theater</v>
      </c>
      <c r="Q3709" t="str">
        <f>RIGHT(N3709,LEN(N3709)-SEARCH("/",N3709))</f>
        <v>plays</v>
      </c>
      <c r="R3709">
        <f>YEAR(O3709)</f>
        <v>2016</v>
      </c>
    </row>
    <row r="3710" spans="1:18" ht="58" hidden="1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>(((J3710/60)/60)/24)+DATE(1970,1,1)</f>
        <v>41810.142199074071</v>
      </c>
      <c r="P3710" t="str">
        <f>LEFT(N3710,SEARCH("/",N3710)-1)</f>
        <v>theater</v>
      </c>
      <c r="Q3710" t="str">
        <f>RIGHT(N3710,LEN(N3710)-SEARCH("/",N3710))</f>
        <v>plays</v>
      </c>
      <c r="R3710">
        <f>YEAR(O3710)</f>
        <v>2014</v>
      </c>
    </row>
    <row r="3711" spans="1:18" ht="43.5" hidden="1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>(((J3711/60)/60)/24)+DATE(1970,1,1)</f>
        <v>41785.707708333335</v>
      </c>
      <c r="P3711" t="str">
        <f>LEFT(N3711,SEARCH("/",N3711)-1)</f>
        <v>theater</v>
      </c>
      <c r="Q3711" t="str">
        <f>RIGHT(N3711,LEN(N3711)-SEARCH("/",N3711))</f>
        <v>plays</v>
      </c>
      <c r="R3711">
        <f>YEAR(O3711)</f>
        <v>2014</v>
      </c>
    </row>
    <row r="3712" spans="1:18" ht="29" hidden="1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>(((J3712/60)/60)/24)+DATE(1970,1,1)</f>
        <v>42072.576249999998</v>
      </c>
      <c r="P3712" t="str">
        <f>LEFT(N3712,SEARCH("/",N3712)-1)</f>
        <v>theater</v>
      </c>
      <c r="Q3712" t="str">
        <f>RIGHT(N3712,LEN(N3712)-SEARCH("/",N3712))</f>
        <v>plays</v>
      </c>
      <c r="R3712">
        <f>YEAR(O3712)</f>
        <v>2015</v>
      </c>
    </row>
    <row r="3713" spans="1:18" ht="29" hidden="1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>(((J3713/60)/60)/24)+DATE(1970,1,1)</f>
        <v>41779.724224537036</v>
      </c>
      <c r="P3713" t="str">
        <f>LEFT(N3713,SEARCH("/",N3713)-1)</f>
        <v>theater</v>
      </c>
      <c r="Q3713" t="str">
        <f>RIGHT(N3713,LEN(N3713)-SEARCH("/",N3713))</f>
        <v>plays</v>
      </c>
      <c r="R3713">
        <f>YEAR(O3713)</f>
        <v>2014</v>
      </c>
    </row>
    <row r="3714" spans="1:18" ht="58" hidden="1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>(((J3714/60)/60)/24)+DATE(1970,1,1)</f>
        <v>42134.172071759262</v>
      </c>
      <c r="P3714" t="str">
        <f>LEFT(N3714,SEARCH("/",N3714)-1)</f>
        <v>theater</v>
      </c>
      <c r="Q3714" t="str">
        <f>RIGHT(N3714,LEN(N3714)-SEARCH("/",N3714))</f>
        <v>plays</v>
      </c>
      <c r="R3714">
        <f>YEAR(O3714)</f>
        <v>2015</v>
      </c>
    </row>
    <row r="3715" spans="1:18" ht="43.5" hidden="1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>(((J3715/60)/60)/24)+DATE(1970,1,1)</f>
        <v>42505.738032407404</v>
      </c>
      <c r="P3715" t="str">
        <f>LEFT(N3715,SEARCH("/",N3715)-1)</f>
        <v>theater</v>
      </c>
      <c r="Q3715" t="str">
        <f>RIGHT(N3715,LEN(N3715)-SEARCH("/",N3715))</f>
        <v>plays</v>
      </c>
      <c r="R3715">
        <f>YEAR(O3715)</f>
        <v>2016</v>
      </c>
    </row>
    <row r="3716" spans="1:18" ht="43.5" hidden="1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>(((J3716/60)/60)/24)+DATE(1970,1,1)</f>
        <v>42118.556331018524</v>
      </c>
      <c r="P3716" t="str">
        <f>LEFT(N3716,SEARCH("/",N3716)-1)</f>
        <v>theater</v>
      </c>
      <c r="Q3716" t="str">
        <f>RIGHT(N3716,LEN(N3716)-SEARCH("/",N3716))</f>
        <v>plays</v>
      </c>
      <c r="R3716">
        <f>YEAR(O3716)</f>
        <v>2015</v>
      </c>
    </row>
    <row r="3717" spans="1:18" ht="43.5" hidden="1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>(((J3717/60)/60)/24)+DATE(1970,1,1)</f>
        <v>42036.995590277773</v>
      </c>
      <c r="P3717" t="str">
        <f>LEFT(N3717,SEARCH("/",N3717)-1)</f>
        <v>theater</v>
      </c>
      <c r="Q3717" t="str">
        <f>RIGHT(N3717,LEN(N3717)-SEARCH("/",N3717))</f>
        <v>plays</v>
      </c>
      <c r="R3717">
        <f>YEAR(O3717)</f>
        <v>2015</v>
      </c>
    </row>
    <row r="3718" spans="1:18" ht="43.5" hidden="1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>(((J3718/60)/60)/24)+DATE(1970,1,1)</f>
        <v>42360.887835648144</v>
      </c>
      <c r="P3718" t="str">
        <f>LEFT(N3718,SEARCH("/",N3718)-1)</f>
        <v>theater</v>
      </c>
      <c r="Q3718" t="str">
        <f>RIGHT(N3718,LEN(N3718)-SEARCH("/",N3718))</f>
        <v>plays</v>
      </c>
      <c r="R3718">
        <f>YEAR(O3718)</f>
        <v>2015</v>
      </c>
    </row>
    <row r="3719" spans="1:18" ht="43.5" hidden="1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>(((J3719/60)/60)/24)+DATE(1970,1,1)</f>
        <v>42102.866307870368</v>
      </c>
      <c r="P3719" t="str">
        <f>LEFT(N3719,SEARCH("/",N3719)-1)</f>
        <v>theater</v>
      </c>
      <c r="Q3719" t="str">
        <f>RIGHT(N3719,LEN(N3719)-SEARCH("/",N3719))</f>
        <v>plays</v>
      </c>
      <c r="R3719">
        <f>YEAR(O3719)</f>
        <v>2015</v>
      </c>
    </row>
    <row r="3720" spans="1:18" ht="43.5" hidden="1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>(((J3720/60)/60)/24)+DATE(1970,1,1)</f>
        <v>42032.716145833328</v>
      </c>
      <c r="P3720" t="str">
        <f>LEFT(N3720,SEARCH("/",N3720)-1)</f>
        <v>theater</v>
      </c>
      <c r="Q3720" t="str">
        <f>RIGHT(N3720,LEN(N3720)-SEARCH("/",N3720))</f>
        <v>plays</v>
      </c>
      <c r="R3720">
        <f>YEAR(O3720)</f>
        <v>2015</v>
      </c>
    </row>
    <row r="3721" spans="1:18" ht="29" hidden="1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>(((J3721/60)/60)/24)+DATE(1970,1,1)</f>
        <v>42147.729930555557</v>
      </c>
      <c r="P3721" t="str">
        <f>LEFT(N3721,SEARCH("/",N3721)-1)</f>
        <v>theater</v>
      </c>
      <c r="Q3721" t="str">
        <f>RIGHT(N3721,LEN(N3721)-SEARCH("/",N3721))</f>
        <v>plays</v>
      </c>
      <c r="R3721">
        <f>YEAR(O3721)</f>
        <v>2015</v>
      </c>
    </row>
    <row r="3722" spans="1:18" ht="29" hidden="1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>(((J3722/60)/60)/24)+DATE(1970,1,1)</f>
        <v>42165.993125000001</v>
      </c>
      <c r="P3722" t="str">
        <f>LEFT(N3722,SEARCH("/",N3722)-1)</f>
        <v>theater</v>
      </c>
      <c r="Q3722" t="str">
        <f>RIGHT(N3722,LEN(N3722)-SEARCH("/",N3722))</f>
        <v>plays</v>
      </c>
      <c r="R3722">
        <f>YEAR(O3722)</f>
        <v>2015</v>
      </c>
    </row>
    <row r="3723" spans="1:18" ht="58" hidden="1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>(((J3723/60)/60)/24)+DATE(1970,1,1)</f>
        <v>41927.936157407406</v>
      </c>
      <c r="P3723" t="str">
        <f>LEFT(N3723,SEARCH("/",N3723)-1)</f>
        <v>theater</v>
      </c>
      <c r="Q3723" t="str">
        <f>RIGHT(N3723,LEN(N3723)-SEARCH("/",N3723))</f>
        <v>plays</v>
      </c>
      <c r="R3723">
        <f>YEAR(O3723)</f>
        <v>2014</v>
      </c>
    </row>
    <row r="3724" spans="1:18" ht="58" hidden="1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>(((J3724/60)/60)/24)+DATE(1970,1,1)</f>
        <v>42381.671840277777</v>
      </c>
      <c r="P3724" t="str">
        <f>LEFT(N3724,SEARCH("/",N3724)-1)</f>
        <v>theater</v>
      </c>
      <c r="Q3724" t="str">
        <f>RIGHT(N3724,LEN(N3724)-SEARCH("/",N3724))</f>
        <v>plays</v>
      </c>
      <c r="R3724">
        <f>YEAR(O3724)</f>
        <v>2016</v>
      </c>
    </row>
    <row r="3725" spans="1:18" ht="29" hidden="1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>(((J3725/60)/60)/24)+DATE(1970,1,1)</f>
        <v>41943.753032407411</v>
      </c>
      <c r="P3725" t="str">
        <f>LEFT(N3725,SEARCH("/",N3725)-1)</f>
        <v>theater</v>
      </c>
      <c r="Q3725" t="str">
        <f>RIGHT(N3725,LEN(N3725)-SEARCH("/",N3725))</f>
        <v>plays</v>
      </c>
      <c r="R3725">
        <f>YEAR(O3725)</f>
        <v>2014</v>
      </c>
    </row>
    <row r="3726" spans="1:18" ht="43.5" hidden="1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>(((J3726/60)/60)/24)+DATE(1970,1,1)</f>
        <v>42465.491435185191</v>
      </c>
      <c r="P3726" t="str">
        <f>LEFT(N3726,SEARCH("/",N3726)-1)</f>
        <v>theater</v>
      </c>
      <c r="Q3726" t="str">
        <f>RIGHT(N3726,LEN(N3726)-SEARCH("/",N3726))</f>
        <v>plays</v>
      </c>
      <c r="R3726">
        <f>YEAR(O3726)</f>
        <v>2016</v>
      </c>
    </row>
    <row r="3727" spans="1:18" ht="43.5" hidden="1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>(((J3727/60)/60)/24)+DATE(1970,1,1)</f>
        <v>42401.945219907408</v>
      </c>
      <c r="P3727" t="str">
        <f>LEFT(N3727,SEARCH("/",N3727)-1)</f>
        <v>theater</v>
      </c>
      <c r="Q3727" t="str">
        <f>RIGHT(N3727,LEN(N3727)-SEARCH("/",N3727))</f>
        <v>plays</v>
      </c>
      <c r="R3727">
        <f>YEAR(O3727)</f>
        <v>2016</v>
      </c>
    </row>
    <row r="3728" spans="1:18" ht="43.5" hidden="1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>(((J3728/60)/60)/24)+DATE(1970,1,1)</f>
        <v>42462.140868055561</v>
      </c>
      <c r="P3728" t="str">
        <f>LEFT(N3728,SEARCH("/",N3728)-1)</f>
        <v>theater</v>
      </c>
      <c r="Q3728" t="str">
        <f>RIGHT(N3728,LEN(N3728)-SEARCH("/",N3728))</f>
        <v>plays</v>
      </c>
      <c r="R3728">
        <f>YEAR(O3728)</f>
        <v>2016</v>
      </c>
    </row>
    <row r="3729" spans="1:18" ht="43.5" hidden="1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>(((J3729/60)/60)/24)+DATE(1970,1,1)</f>
        <v>42632.348310185189</v>
      </c>
      <c r="P3729" t="str">
        <f>LEFT(N3729,SEARCH("/",N3729)-1)</f>
        <v>theater</v>
      </c>
      <c r="Q3729" t="str">
        <f>RIGHT(N3729,LEN(N3729)-SEARCH("/",N3729))</f>
        <v>plays</v>
      </c>
      <c r="R3729">
        <f>YEAR(O3729)</f>
        <v>2016</v>
      </c>
    </row>
    <row r="3730" spans="1:18" ht="58" x14ac:dyDescent="0.35">
      <c r="A3730">
        <v>1413</v>
      </c>
      <c r="B3730" s="3" t="s">
        <v>1414</v>
      </c>
      <c r="C3730" s="3" t="s">
        <v>5523</v>
      </c>
      <c r="D3730" s="6">
        <v>2000</v>
      </c>
      <c r="E3730" s="8">
        <v>100</v>
      </c>
      <c r="F3730" t="s">
        <v>8220</v>
      </c>
      <c r="G3730" t="s">
        <v>8236</v>
      </c>
      <c r="H3730" t="s">
        <v>8248</v>
      </c>
      <c r="I3730">
        <v>1455964170</v>
      </c>
      <c r="J3730">
        <v>1450780170</v>
      </c>
      <c r="K3730" t="b">
        <v>0</v>
      </c>
      <c r="L3730">
        <v>1</v>
      </c>
      <c r="M3730" t="b">
        <v>0</v>
      </c>
      <c r="N3730" t="s">
        <v>8285</v>
      </c>
      <c r="O3730" s="9">
        <f>(((J3730/60)/60)/24)+DATE(1970,1,1)</f>
        <v>42360.437152777777</v>
      </c>
      <c r="P3730" t="str">
        <f>LEFT(N3730,SEARCH("/",N3730)-1)</f>
        <v>publishing</v>
      </c>
      <c r="Q3730" t="str">
        <f>RIGHT(N3730,LEN(N3730)-SEARCH("/",N3730))</f>
        <v>translations</v>
      </c>
      <c r="R3730">
        <f>YEAR(O3730)</f>
        <v>2015</v>
      </c>
    </row>
    <row r="3731" spans="1:18" x14ac:dyDescent="0.35">
      <c r="A3731">
        <v>1484</v>
      </c>
      <c r="B3731" s="3" t="s">
        <v>1485</v>
      </c>
      <c r="C3731" s="3" t="s">
        <v>5594</v>
      </c>
      <c r="D3731" s="6">
        <v>2000</v>
      </c>
      <c r="E3731" s="8">
        <v>0</v>
      </c>
      <c r="F3731" t="s">
        <v>8220</v>
      </c>
      <c r="G3731" t="s">
        <v>8223</v>
      </c>
      <c r="H3731" t="s">
        <v>8245</v>
      </c>
      <c r="I3731">
        <v>1342882260</v>
      </c>
      <c r="J3731">
        <v>1337834963</v>
      </c>
      <c r="K3731" t="b">
        <v>0</v>
      </c>
      <c r="L3731">
        <v>0</v>
      </c>
      <c r="M3731" t="b">
        <v>0</v>
      </c>
      <c r="N3731" t="s">
        <v>8273</v>
      </c>
      <c r="O3731" s="9">
        <f>(((J3731/60)/60)/24)+DATE(1970,1,1)</f>
        <v>41053.200960648144</v>
      </c>
      <c r="P3731" t="str">
        <f>LEFT(N3731,SEARCH("/",N3731)-1)</f>
        <v>publishing</v>
      </c>
      <c r="Q3731" t="str">
        <f>RIGHT(N3731,LEN(N3731)-SEARCH("/",N3731))</f>
        <v>fiction</v>
      </c>
      <c r="R3731">
        <f>YEAR(O3731)</f>
        <v>2012</v>
      </c>
    </row>
    <row r="3732" spans="1:18" ht="29" x14ac:dyDescent="0.35">
      <c r="A3732">
        <v>1495</v>
      </c>
      <c r="B3732" s="3" t="s">
        <v>1496</v>
      </c>
      <c r="C3732" s="3" t="s">
        <v>5605</v>
      </c>
      <c r="D3732" s="6">
        <v>2000</v>
      </c>
      <c r="E3732" s="8">
        <v>0</v>
      </c>
      <c r="F3732" t="s">
        <v>8220</v>
      </c>
      <c r="G3732" t="s">
        <v>8223</v>
      </c>
      <c r="H3732" t="s">
        <v>8245</v>
      </c>
      <c r="I3732">
        <v>1314471431</v>
      </c>
      <c r="J3732">
        <v>1311879431</v>
      </c>
      <c r="K3732" t="b">
        <v>0</v>
      </c>
      <c r="L3732">
        <v>0</v>
      </c>
      <c r="M3732" t="b">
        <v>0</v>
      </c>
      <c r="N3732" t="s">
        <v>8273</v>
      </c>
      <c r="O3732" s="9">
        <f>(((J3732/60)/60)/24)+DATE(1970,1,1)</f>
        <v>40752.789710648147</v>
      </c>
      <c r="P3732" t="str">
        <f>LEFT(N3732,SEARCH("/",N3732)-1)</f>
        <v>publishing</v>
      </c>
      <c r="Q3732" t="str">
        <f>RIGHT(N3732,LEN(N3732)-SEARCH("/",N3732))</f>
        <v>fiction</v>
      </c>
      <c r="R3732">
        <f>YEAR(O3732)</f>
        <v>2011</v>
      </c>
    </row>
    <row r="3733" spans="1:18" ht="58" x14ac:dyDescent="0.35">
      <c r="A3733">
        <v>1499</v>
      </c>
      <c r="B3733" s="3" t="s">
        <v>1500</v>
      </c>
      <c r="C3733" s="3" t="s">
        <v>5609</v>
      </c>
      <c r="D3733" s="6">
        <v>2000</v>
      </c>
      <c r="E3733" s="8">
        <v>5</v>
      </c>
      <c r="F3733" t="s">
        <v>8220</v>
      </c>
      <c r="G3733" t="s">
        <v>8223</v>
      </c>
      <c r="H3733" t="s">
        <v>8245</v>
      </c>
      <c r="I3733">
        <v>1470355833</v>
      </c>
      <c r="J3733">
        <v>1465171833</v>
      </c>
      <c r="K3733" t="b">
        <v>0</v>
      </c>
      <c r="L3733">
        <v>1</v>
      </c>
      <c r="M3733" t="b">
        <v>0</v>
      </c>
      <c r="N3733" t="s">
        <v>8273</v>
      </c>
      <c r="O3733" s="9">
        <f>(((J3733/60)/60)/24)+DATE(1970,1,1)</f>
        <v>42527.007326388892</v>
      </c>
      <c r="P3733" t="str">
        <f>LEFT(N3733,SEARCH("/",N3733)-1)</f>
        <v>publishing</v>
      </c>
      <c r="Q3733" t="str">
        <f>RIGHT(N3733,LEN(N3733)-SEARCH("/",N3733))</f>
        <v>fiction</v>
      </c>
      <c r="R3733">
        <f>YEAR(O3733)</f>
        <v>2016</v>
      </c>
    </row>
    <row r="3734" spans="1:18" ht="58" x14ac:dyDescent="0.35">
      <c r="A3734">
        <v>1585</v>
      </c>
      <c r="B3734" s="3" t="s">
        <v>1586</v>
      </c>
      <c r="C3734" s="3" t="s">
        <v>5695</v>
      </c>
      <c r="D3734" s="6">
        <v>2000</v>
      </c>
      <c r="E3734" s="8">
        <v>1580</v>
      </c>
      <c r="F3734" t="s">
        <v>8220</v>
      </c>
      <c r="G3734" t="s">
        <v>8228</v>
      </c>
      <c r="H3734" t="s">
        <v>8250</v>
      </c>
      <c r="I3734">
        <v>1482663600</v>
      </c>
      <c r="J3734">
        <v>1480800568</v>
      </c>
      <c r="K3734" t="b">
        <v>0</v>
      </c>
      <c r="L3734">
        <v>12</v>
      </c>
      <c r="M3734" t="b">
        <v>0</v>
      </c>
      <c r="N3734" t="s">
        <v>8289</v>
      </c>
      <c r="O3734" s="9">
        <f>(((J3734/60)/60)/24)+DATE(1970,1,1)</f>
        <v>42707.895462962959</v>
      </c>
      <c r="P3734" t="str">
        <f>LEFT(N3734,SEARCH("/",N3734)-1)</f>
        <v>photography</v>
      </c>
      <c r="Q3734" t="str">
        <f>RIGHT(N3734,LEN(N3734)-SEARCH("/",N3734))</f>
        <v>places</v>
      </c>
      <c r="R3734">
        <f>YEAR(O3734)</f>
        <v>2016</v>
      </c>
    </row>
    <row r="3735" spans="1:18" ht="43.5" x14ac:dyDescent="0.35">
      <c r="A3735">
        <v>1704</v>
      </c>
      <c r="B3735" s="3" t="s">
        <v>1705</v>
      </c>
      <c r="C3735" s="3" t="s">
        <v>5814</v>
      </c>
      <c r="D3735" s="6">
        <v>2000</v>
      </c>
      <c r="E3735" s="8">
        <v>1302</v>
      </c>
      <c r="F3735" t="s">
        <v>8220</v>
      </c>
      <c r="G3735" t="s">
        <v>8223</v>
      </c>
      <c r="H3735" t="s">
        <v>8245</v>
      </c>
      <c r="I3735">
        <v>1424056873</v>
      </c>
      <c r="J3735">
        <v>1421464873</v>
      </c>
      <c r="K3735" t="b">
        <v>0</v>
      </c>
      <c r="L3735">
        <v>11</v>
      </c>
      <c r="M3735" t="b">
        <v>0</v>
      </c>
      <c r="N3735" t="s">
        <v>8291</v>
      </c>
      <c r="O3735" s="9">
        <f>(((J3735/60)/60)/24)+DATE(1970,1,1)</f>
        <v>42021.139733796299</v>
      </c>
      <c r="P3735" t="str">
        <f>LEFT(N3735,SEARCH("/",N3735)-1)</f>
        <v>music</v>
      </c>
      <c r="Q3735" t="str">
        <f>RIGHT(N3735,LEN(N3735)-SEARCH("/",N3735))</f>
        <v>faith</v>
      </c>
      <c r="R3735">
        <f>YEAR(O3735)</f>
        <v>2015</v>
      </c>
    </row>
    <row r="3736" spans="1:18" ht="43.5" x14ac:dyDescent="0.35">
      <c r="A3736">
        <v>1705</v>
      </c>
      <c r="B3736" s="3" t="s">
        <v>1706</v>
      </c>
      <c r="C3736" s="3" t="s">
        <v>5815</v>
      </c>
      <c r="D3736" s="6">
        <v>2000</v>
      </c>
      <c r="E3736" s="8">
        <v>0</v>
      </c>
      <c r="F3736" t="s">
        <v>8220</v>
      </c>
      <c r="G3736" t="s">
        <v>8223</v>
      </c>
      <c r="H3736" t="s">
        <v>8245</v>
      </c>
      <c r="I3736">
        <v>1441814400</v>
      </c>
      <c r="J3736">
        <v>1440807846</v>
      </c>
      <c r="K3736" t="b">
        <v>0</v>
      </c>
      <c r="L3736">
        <v>0</v>
      </c>
      <c r="M3736" t="b">
        <v>0</v>
      </c>
      <c r="N3736" t="s">
        <v>8291</v>
      </c>
      <c r="O3736" s="9">
        <f>(((J3736/60)/60)/24)+DATE(1970,1,1)</f>
        <v>42245.016736111109</v>
      </c>
      <c r="P3736" t="str">
        <f>LEFT(N3736,SEARCH("/",N3736)-1)</f>
        <v>music</v>
      </c>
      <c r="Q3736" t="str">
        <f>RIGHT(N3736,LEN(N3736)-SEARCH("/",N3736))</f>
        <v>faith</v>
      </c>
      <c r="R3736">
        <f>YEAR(O3736)</f>
        <v>2015</v>
      </c>
    </row>
    <row r="3737" spans="1:18" ht="58" x14ac:dyDescent="0.35">
      <c r="A3737">
        <v>1716</v>
      </c>
      <c r="B3737" s="3" t="s">
        <v>1717</v>
      </c>
      <c r="C3737" s="3" t="s">
        <v>5826</v>
      </c>
      <c r="D3737" s="6">
        <v>2000</v>
      </c>
      <c r="E3737" s="8">
        <v>150</v>
      </c>
      <c r="F3737" t="s">
        <v>8220</v>
      </c>
      <c r="G3737" t="s">
        <v>8223</v>
      </c>
      <c r="H3737" t="s">
        <v>8245</v>
      </c>
      <c r="I3737">
        <v>1481295099</v>
      </c>
      <c r="J3737">
        <v>1477835499</v>
      </c>
      <c r="K3737" t="b">
        <v>0</v>
      </c>
      <c r="L3737">
        <v>3</v>
      </c>
      <c r="M3737" t="b">
        <v>0</v>
      </c>
      <c r="N3737" t="s">
        <v>8291</v>
      </c>
      <c r="O3737" s="9">
        <f>(((J3737/60)/60)/24)+DATE(1970,1,1)</f>
        <v>42673.577534722222</v>
      </c>
      <c r="P3737" t="str">
        <f>LEFT(N3737,SEARCH("/",N3737)-1)</f>
        <v>music</v>
      </c>
      <c r="Q3737" t="str">
        <f>RIGHT(N3737,LEN(N3737)-SEARCH("/",N3737))</f>
        <v>faith</v>
      </c>
      <c r="R3737">
        <f>YEAR(O3737)</f>
        <v>2016</v>
      </c>
    </row>
    <row r="3738" spans="1:18" ht="43.5" x14ac:dyDescent="0.35">
      <c r="A3738">
        <v>1986</v>
      </c>
      <c r="B3738" s="3" t="s">
        <v>1987</v>
      </c>
      <c r="C3738" s="3" t="s">
        <v>6096</v>
      </c>
      <c r="D3738" s="6">
        <v>2000</v>
      </c>
      <c r="E3738" s="8">
        <v>1</v>
      </c>
      <c r="F3738" t="s">
        <v>8220</v>
      </c>
      <c r="G3738" t="s">
        <v>8224</v>
      </c>
      <c r="H3738" t="s">
        <v>8246</v>
      </c>
      <c r="I3738">
        <v>1457947483</v>
      </c>
      <c r="J3738">
        <v>1455359083</v>
      </c>
      <c r="K3738" t="b">
        <v>0</v>
      </c>
      <c r="L3738">
        <v>1</v>
      </c>
      <c r="M3738" t="b">
        <v>0</v>
      </c>
      <c r="N3738" t="s">
        <v>8294</v>
      </c>
      <c r="O3738" s="9">
        <f>(((J3738/60)/60)/24)+DATE(1970,1,1)</f>
        <v>42413.433831018512</v>
      </c>
      <c r="P3738" t="str">
        <f>LEFT(N3738,SEARCH("/",N3738)-1)</f>
        <v>photography</v>
      </c>
      <c r="Q3738" t="str">
        <f>RIGHT(N3738,LEN(N3738)-SEARCH("/",N3738))</f>
        <v>people</v>
      </c>
      <c r="R3738">
        <f>YEAR(O3738)</f>
        <v>2016</v>
      </c>
    </row>
    <row r="3739" spans="1:18" ht="29" x14ac:dyDescent="0.35">
      <c r="A3739">
        <v>1991</v>
      </c>
      <c r="B3739" s="3" t="s">
        <v>1992</v>
      </c>
      <c r="C3739" s="3" t="s">
        <v>6101</v>
      </c>
      <c r="D3739" s="6">
        <v>2000</v>
      </c>
      <c r="E3739" s="8">
        <v>140</v>
      </c>
      <c r="F3739" t="s">
        <v>8220</v>
      </c>
      <c r="G3739" t="s">
        <v>8223</v>
      </c>
      <c r="H3739" t="s">
        <v>8245</v>
      </c>
      <c r="I3739">
        <v>1435958786</v>
      </c>
      <c r="J3739">
        <v>1434144386</v>
      </c>
      <c r="K3739" t="b">
        <v>0</v>
      </c>
      <c r="L3739">
        <v>3</v>
      </c>
      <c r="M3739" t="b">
        <v>0</v>
      </c>
      <c r="N3739" t="s">
        <v>8294</v>
      </c>
      <c r="O3739" s="9">
        <f>(((J3739/60)/60)/24)+DATE(1970,1,1)</f>
        <v>42167.89335648148</v>
      </c>
      <c r="P3739" t="str">
        <f>LEFT(N3739,SEARCH("/",N3739)-1)</f>
        <v>photography</v>
      </c>
      <c r="Q3739" t="str">
        <f>RIGHT(N3739,LEN(N3739)-SEARCH("/",N3739))</f>
        <v>people</v>
      </c>
      <c r="R3739">
        <f>YEAR(O3739)</f>
        <v>2015</v>
      </c>
    </row>
    <row r="3740" spans="1:18" ht="43.5" x14ac:dyDescent="0.35">
      <c r="A3740">
        <v>1993</v>
      </c>
      <c r="B3740" s="3" t="s">
        <v>1994</v>
      </c>
      <c r="C3740" s="3" t="s">
        <v>6103</v>
      </c>
      <c r="D3740" s="6">
        <v>2000</v>
      </c>
      <c r="E3740" s="8">
        <v>0</v>
      </c>
      <c r="F3740" t="s">
        <v>8220</v>
      </c>
      <c r="G3740" t="s">
        <v>8224</v>
      </c>
      <c r="H3740" t="s">
        <v>8246</v>
      </c>
      <c r="I3740">
        <v>1450706837</v>
      </c>
      <c r="J3740">
        <v>1448114837</v>
      </c>
      <c r="K3740" t="b">
        <v>0</v>
      </c>
      <c r="L3740">
        <v>0</v>
      </c>
      <c r="M3740" t="b">
        <v>0</v>
      </c>
      <c r="N3740" t="s">
        <v>8294</v>
      </c>
      <c r="O3740" s="9">
        <f>(((J3740/60)/60)/24)+DATE(1970,1,1)</f>
        <v>42329.58839120371</v>
      </c>
      <c r="P3740" t="str">
        <f>LEFT(N3740,SEARCH("/",N3740)-1)</f>
        <v>photography</v>
      </c>
      <c r="Q3740" t="str">
        <f>RIGHT(N3740,LEN(N3740)-SEARCH("/",N3740))</f>
        <v>people</v>
      </c>
      <c r="R3740">
        <f>YEAR(O3740)</f>
        <v>2015</v>
      </c>
    </row>
    <row r="3741" spans="1:18" ht="43.5" x14ac:dyDescent="0.35">
      <c r="A3741">
        <v>2129</v>
      </c>
      <c r="B3741" s="3" t="s">
        <v>2130</v>
      </c>
      <c r="C3741" s="3" t="s">
        <v>6239</v>
      </c>
      <c r="D3741" s="6">
        <v>2000</v>
      </c>
      <c r="E3741" s="8">
        <v>236</v>
      </c>
      <c r="F3741" t="s">
        <v>8220</v>
      </c>
      <c r="G3741" t="s">
        <v>8223</v>
      </c>
      <c r="H3741" t="s">
        <v>8245</v>
      </c>
      <c r="I3741">
        <v>1457570100</v>
      </c>
      <c r="J3741">
        <v>1454978100</v>
      </c>
      <c r="K3741" t="b">
        <v>0</v>
      </c>
      <c r="L3741">
        <v>12</v>
      </c>
      <c r="M3741" t="b">
        <v>0</v>
      </c>
      <c r="N3741" t="s">
        <v>8280</v>
      </c>
      <c r="O3741" s="9">
        <f>(((J3741/60)/60)/24)+DATE(1970,1,1)</f>
        <v>42409.024305555555</v>
      </c>
      <c r="P3741" t="str">
        <f>LEFT(N3741,SEARCH("/",N3741)-1)</f>
        <v>games</v>
      </c>
      <c r="Q3741" t="str">
        <f>RIGHT(N3741,LEN(N3741)-SEARCH("/",N3741))</f>
        <v>video games</v>
      </c>
      <c r="R3741">
        <f>YEAR(O3741)</f>
        <v>2016</v>
      </c>
    </row>
    <row r="3742" spans="1:18" ht="43.5" x14ac:dyDescent="0.35">
      <c r="A3742">
        <v>2143</v>
      </c>
      <c r="B3742" s="3" t="s">
        <v>2144</v>
      </c>
      <c r="C3742" s="3" t="s">
        <v>6253</v>
      </c>
      <c r="D3742" s="6">
        <v>2000</v>
      </c>
      <c r="E3742" s="8">
        <v>225</v>
      </c>
      <c r="F3742" t="s">
        <v>8220</v>
      </c>
      <c r="G3742" t="s">
        <v>8223</v>
      </c>
      <c r="H3742" t="s">
        <v>8245</v>
      </c>
      <c r="I3742">
        <v>1279738800</v>
      </c>
      <c r="J3742">
        <v>1275599812</v>
      </c>
      <c r="K3742" t="b">
        <v>0</v>
      </c>
      <c r="L3742">
        <v>5</v>
      </c>
      <c r="M3742" t="b">
        <v>0</v>
      </c>
      <c r="N3742" t="s">
        <v>8280</v>
      </c>
      <c r="O3742" s="9">
        <f>(((J3742/60)/60)/24)+DATE(1970,1,1)</f>
        <v>40332.886712962965</v>
      </c>
      <c r="P3742" t="str">
        <f>LEFT(N3742,SEARCH("/",N3742)-1)</f>
        <v>games</v>
      </c>
      <c r="Q3742" t="str">
        <f>RIGHT(N3742,LEN(N3742)-SEARCH("/",N3742))</f>
        <v>video games</v>
      </c>
      <c r="R3742">
        <f>YEAR(O3742)</f>
        <v>2010</v>
      </c>
    </row>
    <row r="3743" spans="1:18" ht="58" x14ac:dyDescent="0.35">
      <c r="A3743">
        <v>2149</v>
      </c>
      <c r="B3743" s="3" t="s">
        <v>2150</v>
      </c>
      <c r="C3743" s="3" t="s">
        <v>6259</v>
      </c>
      <c r="D3743" s="6">
        <v>2000</v>
      </c>
      <c r="E3743" s="8">
        <v>0</v>
      </c>
      <c r="F3743" t="s">
        <v>8220</v>
      </c>
      <c r="G3743" t="s">
        <v>8223</v>
      </c>
      <c r="H3743" t="s">
        <v>8245</v>
      </c>
      <c r="I3743">
        <v>1280534400</v>
      </c>
      <c r="J3743">
        <v>1277512556</v>
      </c>
      <c r="K3743" t="b">
        <v>0</v>
      </c>
      <c r="L3743">
        <v>0</v>
      </c>
      <c r="M3743" t="b">
        <v>0</v>
      </c>
      <c r="N3743" t="s">
        <v>8280</v>
      </c>
      <c r="O3743" s="9">
        <f>(((J3743/60)/60)/24)+DATE(1970,1,1)</f>
        <v>40355.024953703702</v>
      </c>
      <c r="P3743" t="str">
        <f>LEFT(N3743,SEARCH("/",N3743)-1)</f>
        <v>games</v>
      </c>
      <c r="Q3743" t="str">
        <f>RIGHT(N3743,LEN(N3743)-SEARCH("/",N3743))</f>
        <v>video games</v>
      </c>
      <c r="R3743">
        <f>YEAR(O3743)</f>
        <v>2010</v>
      </c>
    </row>
    <row r="3744" spans="1:18" ht="43.5" x14ac:dyDescent="0.35">
      <c r="A3744">
        <v>2753</v>
      </c>
      <c r="B3744" s="3" t="s">
        <v>2753</v>
      </c>
      <c r="C3744" s="3" t="s">
        <v>6863</v>
      </c>
      <c r="D3744" s="6">
        <v>2000</v>
      </c>
      <c r="E3744" s="8">
        <v>380</v>
      </c>
      <c r="F3744" t="s">
        <v>8220</v>
      </c>
      <c r="G3744" t="s">
        <v>8223</v>
      </c>
      <c r="H3744" t="s">
        <v>8245</v>
      </c>
      <c r="I3744">
        <v>1346017023</v>
      </c>
      <c r="J3744">
        <v>1343425023</v>
      </c>
      <c r="K3744" t="b">
        <v>0</v>
      </c>
      <c r="L3744">
        <v>8</v>
      </c>
      <c r="M3744" t="b">
        <v>0</v>
      </c>
      <c r="N3744" t="s">
        <v>8302</v>
      </c>
      <c r="O3744" s="9">
        <f>(((J3744/60)/60)/24)+DATE(1970,1,1)</f>
        <v>41117.900729166664</v>
      </c>
      <c r="P3744" t="str">
        <f>LEFT(N3744,SEARCH("/",N3744)-1)</f>
        <v>publishing</v>
      </c>
      <c r="Q3744" t="str">
        <f>RIGHT(N3744,LEN(N3744)-SEARCH("/",N3744))</f>
        <v>children's books</v>
      </c>
      <c r="R3744">
        <f>YEAR(O3744)</f>
        <v>2012</v>
      </c>
    </row>
    <row r="3745" spans="1:18" ht="58" x14ac:dyDescent="0.35">
      <c r="A3745">
        <v>2758</v>
      </c>
      <c r="B3745" s="3" t="s">
        <v>2758</v>
      </c>
      <c r="C3745" s="3" t="s">
        <v>6868</v>
      </c>
      <c r="D3745" s="6">
        <v>2000</v>
      </c>
      <c r="E3745" s="8">
        <v>234</v>
      </c>
      <c r="F3745" t="s">
        <v>8220</v>
      </c>
      <c r="G3745" t="s">
        <v>8225</v>
      </c>
      <c r="H3745" t="s">
        <v>8247</v>
      </c>
      <c r="I3745">
        <v>1476095783</v>
      </c>
      <c r="J3745">
        <v>1474886183</v>
      </c>
      <c r="K3745" t="b">
        <v>0</v>
      </c>
      <c r="L3745">
        <v>6</v>
      </c>
      <c r="M3745" t="b">
        <v>0</v>
      </c>
      <c r="N3745" t="s">
        <v>8302</v>
      </c>
      <c r="O3745" s="9">
        <f>(((J3745/60)/60)/24)+DATE(1970,1,1)</f>
        <v>42639.441932870366</v>
      </c>
      <c r="P3745" t="str">
        <f>LEFT(N3745,SEARCH("/",N3745)-1)</f>
        <v>publishing</v>
      </c>
      <c r="Q3745" t="str">
        <f>RIGHT(N3745,LEN(N3745)-SEARCH("/",N3745))</f>
        <v>children's books</v>
      </c>
      <c r="R3745">
        <f>YEAR(O3745)</f>
        <v>2016</v>
      </c>
    </row>
    <row r="3746" spans="1:18" ht="43.5" x14ac:dyDescent="0.35">
      <c r="A3746">
        <v>2847</v>
      </c>
      <c r="B3746" s="3" t="s">
        <v>2847</v>
      </c>
      <c r="C3746" s="3" t="s">
        <v>6957</v>
      </c>
      <c r="D3746" s="6">
        <v>2000</v>
      </c>
      <c r="E3746" s="8">
        <v>0</v>
      </c>
      <c r="F3746" t="s">
        <v>8220</v>
      </c>
      <c r="G3746" t="s">
        <v>8223</v>
      </c>
      <c r="H3746" t="s">
        <v>8245</v>
      </c>
      <c r="I3746">
        <v>1464031265</v>
      </c>
      <c r="J3746">
        <v>1458847265</v>
      </c>
      <c r="K3746" t="b">
        <v>0</v>
      </c>
      <c r="L3746">
        <v>0</v>
      </c>
      <c r="M3746" t="b">
        <v>0</v>
      </c>
      <c r="N3746" t="s">
        <v>8269</v>
      </c>
      <c r="O3746" s="9">
        <f>(((J3746/60)/60)/24)+DATE(1970,1,1)</f>
        <v>42453.806307870371</v>
      </c>
      <c r="P3746" t="str">
        <f>LEFT(N3746,SEARCH("/",N3746)-1)</f>
        <v>theater</v>
      </c>
      <c r="Q3746" t="str">
        <f>RIGHT(N3746,LEN(N3746)-SEARCH("/",N3746))</f>
        <v>plays</v>
      </c>
      <c r="R3746">
        <f>YEAR(O3746)</f>
        <v>2016</v>
      </c>
    </row>
    <row r="3747" spans="1:18" ht="43.5" x14ac:dyDescent="0.35">
      <c r="A3747">
        <v>2859</v>
      </c>
      <c r="B3747" s="3" t="s">
        <v>2859</v>
      </c>
      <c r="C3747" s="3" t="s">
        <v>6969</v>
      </c>
      <c r="D3747" s="6">
        <v>2000</v>
      </c>
      <c r="E3747" s="8">
        <v>35</v>
      </c>
      <c r="F3747" t="s">
        <v>8220</v>
      </c>
      <c r="G3747" t="s">
        <v>8225</v>
      </c>
      <c r="H3747" t="s">
        <v>8247</v>
      </c>
      <c r="I3747">
        <v>1444984904</v>
      </c>
      <c r="J3747">
        <v>1439800904</v>
      </c>
      <c r="K3747" t="b">
        <v>0</v>
      </c>
      <c r="L3747">
        <v>1</v>
      </c>
      <c r="M3747" t="b">
        <v>0</v>
      </c>
      <c r="N3747" t="s">
        <v>8269</v>
      </c>
      <c r="O3747" s="9">
        <f>(((J3747/60)/60)/24)+DATE(1970,1,1)</f>
        <v>42233.362314814818</v>
      </c>
      <c r="P3747" t="str">
        <f>LEFT(N3747,SEARCH("/",N3747)-1)</f>
        <v>theater</v>
      </c>
      <c r="Q3747" t="str">
        <f>RIGHT(N3747,LEN(N3747)-SEARCH("/",N3747))</f>
        <v>plays</v>
      </c>
      <c r="R3747">
        <f>YEAR(O3747)</f>
        <v>2015</v>
      </c>
    </row>
    <row r="3748" spans="1:18" ht="43.5" x14ac:dyDescent="0.35">
      <c r="A3748">
        <v>2890</v>
      </c>
      <c r="B3748" s="3" t="s">
        <v>2890</v>
      </c>
      <c r="C3748" s="3" t="s">
        <v>7000</v>
      </c>
      <c r="D3748" s="6">
        <v>2000</v>
      </c>
      <c r="E3748" s="8">
        <v>21</v>
      </c>
      <c r="F3748" t="s">
        <v>8220</v>
      </c>
      <c r="G3748" t="s">
        <v>8223</v>
      </c>
      <c r="H3748" t="s">
        <v>8245</v>
      </c>
      <c r="I3748">
        <v>1407553200</v>
      </c>
      <c r="J3748">
        <v>1405100992</v>
      </c>
      <c r="K3748" t="b">
        <v>0</v>
      </c>
      <c r="L3748">
        <v>3</v>
      </c>
      <c r="M3748" t="b">
        <v>0</v>
      </c>
      <c r="N3748" t="s">
        <v>8269</v>
      </c>
      <c r="O3748" s="9">
        <f>(((J3748/60)/60)/24)+DATE(1970,1,1)</f>
        <v>41831.742962962962</v>
      </c>
      <c r="P3748" t="str">
        <f>LEFT(N3748,SEARCH("/",N3748)-1)</f>
        <v>theater</v>
      </c>
      <c r="Q3748" t="str">
        <f>RIGHT(N3748,LEN(N3748)-SEARCH("/",N3748))</f>
        <v>plays</v>
      </c>
      <c r="R3748">
        <f>YEAR(O3748)</f>
        <v>2014</v>
      </c>
    </row>
    <row r="3749" spans="1:18" ht="43.5" x14ac:dyDescent="0.35">
      <c r="A3749">
        <v>2917</v>
      </c>
      <c r="B3749" s="3" t="s">
        <v>2917</v>
      </c>
      <c r="C3749" s="3" t="s">
        <v>7027</v>
      </c>
      <c r="D3749" s="6">
        <v>2000</v>
      </c>
      <c r="E3749" s="8">
        <v>437</v>
      </c>
      <c r="F3749" t="s">
        <v>8220</v>
      </c>
      <c r="G3749" t="s">
        <v>8223</v>
      </c>
      <c r="H3749" t="s">
        <v>8245</v>
      </c>
      <c r="I3749">
        <v>1442381847</v>
      </c>
      <c r="J3749">
        <v>1440826647</v>
      </c>
      <c r="K3749" t="b">
        <v>0</v>
      </c>
      <c r="L3749">
        <v>9</v>
      </c>
      <c r="M3749" t="b">
        <v>0</v>
      </c>
      <c r="N3749" t="s">
        <v>8269</v>
      </c>
      <c r="O3749" s="9">
        <f>(((J3749/60)/60)/24)+DATE(1970,1,1)</f>
        <v>42245.234340277777</v>
      </c>
      <c r="P3749" t="str">
        <f>LEFT(N3749,SEARCH("/",N3749)-1)</f>
        <v>theater</v>
      </c>
      <c r="Q3749" t="str">
        <f>RIGHT(N3749,LEN(N3749)-SEARCH("/",N3749))</f>
        <v>plays</v>
      </c>
      <c r="R3749">
        <f>YEAR(O3749)</f>
        <v>2015</v>
      </c>
    </row>
    <row r="3750" spans="1:18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>(((J3750/60)/60)/24)+DATE(1970,1,1)</f>
        <v>42395.706435185188</v>
      </c>
      <c r="P3750" t="str">
        <f>LEFT(N3750,SEARCH("/",N3750)-1)</f>
        <v>theater</v>
      </c>
      <c r="Q3750" t="str">
        <f>RIGHT(N3750,LEN(N3750)-SEARCH("/",N3750))</f>
        <v>musical</v>
      </c>
      <c r="R3750">
        <f>YEAR(O3750)</f>
        <v>2016</v>
      </c>
    </row>
    <row r="3751" spans="1:18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>(((J3751/60)/60)/24)+DATE(1970,1,1)</f>
        <v>42458.127175925925</v>
      </c>
      <c r="P3751" t="str">
        <f>LEFT(N3751,SEARCH("/",N3751)-1)</f>
        <v>theater</v>
      </c>
      <c r="Q3751" t="str">
        <f>RIGHT(N3751,LEN(N3751)-SEARCH("/",N3751))</f>
        <v>musical</v>
      </c>
      <c r="R3751">
        <f>YEAR(O3751)</f>
        <v>2016</v>
      </c>
    </row>
    <row r="3752" spans="1:18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>(((J3752/60)/60)/24)+DATE(1970,1,1)</f>
        <v>42016.981574074074</v>
      </c>
      <c r="P3752" t="str">
        <f>LEFT(N3752,SEARCH("/",N3752)-1)</f>
        <v>theater</v>
      </c>
      <c r="Q3752" t="str">
        <f>RIGHT(N3752,LEN(N3752)-SEARCH("/",N3752))</f>
        <v>musical</v>
      </c>
      <c r="R3752">
        <f>YEAR(O3752)</f>
        <v>2015</v>
      </c>
    </row>
    <row r="3753" spans="1:18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>(((J3753/60)/60)/24)+DATE(1970,1,1)</f>
        <v>42403.035567129627</v>
      </c>
      <c r="P3753" t="str">
        <f>LEFT(N3753,SEARCH("/",N3753)-1)</f>
        <v>theater</v>
      </c>
      <c r="Q3753" t="str">
        <f>RIGHT(N3753,LEN(N3753)-SEARCH("/",N3753))</f>
        <v>musical</v>
      </c>
      <c r="R3753">
        <f>YEAR(O3753)</f>
        <v>2016</v>
      </c>
    </row>
    <row r="3754" spans="1:18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>(((J3754/60)/60)/24)+DATE(1970,1,1)</f>
        <v>42619.802488425921</v>
      </c>
      <c r="P3754" t="str">
        <f>LEFT(N3754,SEARCH("/",N3754)-1)</f>
        <v>theater</v>
      </c>
      <c r="Q3754" t="str">
        <f>RIGHT(N3754,LEN(N3754)-SEARCH("/",N3754))</f>
        <v>musical</v>
      </c>
      <c r="R3754">
        <f>YEAR(O3754)</f>
        <v>2016</v>
      </c>
    </row>
    <row r="3755" spans="1:18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>(((J3755/60)/60)/24)+DATE(1970,1,1)</f>
        <v>42128.824074074073</v>
      </c>
      <c r="P3755" t="str">
        <f>LEFT(N3755,SEARCH("/",N3755)-1)</f>
        <v>theater</v>
      </c>
      <c r="Q3755" t="str">
        <f>RIGHT(N3755,LEN(N3755)-SEARCH("/",N3755))</f>
        <v>musical</v>
      </c>
      <c r="R3755">
        <f>YEAR(O3755)</f>
        <v>2015</v>
      </c>
    </row>
    <row r="3756" spans="1:18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>(((J3756/60)/60)/24)+DATE(1970,1,1)</f>
        <v>41808.881215277775</v>
      </c>
      <c r="P3756" t="str">
        <f>LEFT(N3756,SEARCH("/",N3756)-1)</f>
        <v>theater</v>
      </c>
      <c r="Q3756" t="str">
        <f>RIGHT(N3756,LEN(N3756)-SEARCH("/",N3756))</f>
        <v>musical</v>
      </c>
      <c r="R3756">
        <f>YEAR(O3756)</f>
        <v>2014</v>
      </c>
    </row>
    <row r="3757" spans="1:18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>(((J3757/60)/60)/24)+DATE(1970,1,1)</f>
        <v>42445.866979166662</v>
      </c>
      <c r="P3757" t="str">
        <f>LEFT(N3757,SEARCH("/",N3757)-1)</f>
        <v>theater</v>
      </c>
      <c r="Q3757" t="str">
        <f>RIGHT(N3757,LEN(N3757)-SEARCH("/",N3757))</f>
        <v>musical</v>
      </c>
      <c r="R3757">
        <f>YEAR(O3757)</f>
        <v>2016</v>
      </c>
    </row>
    <row r="3758" spans="1:18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>(((J3758/60)/60)/24)+DATE(1970,1,1)</f>
        <v>41771.814791666664</v>
      </c>
      <c r="P3758" t="str">
        <f>LEFT(N3758,SEARCH("/",N3758)-1)</f>
        <v>theater</v>
      </c>
      <c r="Q3758" t="str">
        <f>RIGHT(N3758,LEN(N3758)-SEARCH("/",N3758))</f>
        <v>musical</v>
      </c>
      <c r="R3758">
        <f>YEAR(O3758)</f>
        <v>2014</v>
      </c>
    </row>
    <row r="3759" spans="1:18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>(((J3759/60)/60)/24)+DATE(1970,1,1)</f>
        <v>41954.850868055553</v>
      </c>
      <c r="P3759" t="str">
        <f>LEFT(N3759,SEARCH("/",N3759)-1)</f>
        <v>theater</v>
      </c>
      <c r="Q3759" t="str">
        <f>RIGHT(N3759,LEN(N3759)-SEARCH("/",N3759))</f>
        <v>musical</v>
      </c>
      <c r="R3759">
        <f>YEAR(O3759)</f>
        <v>2014</v>
      </c>
    </row>
    <row r="3760" spans="1:18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>(((J3760/60)/60)/24)+DATE(1970,1,1)</f>
        <v>41747.471504629626</v>
      </c>
      <c r="P3760" t="str">
        <f>LEFT(N3760,SEARCH("/",N3760)-1)</f>
        <v>theater</v>
      </c>
      <c r="Q3760" t="str">
        <f>RIGHT(N3760,LEN(N3760)-SEARCH("/",N3760))</f>
        <v>musical</v>
      </c>
      <c r="R3760">
        <f>YEAR(O3760)</f>
        <v>2014</v>
      </c>
    </row>
    <row r="3761" spans="1:18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>(((J3761/60)/60)/24)+DATE(1970,1,1)</f>
        <v>42182.108252314814</v>
      </c>
      <c r="P3761" t="str">
        <f>LEFT(N3761,SEARCH("/",N3761)-1)</f>
        <v>theater</v>
      </c>
      <c r="Q3761" t="str">
        <f>RIGHT(N3761,LEN(N3761)-SEARCH("/",N3761))</f>
        <v>musical</v>
      </c>
      <c r="R3761">
        <f>YEAR(O3761)</f>
        <v>2015</v>
      </c>
    </row>
    <row r="3762" spans="1:18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>(((J3762/60)/60)/24)+DATE(1970,1,1)</f>
        <v>41739.525300925925</v>
      </c>
      <c r="P3762" t="str">
        <f>LEFT(N3762,SEARCH("/",N3762)-1)</f>
        <v>theater</v>
      </c>
      <c r="Q3762" t="str">
        <f>RIGHT(N3762,LEN(N3762)-SEARCH("/",N3762))</f>
        <v>musical</v>
      </c>
      <c r="R3762">
        <f>YEAR(O3762)</f>
        <v>2014</v>
      </c>
    </row>
    <row r="3763" spans="1:18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>(((J3763/60)/60)/24)+DATE(1970,1,1)</f>
        <v>42173.466863425929</v>
      </c>
      <c r="P3763" t="str">
        <f>LEFT(N3763,SEARCH("/",N3763)-1)</f>
        <v>theater</v>
      </c>
      <c r="Q3763" t="str">
        <f>RIGHT(N3763,LEN(N3763)-SEARCH("/",N3763))</f>
        <v>musical</v>
      </c>
      <c r="R3763">
        <f>YEAR(O3763)</f>
        <v>2015</v>
      </c>
    </row>
    <row r="3764" spans="1:18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>(((J3764/60)/60)/24)+DATE(1970,1,1)</f>
        <v>42193.813530092593</v>
      </c>
      <c r="P3764" t="str">
        <f>LEFT(N3764,SEARCH("/",N3764)-1)</f>
        <v>theater</v>
      </c>
      <c r="Q3764" t="str">
        <f>RIGHT(N3764,LEN(N3764)-SEARCH("/",N3764))</f>
        <v>musical</v>
      </c>
      <c r="R3764">
        <f>YEAR(O3764)</f>
        <v>2015</v>
      </c>
    </row>
    <row r="3765" spans="1:18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>(((J3765/60)/60)/24)+DATE(1970,1,1)</f>
        <v>42065.750300925924</v>
      </c>
      <c r="P3765" t="str">
        <f>LEFT(N3765,SEARCH("/",N3765)-1)</f>
        <v>theater</v>
      </c>
      <c r="Q3765" t="str">
        <f>RIGHT(N3765,LEN(N3765)-SEARCH("/",N3765))</f>
        <v>musical</v>
      </c>
      <c r="R3765">
        <f>YEAR(O3765)</f>
        <v>2015</v>
      </c>
    </row>
    <row r="3766" spans="1:18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>(((J3766/60)/60)/24)+DATE(1970,1,1)</f>
        <v>42499.842962962968</v>
      </c>
      <c r="P3766" t="str">
        <f>LEFT(N3766,SEARCH("/",N3766)-1)</f>
        <v>theater</v>
      </c>
      <c r="Q3766" t="str">
        <f>RIGHT(N3766,LEN(N3766)-SEARCH("/",N3766))</f>
        <v>musical</v>
      </c>
      <c r="R3766">
        <f>YEAR(O3766)</f>
        <v>2016</v>
      </c>
    </row>
    <row r="3767" spans="1:18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>(((J3767/60)/60)/24)+DATE(1970,1,1)</f>
        <v>41820.776412037041</v>
      </c>
      <c r="P3767" t="str">
        <f>LEFT(N3767,SEARCH("/",N3767)-1)</f>
        <v>theater</v>
      </c>
      <c r="Q3767" t="str">
        <f>RIGHT(N3767,LEN(N3767)-SEARCH("/",N3767))</f>
        <v>musical</v>
      </c>
      <c r="R3767">
        <f>YEAR(O3767)</f>
        <v>2014</v>
      </c>
    </row>
    <row r="3768" spans="1:18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>(((J3768/60)/60)/24)+DATE(1970,1,1)</f>
        <v>41788.167187500003</v>
      </c>
      <c r="P3768" t="str">
        <f>LEFT(N3768,SEARCH("/",N3768)-1)</f>
        <v>theater</v>
      </c>
      <c r="Q3768" t="str">
        <f>RIGHT(N3768,LEN(N3768)-SEARCH("/",N3768))</f>
        <v>musical</v>
      </c>
      <c r="R3768">
        <f>YEAR(O3768)</f>
        <v>2014</v>
      </c>
    </row>
    <row r="3769" spans="1:18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>(((J3769/60)/60)/24)+DATE(1970,1,1)</f>
        <v>42050.019641203704</v>
      </c>
      <c r="P3769" t="str">
        <f>LEFT(N3769,SEARCH("/",N3769)-1)</f>
        <v>theater</v>
      </c>
      <c r="Q3769" t="str">
        <f>RIGHT(N3769,LEN(N3769)-SEARCH("/",N3769))</f>
        <v>musical</v>
      </c>
      <c r="R3769">
        <f>YEAR(O3769)</f>
        <v>2015</v>
      </c>
    </row>
    <row r="3770" spans="1:18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>(((J3770/60)/60)/24)+DATE(1970,1,1)</f>
        <v>41772.727893518517</v>
      </c>
      <c r="P3770" t="str">
        <f>LEFT(N3770,SEARCH("/",N3770)-1)</f>
        <v>theater</v>
      </c>
      <c r="Q3770" t="str">
        <f>RIGHT(N3770,LEN(N3770)-SEARCH("/",N3770))</f>
        <v>musical</v>
      </c>
      <c r="R3770">
        <f>YEAR(O3770)</f>
        <v>2014</v>
      </c>
    </row>
    <row r="3771" spans="1:18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>(((J3771/60)/60)/24)+DATE(1970,1,1)</f>
        <v>42445.598136574074</v>
      </c>
      <c r="P3771" t="str">
        <f>LEFT(N3771,SEARCH("/",N3771)-1)</f>
        <v>theater</v>
      </c>
      <c r="Q3771" t="str">
        <f>RIGHT(N3771,LEN(N3771)-SEARCH("/",N3771))</f>
        <v>musical</v>
      </c>
      <c r="R3771">
        <f>YEAR(O3771)</f>
        <v>2016</v>
      </c>
    </row>
    <row r="3772" spans="1:18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>(((J3772/60)/60)/24)+DATE(1970,1,1)</f>
        <v>42138.930671296301</v>
      </c>
      <c r="P3772" t="str">
        <f>LEFT(N3772,SEARCH("/",N3772)-1)</f>
        <v>theater</v>
      </c>
      <c r="Q3772" t="str">
        <f>RIGHT(N3772,LEN(N3772)-SEARCH("/",N3772))</f>
        <v>musical</v>
      </c>
      <c r="R3772">
        <f>YEAR(O3772)</f>
        <v>2015</v>
      </c>
    </row>
    <row r="3773" spans="1:18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>(((J3773/60)/60)/24)+DATE(1970,1,1)</f>
        <v>42493.857083333336</v>
      </c>
      <c r="P3773" t="str">
        <f>LEFT(N3773,SEARCH("/",N3773)-1)</f>
        <v>theater</v>
      </c>
      <c r="Q3773" t="str">
        <f>RIGHT(N3773,LEN(N3773)-SEARCH("/",N3773))</f>
        <v>musical</v>
      </c>
      <c r="R3773">
        <f>YEAR(O3773)</f>
        <v>2016</v>
      </c>
    </row>
    <row r="3774" spans="1:18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>(((J3774/60)/60)/24)+DATE(1970,1,1)</f>
        <v>42682.616967592592</v>
      </c>
      <c r="P3774" t="str">
        <f>LEFT(N3774,SEARCH("/",N3774)-1)</f>
        <v>theater</v>
      </c>
      <c r="Q3774" t="str">
        <f>RIGHT(N3774,LEN(N3774)-SEARCH("/",N3774))</f>
        <v>musical</v>
      </c>
      <c r="R3774">
        <f>YEAR(O3774)</f>
        <v>2016</v>
      </c>
    </row>
    <row r="3775" spans="1:18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>(((J3775/60)/60)/24)+DATE(1970,1,1)</f>
        <v>42656.005173611105</v>
      </c>
      <c r="P3775" t="str">
        <f>LEFT(N3775,SEARCH("/",N3775)-1)</f>
        <v>theater</v>
      </c>
      <c r="Q3775" t="str">
        <f>RIGHT(N3775,LEN(N3775)-SEARCH("/",N3775))</f>
        <v>musical</v>
      </c>
      <c r="R3775">
        <f>YEAR(O3775)</f>
        <v>2016</v>
      </c>
    </row>
    <row r="3776" spans="1:18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>(((J3776/60)/60)/24)+DATE(1970,1,1)</f>
        <v>42087.792303240742</v>
      </c>
      <c r="P3776" t="str">
        <f>LEFT(N3776,SEARCH("/",N3776)-1)</f>
        <v>theater</v>
      </c>
      <c r="Q3776" t="str">
        <f>RIGHT(N3776,LEN(N3776)-SEARCH("/",N3776))</f>
        <v>musical</v>
      </c>
      <c r="R3776">
        <f>YEAR(O3776)</f>
        <v>2015</v>
      </c>
    </row>
    <row r="3777" spans="1:18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>(((J3777/60)/60)/24)+DATE(1970,1,1)</f>
        <v>42075.942627314813</v>
      </c>
      <c r="P3777" t="str">
        <f>LEFT(N3777,SEARCH("/",N3777)-1)</f>
        <v>theater</v>
      </c>
      <c r="Q3777" t="str">
        <f>RIGHT(N3777,LEN(N3777)-SEARCH("/",N3777))</f>
        <v>musical</v>
      </c>
      <c r="R3777">
        <f>YEAR(O3777)</f>
        <v>2015</v>
      </c>
    </row>
    <row r="3778" spans="1:18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>(((J3778/60)/60)/24)+DATE(1970,1,1)</f>
        <v>41814.367800925924</v>
      </c>
      <c r="P3778" t="str">
        <f>LEFT(N3778,SEARCH("/",N3778)-1)</f>
        <v>theater</v>
      </c>
      <c r="Q3778" t="str">
        <f>RIGHT(N3778,LEN(N3778)-SEARCH("/",N3778))</f>
        <v>musical</v>
      </c>
      <c r="R3778">
        <f>YEAR(O3778)</f>
        <v>2014</v>
      </c>
    </row>
    <row r="3779" spans="1:18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>(((J3779/60)/60)/24)+DATE(1970,1,1)</f>
        <v>41887.111354166671</v>
      </c>
      <c r="P3779" t="str">
        <f>LEFT(N3779,SEARCH("/",N3779)-1)</f>
        <v>theater</v>
      </c>
      <c r="Q3779" t="str">
        <f>RIGHT(N3779,LEN(N3779)-SEARCH("/",N3779))</f>
        <v>musical</v>
      </c>
      <c r="R3779">
        <f>YEAR(O3779)</f>
        <v>2014</v>
      </c>
    </row>
    <row r="3780" spans="1:18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>(((J3780/60)/60)/24)+DATE(1970,1,1)</f>
        <v>41989.819212962961</v>
      </c>
      <c r="P3780" t="str">
        <f>LEFT(N3780,SEARCH("/",N3780)-1)</f>
        <v>theater</v>
      </c>
      <c r="Q3780" t="str">
        <f>RIGHT(N3780,LEN(N3780)-SEARCH("/",N3780))</f>
        <v>musical</v>
      </c>
      <c r="R3780">
        <f>YEAR(O3780)</f>
        <v>2014</v>
      </c>
    </row>
    <row r="3781" spans="1:18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>(((J3781/60)/60)/24)+DATE(1970,1,1)</f>
        <v>42425.735416666663</v>
      </c>
      <c r="P3781" t="str">
        <f>LEFT(N3781,SEARCH("/",N3781)-1)</f>
        <v>theater</v>
      </c>
      <c r="Q3781" t="str">
        <f>RIGHT(N3781,LEN(N3781)-SEARCH("/",N3781))</f>
        <v>musical</v>
      </c>
      <c r="R3781">
        <f>YEAR(O3781)</f>
        <v>2016</v>
      </c>
    </row>
    <row r="3782" spans="1:18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>(((J3782/60)/60)/24)+DATE(1970,1,1)</f>
        <v>42166.219733796301</v>
      </c>
      <c r="P3782" t="str">
        <f>LEFT(N3782,SEARCH("/",N3782)-1)</f>
        <v>theater</v>
      </c>
      <c r="Q3782" t="str">
        <f>RIGHT(N3782,LEN(N3782)-SEARCH("/",N3782))</f>
        <v>musical</v>
      </c>
      <c r="R3782">
        <f>YEAR(O3782)</f>
        <v>2015</v>
      </c>
    </row>
    <row r="3783" spans="1:18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>(((J3783/60)/60)/24)+DATE(1970,1,1)</f>
        <v>41865.882928240739</v>
      </c>
      <c r="P3783" t="str">
        <f>LEFT(N3783,SEARCH("/",N3783)-1)</f>
        <v>theater</v>
      </c>
      <c r="Q3783" t="str">
        <f>RIGHT(N3783,LEN(N3783)-SEARCH("/",N3783))</f>
        <v>musical</v>
      </c>
      <c r="R3783">
        <f>YEAR(O3783)</f>
        <v>2014</v>
      </c>
    </row>
    <row r="3784" spans="1:18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>(((J3784/60)/60)/24)+DATE(1970,1,1)</f>
        <v>42546.862233796302</v>
      </c>
      <c r="P3784" t="str">
        <f>LEFT(N3784,SEARCH("/",N3784)-1)</f>
        <v>theater</v>
      </c>
      <c r="Q3784" t="str">
        <f>RIGHT(N3784,LEN(N3784)-SEARCH("/",N3784))</f>
        <v>musical</v>
      </c>
      <c r="R3784">
        <f>YEAR(O3784)</f>
        <v>2016</v>
      </c>
    </row>
    <row r="3785" spans="1:18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>(((J3785/60)/60)/24)+DATE(1970,1,1)</f>
        <v>42420.140277777777</v>
      </c>
      <c r="P3785" t="str">
        <f>LEFT(N3785,SEARCH("/",N3785)-1)</f>
        <v>theater</v>
      </c>
      <c r="Q3785" t="str">
        <f>RIGHT(N3785,LEN(N3785)-SEARCH("/",N3785))</f>
        <v>musical</v>
      </c>
      <c r="R3785">
        <f>YEAR(O3785)</f>
        <v>2016</v>
      </c>
    </row>
    <row r="3786" spans="1:18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>(((J3786/60)/60)/24)+DATE(1970,1,1)</f>
        <v>42531.980694444443</v>
      </c>
      <c r="P3786" t="str">
        <f>LEFT(N3786,SEARCH("/",N3786)-1)</f>
        <v>theater</v>
      </c>
      <c r="Q3786" t="str">
        <f>RIGHT(N3786,LEN(N3786)-SEARCH("/",N3786))</f>
        <v>musical</v>
      </c>
      <c r="R3786">
        <f>YEAR(O3786)</f>
        <v>2016</v>
      </c>
    </row>
    <row r="3787" spans="1:18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>(((J3787/60)/60)/24)+DATE(1970,1,1)</f>
        <v>42548.63853009259</v>
      </c>
      <c r="P3787" t="str">
        <f>LEFT(N3787,SEARCH("/",N3787)-1)</f>
        <v>theater</v>
      </c>
      <c r="Q3787" t="str">
        <f>RIGHT(N3787,LEN(N3787)-SEARCH("/",N3787))</f>
        <v>musical</v>
      </c>
      <c r="R3787">
        <f>YEAR(O3787)</f>
        <v>2016</v>
      </c>
    </row>
    <row r="3788" spans="1:18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>(((J3788/60)/60)/24)+DATE(1970,1,1)</f>
        <v>42487.037905092591</v>
      </c>
      <c r="P3788" t="str">
        <f>LEFT(N3788,SEARCH("/",N3788)-1)</f>
        <v>theater</v>
      </c>
      <c r="Q3788" t="str">
        <f>RIGHT(N3788,LEN(N3788)-SEARCH("/",N3788))</f>
        <v>musical</v>
      </c>
      <c r="R3788">
        <f>YEAR(O3788)</f>
        <v>2016</v>
      </c>
    </row>
    <row r="3789" spans="1:18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>(((J3789/60)/60)/24)+DATE(1970,1,1)</f>
        <v>42167.534791666665</v>
      </c>
      <c r="P3789" t="str">
        <f>LEFT(N3789,SEARCH("/",N3789)-1)</f>
        <v>theater</v>
      </c>
      <c r="Q3789" t="str">
        <f>RIGHT(N3789,LEN(N3789)-SEARCH("/",N3789))</f>
        <v>musical</v>
      </c>
      <c r="R3789">
        <f>YEAR(O3789)</f>
        <v>2015</v>
      </c>
    </row>
    <row r="3790" spans="1:18" ht="43.5" x14ac:dyDescent="0.35">
      <c r="A3790">
        <v>2946</v>
      </c>
      <c r="B3790" s="3" t="s">
        <v>2946</v>
      </c>
      <c r="C3790" s="3" t="s">
        <v>7056</v>
      </c>
      <c r="D3790" s="6">
        <v>2000</v>
      </c>
      <c r="E3790" s="8">
        <v>2</v>
      </c>
      <c r="F3790" t="s">
        <v>8220</v>
      </c>
      <c r="G3790" t="s">
        <v>8224</v>
      </c>
      <c r="H3790" t="s">
        <v>8246</v>
      </c>
      <c r="I3790">
        <v>1471265092</v>
      </c>
      <c r="J3790">
        <v>1468673092</v>
      </c>
      <c r="K3790" t="b">
        <v>0</v>
      </c>
      <c r="L3790">
        <v>2</v>
      </c>
      <c r="M3790" t="b">
        <v>0</v>
      </c>
      <c r="N3790" t="s">
        <v>8301</v>
      </c>
      <c r="O3790" s="9">
        <f>(((J3790/60)/60)/24)+DATE(1970,1,1)</f>
        <v>42567.531157407408</v>
      </c>
      <c r="P3790" t="str">
        <f>LEFT(N3790,SEARCH("/",N3790)-1)</f>
        <v>theater</v>
      </c>
      <c r="Q3790" t="str">
        <f>RIGHT(N3790,LEN(N3790)-SEARCH("/",N3790))</f>
        <v>spaces</v>
      </c>
      <c r="R3790">
        <f>YEAR(O3790)</f>
        <v>2016</v>
      </c>
    </row>
    <row r="3791" spans="1:18" ht="43.5" x14ac:dyDescent="0.35">
      <c r="A3791">
        <v>3099</v>
      </c>
      <c r="B3791" s="3" t="s">
        <v>3099</v>
      </c>
      <c r="C3791" s="3" t="s">
        <v>7209</v>
      </c>
      <c r="D3791" s="6">
        <v>2000</v>
      </c>
      <c r="E3791" s="8">
        <v>278</v>
      </c>
      <c r="F3791" t="s">
        <v>8220</v>
      </c>
      <c r="G3791" t="s">
        <v>8223</v>
      </c>
      <c r="H3791" t="s">
        <v>8245</v>
      </c>
      <c r="I3791">
        <v>1455251591</v>
      </c>
      <c r="J3791">
        <v>1452659591</v>
      </c>
      <c r="K3791" t="b">
        <v>0</v>
      </c>
      <c r="L3791">
        <v>5</v>
      </c>
      <c r="M3791" t="b">
        <v>0</v>
      </c>
      <c r="N3791" t="s">
        <v>8301</v>
      </c>
      <c r="O3791" s="9">
        <f>(((J3791/60)/60)/24)+DATE(1970,1,1)</f>
        <v>42382.189710648148</v>
      </c>
      <c r="P3791" t="str">
        <f>LEFT(N3791,SEARCH("/",N3791)-1)</f>
        <v>theater</v>
      </c>
      <c r="Q3791" t="str">
        <f>RIGHT(N3791,LEN(N3791)-SEARCH("/",N3791))</f>
        <v>spaces</v>
      </c>
      <c r="R3791">
        <f>YEAR(O3791)</f>
        <v>2016</v>
      </c>
    </row>
    <row r="3792" spans="1:18" ht="43.5" x14ac:dyDescent="0.35">
      <c r="A3792">
        <v>3201</v>
      </c>
      <c r="B3792" s="3" t="s">
        <v>3201</v>
      </c>
      <c r="C3792" s="3" t="s">
        <v>7311</v>
      </c>
      <c r="D3792" s="6">
        <v>2000</v>
      </c>
      <c r="E3792" s="8">
        <v>25</v>
      </c>
      <c r="F3792" t="s">
        <v>8220</v>
      </c>
      <c r="G3792" t="s">
        <v>8224</v>
      </c>
      <c r="H3792" t="s">
        <v>8246</v>
      </c>
      <c r="I3792">
        <v>1409509477</v>
      </c>
      <c r="J3792">
        <v>1407695077</v>
      </c>
      <c r="K3792" t="b">
        <v>0</v>
      </c>
      <c r="L3792">
        <v>2</v>
      </c>
      <c r="M3792" t="b">
        <v>0</v>
      </c>
      <c r="N3792" t="s">
        <v>8303</v>
      </c>
      <c r="O3792" s="9">
        <f>(((J3792/60)/60)/24)+DATE(1970,1,1)</f>
        <v>41861.767094907409</v>
      </c>
      <c r="P3792" t="str">
        <f>LEFT(N3792,SEARCH("/",N3792)-1)</f>
        <v>theater</v>
      </c>
      <c r="Q3792" t="str">
        <f>RIGHT(N3792,LEN(N3792)-SEARCH("/",N3792))</f>
        <v>musical</v>
      </c>
      <c r="R3792">
        <f>YEAR(O3792)</f>
        <v>2014</v>
      </c>
    </row>
    <row r="3793" spans="1:18" ht="43.5" x14ac:dyDescent="0.35">
      <c r="A3793">
        <v>3740</v>
      </c>
      <c r="B3793" s="3" t="s">
        <v>3737</v>
      </c>
      <c r="C3793" s="3" t="s">
        <v>7850</v>
      </c>
      <c r="D3793" s="6">
        <v>2000</v>
      </c>
      <c r="E3793" s="8">
        <v>358</v>
      </c>
      <c r="F3793" t="s">
        <v>8220</v>
      </c>
      <c r="G3793" t="s">
        <v>8223</v>
      </c>
      <c r="H3793" t="s">
        <v>8245</v>
      </c>
      <c r="I3793">
        <v>1407808438</v>
      </c>
      <c r="J3793">
        <v>1405217355</v>
      </c>
      <c r="K3793" t="b">
        <v>0</v>
      </c>
      <c r="L3793">
        <v>14</v>
      </c>
      <c r="M3793" t="b">
        <v>0</v>
      </c>
      <c r="N3793" t="s">
        <v>8269</v>
      </c>
      <c r="O3793" s="9">
        <f>(((J3793/60)/60)/24)+DATE(1970,1,1)</f>
        <v>41833.089756944442</v>
      </c>
      <c r="P3793" t="str">
        <f>LEFT(N3793,SEARCH("/",N3793)-1)</f>
        <v>theater</v>
      </c>
      <c r="Q3793" t="str">
        <f>RIGHT(N3793,LEN(N3793)-SEARCH("/",N3793))</f>
        <v>plays</v>
      </c>
      <c r="R3793">
        <f>YEAR(O3793)</f>
        <v>2014</v>
      </c>
    </row>
    <row r="3794" spans="1:18" x14ac:dyDescent="0.35">
      <c r="A3794">
        <v>3861</v>
      </c>
      <c r="B3794" s="3" t="s">
        <v>3858</v>
      </c>
      <c r="C3794" s="3" t="s">
        <v>7970</v>
      </c>
      <c r="D3794" s="6">
        <v>2000</v>
      </c>
      <c r="E3794" s="8">
        <v>100</v>
      </c>
      <c r="F3794" t="s">
        <v>8220</v>
      </c>
      <c r="G3794" t="s">
        <v>8223</v>
      </c>
      <c r="H3794" t="s">
        <v>8245</v>
      </c>
      <c r="I3794">
        <v>1415828820</v>
      </c>
      <c r="J3794">
        <v>1412258977</v>
      </c>
      <c r="K3794" t="b">
        <v>0</v>
      </c>
      <c r="L3794">
        <v>1</v>
      </c>
      <c r="M3794" t="b">
        <v>0</v>
      </c>
      <c r="N3794" t="s">
        <v>8269</v>
      </c>
      <c r="O3794" s="9">
        <f>(((J3794/60)/60)/24)+DATE(1970,1,1)</f>
        <v>41914.590011574073</v>
      </c>
      <c r="P3794" t="str">
        <f>LEFT(N3794,SEARCH("/",N3794)-1)</f>
        <v>theater</v>
      </c>
      <c r="Q3794" t="str">
        <f>RIGHT(N3794,LEN(N3794)-SEARCH("/",N3794))</f>
        <v>plays</v>
      </c>
      <c r="R3794">
        <f>YEAR(O3794)</f>
        <v>2014</v>
      </c>
    </row>
    <row r="3795" spans="1:18" ht="29" x14ac:dyDescent="0.35">
      <c r="A3795">
        <v>3866</v>
      </c>
      <c r="B3795" s="3" t="s">
        <v>3863</v>
      </c>
      <c r="C3795" s="3" t="s">
        <v>7975</v>
      </c>
      <c r="D3795" s="6">
        <v>2000</v>
      </c>
      <c r="E3795" s="8">
        <v>11</v>
      </c>
      <c r="F3795" t="s">
        <v>8220</v>
      </c>
      <c r="G3795" t="s">
        <v>8223</v>
      </c>
      <c r="H3795" t="s">
        <v>8245</v>
      </c>
      <c r="I3795">
        <v>1458703740</v>
      </c>
      <c r="J3795">
        <v>1454453021</v>
      </c>
      <c r="K3795" t="b">
        <v>0</v>
      </c>
      <c r="L3795">
        <v>2</v>
      </c>
      <c r="M3795" t="b">
        <v>0</v>
      </c>
      <c r="N3795" t="s">
        <v>8269</v>
      </c>
      <c r="O3795" s="9">
        <f>(((J3795/60)/60)/24)+DATE(1970,1,1)</f>
        <v>42402.947002314817</v>
      </c>
      <c r="P3795" t="str">
        <f>LEFT(N3795,SEARCH("/",N3795)-1)</f>
        <v>theater</v>
      </c>
      <c r="Q3795" t="str">
        <f>RIGHT(N3795,LEN(N3795)-SEARCH("/",N3795))</f>
        <v>plays</v>
      </c>
      <c r="R3795">
        <f>YEAR(O3795)</f>
        <v>2016</v>
      </c>
    </row>
    <row r="3796" spans="1:18" ht="43.5" x14ac:dyDescent="0.35">
      <c r="A3796">
        <v>3867</v>
      </c>
      <c r="B3796" s="3" t="s">
        <v>3864</v>
      </c>
      <c r="C3796" s="3" t="s">
        <v>7976</v>
      </c>
      <c r="D3796" s="6">
        <v>2000</v>
      </c>
      <c r="E3796" s="8">
        <v>251</v>
      </c>
      <c r="F3796" t="s">
        <v>8220</v>
      </c>
      <c r="G3796" t="s">
        <v>8223</v>
      </c>
      <c r="H3796" t="s">
        <v>8245</v>
      </c>
      <c r="I3796">
        <v>1466278339</v>
      </c>
      <c r="J3796">
        <v>1463686339</v>
      </c>
      <c r="K3796" t="b">
        <v>0</v>
      </c>
      <c r="L3796">
        <v>5</v>
      </c>
      <c r="M3796" t="b">
        <v>0</v>
      </c>
      <c r="N3796" t="s">
        <v>8269</v>
      </c>
      <c r="O3796" s="9">
        <f>(((J3796/60)/60)/24)+DATE(1970,1,1)</f>
        <v>42509.814108796301</v>
      </c>
      <c r="P3796" t="str">
        <f>LEFT(N3796,SEARCH("/",N3796)-1)</f>
        <v>theater</v>
      </c>
      <c r="Q3796" t="str">
        <f>RIGHT(N3796,LEN(N3796)-SEARCH("/",N3796))</f>
        <v>plays</v>
      </c>
      <c r="R3796">
        <f>YEAR(O3796)</f>
        <v>2016</v>
      </c>
    </row>
    <row r="3797" spans="1:18" ht="58" x14ac:dyDescent="0.35">
      <c r="A3797">
        <v>3888</v>
      </c>
      <c r="B3797" s="3" t="s">
        <v>3885</v>
      </c>
      <c r="C3797" s="3" t="s">
        <v>7996</v>
      </c>
      <c r="D3797" s="6">
        <v>2000</v>
      </c>
      <c r="E3797" s="8">
        <v>542</v>
      </c>
      <c r="F3797" t="s">
        <v>8220</v>
      </c>
      <c r="G3797" t="s">
        <v>8224</v>
      </c>
      <c r="H3797" t="s">
        <v>8246</v>
      </c>
      <c r="I3797">
        <v>1488114358</v>
      </c>
      <c r="J3797">
        <v>1485522358</v>
      </c>
      <c r="K3797" t="b">
        <v>0</v>
      </c>
      <c r="L3797">
        <v>14</v>
      </c>
      <c r="M3797" t="b">
        <v>0</v>
      </c>
      <c r="N3797" t="s">
        <v>8269</v>
      </c>
      <c r="O3797" s="9">
        <f>(((J3797/60)/60)/24)+DATE(1970,1,1)</f>
        <v>42762.545810185184</v>
      </c>
      <c r="P3797" t="str">
        <f>LEFT(N3797,SEARCH("/",N3797)-1)</f>
        <v>theater</v>
      </c>
      <c r="Q3797" t="str">
        <f>RIGHT(N3797,LEN(N3797)-SEARCH("/",N3797))</f>
        <v>plays</v>
      </c>
      <c r="R3797">
        <f>YEAR(O3797)</f>
        <v>2017</v>
      </c>
    </row>
    <row r="3798" spans="1:18" ht="43.5" x14ac:dyDescent="0.35">
      <c r="A3798">
        <v>3916</v>
      </c>
      <c r="B3798" s="3" t="s">
        <v>3913</v>
      </c>
      <c r="C3798" s="3" t="s">
        <v>8024</v>
      </c>
      <c r="D3798" s="6">
        <v>2000</v>
      </c>
      <c r="E3798" s="8">
        <v>0</v>
      </c>
      <c r="F3798" t="s">
        <v>8220</v>
      </c>
      <c r="G3798" t="s">
        <v>8231</v>
      </c>
      <c r="H3798" t="s">
        <v>8252</v>
      </c>
      <c r="I3798">
        <v>1464952752</v>
      </c>
      <c r="J3798">
        <v>1462360752</v>
      </c>
      <c r="K3798" t="b">
        <v>0</v>
      </c>
      <c r="L3798">
        <v>0</v>
      </c>
      <c r="M3798" t="b">
        <v>0</v>
      </c>
      <c r="N3798" t="s">
        <v>8269</v>
      </c>
      <c r="O3798" s="9">
        <f>(((J3798/60)/60)/24)+DATE(1970,1,1)</f>
        <v>42494.471666666665</v>
      </c>
      <c r="P3798" t="str">
        <f>LEFT(N3798,SEARCH("/",N3798)-1)</f>
        <v>theater</v>
      </c>
      <c r="Q3798" t="str">
        <f>RIGHT(N3798,LEN(N3798)-SEARCH("/",N3798))</f>
        <v>plays</v>
      </c>
      <c r="R3798">
        <f>YEAR(O3798)</f>
        <v>2016</v>
      </c>
    </row>
    <row r="3799" spans="1:18" ht="43.5" x14ac:dyDescent="0.35">
      <c r="A3799">
        <v>3945</v>
      </c>
      <c r="B3799" s="3" t="s">
        <v>3942</v>
      </c>
      <c r="C3799" s="3" t="s">
        <v>8053</v>
      </c>
      <c r="D3799" s="6">
        <v>2000</v>
      </c>
      <c r="E3799" s="8">
        <v>5</v>
      </c>
      <c r="F3799" t="s">
        <v>8220</v>
      </c>
      <c r="G3799" t="s">
        <v>8223</v>
      </c>
      <c r="H3799" t="s">
        <v>8245</v>
      </c>
      <c r="I3799">
        <v>1431717268</v>
      </c>
      <c r="J3799">
        <v>1429125268</v>
      </c>
      <c r="K3799" t="b">
        <v>0</v>
      </c>
      <c r="L3799">
        <v>1</v>
      </c>
      <c r="M3799" t="b">
        <v>0</v>
      </c>
      <c r="N3799" t="s">
        <v>8269</v>
      </c>
      <c r="O3799" s="9">
        <f>(((J3799/60)/60)/24)+DATE(1970,1,1)</f>
        <v>42109.801712962959</v>
      </c>
      <c r="P3799" t="str">
        <f>LEFT(N3799,SEARCH("/",N3799)-1)</f>
        <v>theater</v>
      </c>
      <c r="Q3799" t="str">
        <f>RIGHT(N3799,LEN(N3799)-SEARCH("/",N3799))</f>
        <v>plays</v>
      </c>
      <c r="R3799">
        <f>YEAR(O3799)</f>
        <v>2015</v>
      </c>
    </row>
    <row r="3800" spans="1:18" ht="43.5" x14ac:dyDescent="0.35">
      <c r="A3800">
        <v>3958</v>
      </c>
      <c r="B3800" s="3" t="s">
        <v>3955</v>
      </c>
      <c r="C3800" s="3" t="s">
        <v>8065</v>
      </c>
      <c r="D3800" s="6">
        <v>2000</v>
      </c>
      <c r="E3800" s="8">
        <v>641</v>
      </c>
      <c r="F3800" t="s">
        <v>8220</v>
      </c>
      <c r="G3800" t="s">
        <v>8223</v>
      </c>
      <c r="H3800" t="s">
        <v>8245</v>
      </c>
      <c r="I3800">
        <v>1406988000</v>
      </c>
      <c r="J3800">
        <v>1403822912</v>
      </c>
      <c r="K3800" t="b">
        <v>0</v>
      </c>
      <c r="L3800">
        <v>16</v>
      </c>
      <c r="M3800" t="b">
        <v>0</v>
      </c>
      <c r="N3800" t="s">
        <v>8269</v>
      </c>
      <c r="O3800" s="9">
        <f>(((J3800/60)/60)/24)+DATE(1970,1,1)</f>
        <v>41816.950370370374</v>
      </c>
      <c r="P3800" t="str">
        <f>LEFT(N3800,SEARCH("/",N3800)-1)</f>
        <v>theater</v>
      </c>
      <c r="Q3800" t="str">
        <f>RIGHT(N3800,LEN(N3800)-SEARCH("/",N3800))</f>
        <v>plays</v>
      </c>
      <c r="R3800">
        <f>YEAR(O3800)</f>
        <v>2014</v>
      </c>
    </row>
    <row r="3801" spans="1:18" ht="43.5" x14ac:dyDescent="0.35">
      <c r="A3801">
        <v>3964</v>
      </c>
      <c r="B3801" s="3" t="s">
        <v>3961</v>
      </c>
      <c r="C3801" s="3" t="s">
        <v>8071</v>
      </c>
      <c r="D3801" s="6">
        <v>2000</v>
      </c>
      <c r="E3801" s="8">
        <v>126</v>
      </c>
      <c r="F3801" t="s">
        <v>8220</v>
      </c>
      <c r="G3801" t="s">
        <v>8223</v>
      </c>
      <c r="H3801" t="s">
        <v>8245</v>
      </c>
      <c r="I3801">
        <v>1429460386</v>
      </c>
      <c r="J3801">
        <v>1424279986</v>
      </c>
      <c r="K3801" t="b">
        <v>0</v>
      </c>
      <c r="L3801">
        <v>3</v>
      </c>
      <c r="M3801" t="b">
        <v>0</v>
      </c>
      <c r="N3801" t="s">
        <v>8269</v>
      </c>
      <c r="O3801" s="9">
        <f>(((J3801/60)/60)/24)+DATE(1970,1,1)</f>
        <v>42053.722060185188</v>
      </c>
      <c r="P3801" t="str">
        <f>LEFT(N3801,SEARCH("/",N3801)-1)</f>
        <v>theater</v>
      </c>
      <c r="Q3801" t="str">
        <f>RIGHT(N3801,LEN(N3801)-SEARCH("/",N3801))</f>
        <v>plays</v>
      </c>
      <c r="R3801">
        <f>YEAR(O3801)</f>
        <v>2015</v>
      </c>
    </row>
    <row r="3802" spans="1:18" ht="58" x14ac:dyDescent="0.35">
      <c r="A3802">
        <v>3965</v>
      </c>
      <c r="B3802" s="3" t="s">
        <v>3962</v>
      </c>
      <c r="C3802" s="3" t="s">
        <v>8072</v>
      </c>
      <c r="D3802" s="6">
        <v>2000</v>
      </c>
      <c r="E3802" s="8">
        <v>285</v>
      </c>
      <c r="F3802" t="s">
        <v>8220</v>
      </c>
      <c r="G3802" t="s">
        <v>8223</v>
      </c>
      <c r="H3802" t="s">
        <v>8245</v>
      </c>
      <c r="I3802">
        <v>1460608780</v>
      </c>
      <c r="J3802">
        <v>1455428380</v>
      </c>
      <c r="K3802" t="b">
        <v>0</v>
      </c>
      <c r="L3802">
        <v>4</v>
      </c>
      <c r="M3802" t="b">
        <v>0</v>
      </c>
      <c r="N3802" t="s">
        <v>8269</v>
      </c>
      <c r="O3802" s="9">
        <f>(((J3802/60)/60)/24)+DATE(1970,1,1)</f>
        <v>42414.235879629632</v>
      </c>
      <c r="P3802" t="str">
        <f>LEFT(N3802,SEARCH("/",N3802)-1)</f>
        <v>theater</v>
      </c>
      <c r="Q3802" t="str">
        <f>RIGHT(N3802,LEN(N3802)-SEARCH("/",N3802))</f>
        <v>plays</v>
      </c>
      <c r="R3802">
        <f>YEAR(O3802)</f>
        <v>2016</v>
      </c>
    </row>
    <row r="3803" spans="1:18" ht="43.5" x14ac:dyDescent="0.35">
      <c r="A3803">
        <v>3978</v>
      </c>
      <c r="B3803" s="3" t="s">
        <v>3975</v>
      </c>
      <c r="C3803" s="3" t="s">
        <v>8085</v>
      </c>
      <c r="D3803" s="6">
        <v>2000</v>
      </c>
      <c r="E3803" s="8">
        <v>214</v>
      </c>
      <c r="F3803" t="s">
        <v>8220</v>
      </c>
      <c r="G3803" t="s">
        <v>8223</v>
      </c>
      <c r="H3803" t="s">
        <v>8245</v>
      </c>
      <c r="I3803">
        <v>1422717953</v>
      </c>
      <c r="J3803">
        <v>1417533953</v>
      </c>
      <c r="K3803" t="b">
        <v>0</v>
      </c>
      <c r="L3803">
        <v>8</v>
      </c>
      <c r="M3803" t="b">
        <v>0</v>
      </c>
      <c r="N3803" t="s">
        <v>8269</v>
      </c>
      <c r="O3803" s="9">
        <f>(((J3803/60)/60)/24)+DATE(1970,1,1)</f>
        <v>41975.642974537041</v>
      </c>
      <c r="P3803" t="str">
        <f>LEFT(N3803,SEARCH("/",N3803)-1)</f>
        <v>theater</v>
      </c>
      <c r="Q3803" t="str">
        <f>RIGHT(N3803,LEN(N3803)-SEARCH("/",N3803))</f>
        <v>plays</v>
      </c>
      <c r="R3803">
        <f>YEAR(O3803)</f>
        <v>2014</v>
      </c>
    </row>
    <row r="3804" spans="1:18" ht="58" x14ac:dyDescent="0.35">
      <c r="A3804">
        <v>3985</v>
      </c>
      <c r="B3804" s="3" t="s">
        <v>3981</v>
      </c>
      <c r="C3804" s="3" t="s">
        <v>8091</v>
      </c>
      <c r="D3804" s="6">
        <v>2000</v>
      </c>
      <c r="E3804" s="8">
        <v>641</v>
      </c>
      <c r="F3804" t="s">
        <v>8220</v>
      </c>
      <c r="G3804" t="s">
        <v>8223</v>
      </c>
      <c r="H3804" t="s">
        <v>8245</v>
      </c>
      <c r="I3804">
        <v>1456002300</v>
      </c>
      <c r="J3804">
        <v>1454173120</v>
      </c>
      <c r="K3804" t="b">
        <v>0</v>
      </c>
      <c r="L3804">
        <v>19</v>
      </c>
      <c r="M3804" t="b">
        <v>0</v>
      </c>
      <c r="N3804" t="s">
        <v>8269</v>
      </c>
      <c r="O3804" s="9">
        <f>(((J3804/60)/60)/24)+DATE(1970,1,1)</f>
        <v>42399.707407407404</v>
      </c>
      <c r="P3804" t="str">
        <f>LEFT(N3804,SEARCH("/",N3804)-1)</f>
        <v>theater</v>
      </c>
      <c r="Q3804" t="str">
        <f>RIGHT(N3804,LEN(N3804)-SEARCH("/",N3804))</f>
        <v>plays</v>
      </c>
      <c r="R3804">
        <f>YEAR(O3804)</f>
        <v>2016</v>
      </c>
    </row>
    <row r="3805" spans="1:18" ht="43.5" x14ac:dyDescent="0.35">
      <c r="A3805">
        <v>3994</v>
      </c>
      <c r="B3805" s="3" t="s">
        <v>3990</v>
      </c>
      <c r="C3805" s="3" t="s">
        <v>8100</v>
      </c>
      <c r="D3805" s="6">
        <v>2000</v>
      </c>
      <c r="E3805" s="8">
        <v>5</v>
      </c>
      <c r="F3805" t="s">
        <v>8220</v>
      </c>
      <c r="G3805" t="s">
        <v>8223</v>
      </c>
      <c r="H3805" t="s">
        <v>8245</v>
      </c>
      <c r="I3805">
        <v>1405761690</v>
      </c>
      <c r="J3805">
        <v>1403169690</v>
      </c>
      <c r="K3805" t="b">
        <v>0</v>
      </c>
      <c r="L3805">
        <v>1</v>
      </c>
      <c r="M3805" t="b">
        <v>0</v>
      </c>
      <c r="N3805" t="s">
        <v>8269</v>
      </c>
      <c r="O3805" s="9">
        <f>(((J3805/60)/60)/24)+DATE(1970,1,1)</f>
        <v>41809.389930555553</v>
      </c>
      <c r="P3805" t="str">
        <f>LEFT(N3805,SEARCH("/",N3805)-1)</f>
        <v>theater</v>
      </c>
      <c r="Q3805" t="str">
        <f>RIGHT(N3805,LEN(N3805)-SEARCH("/",N3805))</f>
        <v>plays</v>
      </c>
      <c r="R3805">
        <f>YEAR(O3805)</f>
        <v>2014</v>
      </c>
    </row>
    <row r="3806" spans="1:18" ht="43.5" x14ac:dyDescent="0.35">
      <c r="A3806">
        <v>4003</v>
      </c>
      <c r="B3806" s="3" t="s">
        <v>3999</v>
      </c>
      <c r="C3806" s="3" t="s">
        <v>8071</v>
      </c>
      <c r="D3806" s="6">
        <v>2000</v>
      </c>
      <c r="E3806" s="8">
        <v>201</v>
      </c>
      <c r="F3806" t="s">
        <v>8220</v>
      </c>
      <c r="G3806" t="s">
        <v>8223</v>
      </c>
      <c r="H3806" t="s">
        <v>8245</v>
      </c>
      <c r="I3806">
        <v>1424009147</v>
      </c>
      <c r="J3806">
        <v>1421417147</v>
      </c>
      <c r="K3806" t="b">
        <v>0</v>
      </c>
      <c r="L3806">
        <v>2</v>
      </c>
      <c r="M3806" t="b">
        <v>0</v>
      </c>
      <c r="N3806" t="s">
        <v>8269</v>
      </c>
      <c r="O3806" s="9">
        <f>(((J3806/60)/60)/24)+DATE(1970,1,1)</f>
        <v>42020.587349537032</v>
      </c>
      <c r="P3806" t="str">
        <f>LEFT(N3806,SEARCH("/",N3806)-1)</f>
        <v>theater</v>
      </c>
      <c r="Q3806" t="str">
        <f>RIGHT(N3806,LEN(N3806)-SEARCH("/",N3806))</f>
        <v>plays</v>
      </c>
      <c r="R3806">
        <f>YEAR(O3806)</f>
        <v>2015</v>
      </c>
    </row>
    <row r="3807" spans="1:18" ht="43.5" x14ac:dyDescent="0.35">
      <c r="A3807">
        <v>4007</v>
      </c>
      <c r="B3807" s="3" t="s">
        <v>4003</v>
      </c>
      <c r="C3807" s="3" t="s">
        <v>8112</v>
      </c>
      <c r="D3807" s="6">
        <v>2000</v>
      </c>
      <c r="E3807" s="8">
        <v>5</v>
      </c>
      <c r="F3807" t="s">
        <v>8220</v>
      </c>
      <c r="G3807" t="s">
        <v>8223</v>
      </c>
      <c r="H3807" t="s">
        <v>8245</v>
      </c>
      <c r="I3807">
        <v>1409070480</v>
      </c>
      <c r="J3807">
        <v>1406572381</v>
      </c>
      <c r="K3807" t="b">
        <v>0</v>
      </c>
      <c r="L3807">
        <v>1</v>
      </c>
      <c r="M3807" t="b">
        <v>0</v>
      </c>
      <c r="N3807" t="s">
        <v>8269</v>
      </c>
      <c r="O3807" s="9">
        <f>(((J3807/60)/60)/24)+DATE(1970,1,1)</f>
        <v>41848.772928240738</v>
      </c>
      <c r="P3807" t="str">
        <f>LEFT(N3807,SEARCH("/",N3807)-1)</f>
        <v>theater</v>
      </c>
      <c r="Q3807" t="str">
        <f>RIGHT(N3807,LEN(N3807)-SEARCH("/",N3807))</f>
        <v>plays</v>
      </c>
      <c r="R3807">
        <f>YEAR(O3807)</f>
        <v>2014</v>
      </c>
    </row>
    <row r="3808" spans="1:18" ht="58" x14ac:dyDescent="0.35">
      <c r="A3808">
        <v>4013</v>
      </c>
      <c r="B3808" s="3" t="s">
        <v>4009</v>
      </c>
      <c r="C3808" s="3" t="s">
        <v>8118</v>
      </c>
      <c r="D3808" s="6">
        <v>2000</v>
      </c>
      <c r="E3808" s="8">
        <v>26</v>
      </c>
      <c r="F3808" t="s">
        <v>8220</v>
      </c>
      <c r="G3808" t="s">
        <v>8223</v>
      </c>
      <c r="H3808" t="s">
        <v>8245</v>
      </c>
      <c r="I3808">
        <v>1424070823</v>
      </c>
      <c r="J3808">
        <v>1421478823</v>
      </c>
      <c r="K3808" t="b">
        <v>0</v>
      </c>
      <c r="L3808">
        <v>2</v>
      </c>
      <c r="M3808" t="b">
        <v>0</v>
      </c>
      <c r="N3808" t="s">
        <v>8269</v>
      </c>
      <c r="O3808" s="9">
        <f>(((J3808/60)/60)/24)+DATE(1970,1,1)</f>
        <v>42021.301192129627</v>
      </c>
      <c r="P3808" t="str">
        <f>LEFT(N3808,SEARCH("/",N3808)-1)</f>
        <v>theater</v>
      </c>
      <c r="Q3808" t="str">
        <f>RIGHT(N3808,LEN(N3808)-SEARCH("/",N3808))</f>
        <v>plays</v>
      </c>
      <c r="R3808">
        <f>YEAR(O3808)</f>
        <v>2015</v>
      </c>
    </row>
    <row r="3809" spans="1:18" ht="43.5" x14ac:dyDescent="0.35">
      <c r="A3809">
        <v>4028</v>
      </c>
      <c r="B3809" s="3" t="s">
        <v>4024</v>
      </c>
      <c r="C3809" s="3" t="s">
        <v>8133</v>
      </c>
      <c r="D3809" s="6">
        <v>2000</v>
      </c>
      <c r="E3809" s="8">
        <v>561</v>
      </c>
      <c r="F3809" t="s">
        <v>8220</v>
      </c>
      <c r="G3809" t="s">
        <v>8223</v>
      </c>
      <c r="H3809" t="s">
        <v>8245</v>
      </c>
      <c r="I3809">
        <v>1402007500</v>
      </c>
      <c r="J3809">
        <v>1399415500</v>
      </c>
      <c r="K3809" t="b">
        <v>0</v>
      </c>
      <c r="L3809">
        <v>11</v>
      </c>
      <c r="M3809" t="b">
        <v>0</v>
      </c>
      <c r="N3809" t="s">
        <v>8269</v>
      </c>
      <c r="O3809" s="9">
        <f>(((J3809/60)/60)/24)+DATE(1970,1,1)</f>
        <v>41765.938657407409</v>
      </c>
      <c r="P3809" t="str">
        <f>LEFT(N3809,SEARCH("/",N3809)-1)</f>
        <v>theater</v>
      </c>
      <c r="Q3809" t="str">
        <f>RIGHT(N3809,LEN(N3809)-SEARCH("/",N3809))</f>
        <v>plays</v>
      </c>
      <c r="R3809">
        <f>YEAR(O3809)</f>
        <v>2014</v>
      </c>
    </row>
    <row r="3810" spans="1:18" ht="43.5" hidden="1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>(((J3810/60)/60)/24)+DATE(1970,1,1)</f>
        <v>42059.453923611116</v>
      </c>
      <c r="P3810" t="str">
        <f>LEFT(N3810,SEARCH("/",N3810)-1)</f>
        <v>theater</v>
      </c>
      <c r="Q3810" t="str">
        <f>RIGHT(N3810,LEN(N3810)-SEARCH("/",N3810))</f>
        <v>plays</v>
      </c>
      <c r="R3810">
        <f>YEAR(O3810)</f>
        <v>2015</v>
      </c>
    </row>
    <row r="3811" spans="1:18" ht="58" hidden="1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>(((J3811/60)/60)/24)+DATE(1970,1,1)</f>
        <v>41800.526701388888</v>
      </c>
      <c r="P3811" t="str">
        <f>LEFT(N3811,SEARCH("/",N3811)-1)</f>
        <v>theater</v>
      </c>
      <c r="Q3811" t="str">
        <f>RIGHT(N3811,LEN(N3811)-SEARCH("/",N3811))</f>
        <v>plays</v>
      </c>
      <c r="R3811">
        <f>YEAR(O3811)</f>
        <v>2014</v>
      </c>
    </row>
    <row r="3812" spans="1:18" ht="43.5" hidden="1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>(((J3812/60)/60)/24)+DATE(1970,1,1)</f>
        <v>42054.849050925928</v>
      </c>
      <c r="P3812" t="str">
        <f>LEFT(N3812,SEARCH("/",N3812)-1)</f>
        <v>theater</v>
      </c>
      <c r="Q3812" t="str">
        <f>RIGHT(N3812,LEN(N3812)-SEARCH("/",N3812))</f>
        <v>plays</v>
      </c>
      <c r="R3812">
        <f>YEAR(O3812)</f>
        <v>2015</v>
      </c>
    </row>
    <row r="3813" spans="1:18" ht="43.5" hidden="1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>(((J3813/60)/60)/24)+DATE(1970,1,1)</f>
        <v>42487.62700231481</v>
      </c>
      <c r="P3813" t="str">
        <f>LEFT(N3813,SEARCH("/",N3813)-1)</f>
        <v>theater</v>
      </c>
      <c r="Q3813" t="str">
        <f>RIGHT(N3813,LEN(N3813)-SEARCH("/",N3813))</f>
        <v>plays</v>
      </c>
      <c r="R3813">
        <f>YEAR(O3813)</f>
        <v>2016</v>
      </c>
    </row>
    <row r="3814" spans="1:18" ht="43.5" hidden="1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>(((J3814/60)/60)/24)+DATE(1970,1,1)</f>
        <v>42109.751250000001</v>
      </c>
      <c r="P3814" t="str">
        <f>LEFT(N3814,SEARCH("/",N3814)-1)</f>
        <v>theater</v>
      </c>
      <c r="Q3814" t="str">
        <f>RIGHT(N3814,LEN(N3814)-SEARCH("/",N3814))</f>
        <v>plays</v>
      </c>
      <c r="R3814">
        <f>YEAR(O3814)</f>
        <v>2015</v>
      </c>
    </row>
    <row r="3815" spans="1:18" ht="58" hidden="1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>(((J3815/60)/60)/24)+DATE(1970,1,1)</f>
        <v>42497.275706018518</v>
      </c>
      <c r="P3815" t="str">
        <f>LEFT(N3815,SEARCH("/",N3815)-1)</f>
        <v>theater</v>
      </c>
      <c r="Q3815" t="str">
        <f>RIGHT(N3815,LEN(N3815)-SEARCH("/",N3815))</f>
        <v>plays</v>
      </c>
      <c r="R3815">
        <f>YEAR(O3815)</f>
        <v>2016</v>
      </c>
    </row>
    <row r="3816" spans="1:18" ht="43.5" hidden="1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>(((J3816/60)/60)/24)+DATE(1970,1,1)</f>
        <v>42058.904074074075</v>
      </c>
      <c r="P3816" t="str">
        <f>LEFT(N3816,SEARCH("/",N3816)-1)</f>
        <v>theater</v>
      </c>
      <c r="Q3816" t="str">
        <f>RIGHT(N3816,LEN(N3816)-SEARCH("/",N3816))</f>
        <v>plays</v>
      </c>
      <c r="R3816">
        <f>YEAR(O3816)</f>
        <v>2015</v>
      </c>
    </row>
    <row r="3817" spans="1:18" ht="29" hidden="1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>(((J3817/60)/60)/24)+DATE(1970,1,1)</f>
        <v>42207.259918981479</v>
      </c>
      <c r="P3817" t="str">
        <f>LEFT(N3817,SEARCH("/",N3817)-1)</f>
        <v>theater</v>
      </c>
      <c r="Q3817" t="str">
        <f>RIGHT(N3817,LEN(N3817)-SEARCH("/",N3817))</f>
        <v>plays</v>
      </c>
      <c r="R3817">
        <f>YEAR(O3817)</f>
        <v>2015</v>
      </c>
    </row>
    <row r="3818" spans="1:18" ht="58" hidden="1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>(((J3818/60)/60)/24)+DATE(1970,1,1)</f>
        <v>41807.690081018518</v>
      </c>
      <c r="P3818" t="str">
        <f>LEFT(N3818,SEARCH("/",N3818)-1)</f>
        <v>theater</v>
      </c>
      <c r="Q3818" t="str">
        <f>RIGHT(N3818,LEN(N3818)-SEARCH("/",N3818))</f>
        <v>plays</v>
      </c>
      <c r="R3818">
        <f>YEAR(O3818)</f>
        <v>2014</v>
      </c>
    </row>
    <row r="3819" spans="1:18" ht="43.5" hidden="1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>(((J3819/60)/60)/24)+DATE(1970,1,1)</f>
        <v>42284.69694444444</v>
      </c>
      <c r="P3819" t="str">
        <f>LEFT(N3819,SEARCH("/",N3819)-1)</f>
        <v>theater</v>
      </c>
      <c r="Q3819" t="str">
        <f>RIGHT(N3819,LEN(N3819)-SEARCH("/",N3819))</f>
        <v>plays</v>
      </c>
      <c r="R3819">
        <f>YEAR(O3819)</f>
        <v>2015</v>
      </c>
    </row>
    <row r="3820" spans="1:18" ht="43.5" hidden="1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>(((J3820/60)/60)/24)+DATE(1970,1,1)</f>
        <v>42045.84238425926</v>
      </c>
      <c r="P3820" t="str">
        <f>LEFT(N3820,SEARCH("/",N3820)-1)</f>
        <v>theater</v>
      </c>
      <c r="Q3820" t="str">
        <f>RIGHT(N3820,LEN(N3820)-SEARCH("/",N3820))</f>
        <v>plays</v>
      </c>
      <c r="R3820">
        <f>YEAR(O3820)</f>
        <v>2015</v>
      </c>
    </row>
    <row r="3821" spans="1:18" ht="43.5" hidden="1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>(((J3821/60)/60)/24)+DATE(1970,1,1)</f>
        <v>42184.209537037037</v>
      </c>
      <c r="P3821" t="str">
        <f>LEFT(N3821,SEARCH("/",N3821)-1)</f>
        <v>theater</v>
      </c>
      <c r="Q3821" t="str">
        <f>RIGHT(N3821,LEN(N3821)-SEARCH("/",N3821))</f>
        <v>plays</v>
      </c>
      <c r="R3821">
        <f>YEAR(O3821)</f>
        <v>2015</v>
      </c>
    </row>
    <row r="3822" spans="1:18" ht="43.5" hidden="1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>(((J3822/60)/60)/24)+DATE(1970,1,1)</f>
        <v>42160.651817129634</v>
      </c>
      <c r="P3822" t="str">
        <f>LEFT(N3822,SEARCH("/",N3822)-1)</f>
        <v>theater</v>
      </c>
      <c r="Q3822" t="str">
        <f>RIGHT(N3822,LEN(N3822)-SEARCH("/",N3822))</f>
        <v>plays</v>
      </c>
      <c r="R3822">
        <f>YEAR(O3822)</f>
        <v>2015</v>
      </c>
    </row>
    <row r="3823" spans="1:18" ht="43.5" hidden="1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>(((J3823/60)/60)/24)+DATE(1970,1,1)</f>
        <v>42341.180636574078</v>
      </c>
      <c r="P3823" t="str">
        <f>LEFT(N3823,SEARCH("/",N3823)-1)</f>
        <v>theater</v>
      </c>
      <c r="Q3823" t="str">
        <f>RIGHT(N3823,LEN(N3823)-SEARCH("/",N3823))</f>
        <v>plays</v>
      </c>
      <c r="R3823">
        <f>YEAR(O3823)</f>
        <v>2015</v>
      </c>
    </row>
    <row r="3824" spans="1:18" ht="58" hidden="1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>(((J3824/60)/60)/24)+DATE(1970,1,1)</f>
        <v>42329.838159722218</v>
      </c>
      <c r="P3824" t="str">
        <f>LEFT(N3824,SEARCH("/",N3824)-1)</f>
        <v>theater</v>
      </c>
      <c r="Q3824" t="str">
        <f>RIGHT(N3824,LEN(N3824)-SEARCH("/",N3824))</f>
        <v>plays</v>
      </c>
      <c r="R3824">
        <f>YEAR(O3824)</f>
        <v>2015</v>
      </c>
    </row>
    <row r="3825" spans="1:18" ht="43.5" hidden="1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>(((J3825/60)/60)/24)+DATE(1970,1,1)</f>
        <v>42170.910231481481</v>
      </c>
      <c r="P3825" t="str">
        <f>LEFT(N3825,SEARCH("/",N3825)-1)</f>
        <v>theater</v>
      </c>
      <c r="Q3825" t="str">
        <f>RIGHT(N3825,LEN(N3825)-SEARCH("/",N3825))</f>
        <v>plays</v>
      </c>
      <c r="R3825">
        <f>YEAR(O3825)</f>
        <v>2015</v>
      </c>
    </row>
    <row r="3826" spans="1:18" ht="43.5" hidden="1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>(((J3826/60)/60)/24)+DATE(1970,1,1)</f>
        <v>42571.626192129625</v>
      </c>
      <c r="P3826" t="str">
        <f>LEFT(N3826,SEARCH("/",N3826)-1)</f>
        <v>theater</v>
      </c>
      <c r="Q3826" t="str">
        <f>RIGHT(N3826,LEN(N3826)-SEARCH("/",N3826))</f>
        <v>plays</v>
      </c>
      <c r="R3826">
        <f>YEAR(O3826)</f>
        <v>2016</v>
      </c>
    </row>
    <row r="3827" spans="1:18" ht="43.5" hidden="1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>(((J3827/60)/60)/24)+DATE(1970,1,1)</f>
        <v>42151.069606481484</v>
      </c>
      <c r="P3827" t="str">
        <f>LEFT(N3827,SEARCH("/",N3827)-1)</f>
        <v>theater</v>
      </c>
      <c r="Q3827" t="str">
        <f>RIGHT(N3827,LEN(N3827)-SEARCH("/",N3827))</f>
        <v>plays</v>
      </c>
      <c r="R3827">
        <f>YEAR(O3827)</f>
        <v>2015</v>
      </c>
    </row>
    <row r="3828" spans="1:18" ht="43.5" hidden="1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>(((J3828/60)/60)/24)+DATE(1970,1,1)</f>
        <v>42101.423541666663</v>
      </c>
      <c r="P3828" t="str">
        <f>LEFT(N3828,SEARCH("/",N3828)-1)</f>
        <v>theater</v>
      </c>
      <c r="Q3828" t="str">
        <f>RIGHT(N3828,LEN(N3828)-SEARCH("/",N3828))</f>
        <v>plays</v>
      </c>
      <c r="R3828">
        <f>YEAR(O3828)</f>
        <v>2015</v>
      </c>
    </row>
    <row r="3829" spans="1:18" ht="58" hidden="1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>(((J3829/60)/60)/24)+DATE(1970,1,1)</f>
        <v>42034.928252314814</v>
      </c>
      <c r="P3829" t="str">
        <f>LEFT(N3829,SEARCH("/",N3829)-1)</f>
        <v>theater</v>
      </c>
      <c r="Q3829" t="str">
        <f>RIGHT(N3829,LEN(N3829)-SEARCH("/",N3829))</f>
        <v>plays</v>
      </c>
      <c r="R3829">
        <f>YEAR(O3829)</f>
        <v>2015</v>
      </c>
    </row>
    <row r="3830" spans="1:18" ht="43.5" hidden="1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>(((J3830/60)/60)/24)+DATE(1970,1,1)</f>
        <v>41944.527627314819</v>
      </c>
      <c r="P3830" t="str">
        <f>LEFT(N3830,SEARCH("/",N3830)-1)</f>
        <v>theater</v>
      </c>
      <c r="Q3830" t="str">
        <f>RIGHT(N3830,LEN(N3830)-SEARCH("/",N3830))</f>
        <v>plays</v>
      </c>
      <c r="R3830">
        <f>YEAR(O3830)</f>
        <v>2014</v>
      </c>
    </row>
    <row r="3831" spans="1:18" ht="43.5" hidden="1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>(((J3831/60)/60)/24)+DATE(1970,1,1)</f>
        <v>42593.865405092598</v>
      </c>
      <c r="P3831" t="str">
        <f>LEFT(N3831,SEARCH("/",N3831)-1)</f>
        <v>theater</v>
      </c>
      <c r="Q3831" t="str">
        <f>RIGHT(N3831,LEN(N3831)-SEARCH("/",N3831))</f>
        <v>plays</v>
      </c>
      <c r="R3831">
        <f>YEAR(O3831)</f>
        <v>2016</v>
      </c>
    </row>
    <row r="3832" spans="1:18" ht="43.5" hidden="1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>(((J3832/60)/60)/24)+DATE(1970,1,1)</f>
        <v>42503.740868055553</v>
      </c>
      <c r="P3832" t="str">
        <f>LEFT(N3832,SEARCH("/",N3832)-1)</f>
        <v>theater</v>
      </c>
      <c r="Q3832" t="str">
        <f>RIGHT(N3832,LEN(N3832)-SEARCH("/",N3832))</f>
        <v>plays</v>
      </c>
      <c r="R3832">
        <f>YEAR(O3832)</f>
        <v>2016</v>
      </c>
    </row>
    <row r="3833" spans="1:18" ht="58" hidden="1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>(((J3833/60)/60)/24)+DATE(1970,1,1)</f>
        <v>41927.848900462966</v>
      </c>
      <c r="P3833" t="str">
        <f>LEFT(N3833,SEARCH("/",N3833)-1)</f>
        <v>theater</v>
      </c>
      <c r="Q3833" t="str">
        <f>RIGHT(N3833,LEN(N3833)-SEARCH("/",N3833))</f>
        <v>plays</v>
      </c>
      <c r="R3833">
        <f>YEAR(O3833)</f>
        <v>2014</v>
      </c>
    </row>
    <row r="3834" spans="1:18" ht="43.5" hidden="1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>(((J3834/60)/60)/24)+DATE(1970,1,1)</f>
        <v>42375.114988425921</v>
      </c>
      <c r="P3834" t="str">
        <f>LEFT(N3834,SEARCH("/",N3834)-1)</f>
        <v>theater</v>
      </c>
      <c r="Q3834" t="str">
        <f>RIGHT(N3834,LEN(N3834)-SEARCH("/",N3834))</f>
        <v>plays</v>
      </c>
      <c r="R3834">
        <f>YEAR(O3834)</f>
        <v>2016</v>
      </c>
    </row>
    <row r="3835" spans="1:18" ht="58" hidden="1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>(((J3835/60)/60)/24)+DATE(1970,1,1)</f>
        <v>41963.872361111105</v>
      </c>
      <c r="P3835" t="str">
        <f>LEFT(N3835,SEARCH("/",N3835)-1)</f>
        <v>theater</v>
      </c>
      <c r="Q3835" t="str">
        <f>RIGHT(N3835,LEN(N3835)-SEARCH("/",N3835))</f>
        <v>plays</v>
      </c>
      <c r="R3835">
        <f>YEAR(O3835)</f>
        <v>2014</v>
      </c>
    </row>
    <row r="3836" spans="1:18" ht="58" hidden="1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>(((J3836/60)/60)/24)+DATE(1970,1,1)</f>
        <v>42143.445219907408</v>
      </c>
      <c r="P3836" t="str">
        <f>LEFT(N3836,SEARCH("/",N3836)-1)</f>
        <v>theater</v>
      </c>
      <c r="Q3836" t="str">
        <f>RIGHT(N3836,LEN(N3836)-SEARCH("/",N3836))</f>
        <v>plays</v>
      </c>
      <c r="R3836">
        <f>YEAR(O3836)</f>
        <v>2015</v>
      </c>
    </row>
    <row r="3837" spans="1:18" ht="43.5" hidden="1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>(((J3837/60)/60)/24)+DATE(1970,1,1)</f>
        <v>42460.94222222222</v>
      </c>
      <c r="P3837" t="str">
        <f>LEFT(N3837,SEARCH("/",N3837)-1)</f>
        <v>theater</v>
      </c>
      <c r="Q3837" t="str">
        <f>RIGHT(N3837,LEN(N3837)-SEARCH("/",N3837))</f>
        <v>plays</v>
      </c>
      <c r="R3837">
        <f>YEAR(O3837)</f>
        <v>2016</v>
      </c>
    </row>
    <row r="3838" spans="1:18" ht="43.5" hidden="1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>(((J3838/60)/60)/24)+DATE(1970,1,1)</f>
        <v>42553.926527777774</v>
      </c>
      <c r="P3838" t="str">
        <f>LEFT(N3838,SEARCH("/",N3838)-1)</f>
        <v>theater</v>
      </c>
      <c r="Q3838" t="str">
        <f>RIGHT(N3838,LEN(N3838)-SEARCH("/",N3838))</f>
        <v>plays</v>
      </c>
      <c r="R3838">
        <f>YEAR(O3838)</f>
        <v>2016</v>
      </c>
    </row>
    <row r="3839" spans="1:18" ht="29" hidden="1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>(((J3839/60)/60)/24)+DATE(1970,1,1)</f>
        <v>42152.765717592592</v>
      </c>
      <c r="P3839" t="str">
        <f>LEFT(N3839,SEARCH("/",N3839)-1)</f>
        <v>theater</v>
      </c>
      <c r="Q3839" t="str">
        <f>RIGHT(N3839,LEN(N3839)-SEARCH("/",N3839))</f>
        <v>plays</v>
      </c>
      <c r="R3839">
        <f>YEAR(O3839)</f>
        <v>2015</v>
      </c>
    </row>
    <row r="3840" spans="1:18" ht="58" hidden="1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>(((J3840/60)/60)/24)+DATE(1970,1,1)</f>
        <v>42116.710752314815</v>
      </c>
      <c r="P3840" t="str">
        <f>LEFT(N3840,SEARCH("/",N3840)-1)</f>
        <v>theater</v>
      </c>
      <c r="Q3840" t="str">
        <f>RIGHT(N3840,LEN(N3840)-SEARCH("/",N3840))</f>
        <v>plays</v>
      </c>
      <c r="R3840">
        <f>YEAR(O3840)</f>
        <v>2015</v>
      </c>
    </row>
    <row r="3841" spans="1:18" ht="43.5" hidden="1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>(((J3841/60)/60)/24)+DATE(1970,1,1)</f>
        <v>42155.142638888887</v>
      </c>
      <c r="P3841" t="str">
        <f>LEFT(N3841,SEARCH("/",N3841)-1)</f>
        <v>theater</v>
      </c>
      <c r="Q3841" t="str">
        <f>RIGHT(N3841,LEN(N3841)-SEARCH("/",N3841))</f>
        <v>plays</v>
      </c>
      <c r="R3841">
        <f>YEAR(O3841)</f>
        <v>2015</v>
      </c>
    </row>
    <row r="3842" spans="1:18" ht="43.5" hidden="1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>(((J3842/60)/60)/24)+DATE(1970,1,1)</f>
        <v>42432.701724537037</v>
      </c>
      <c r="P3842" t="str">
        <f>LEFT(N3842,SEARCH("/",N3842)-1)</f>
        <v>theater</v>
      </c>
      <c r="Q3842" t="str">
        <f>RIGHT(N3842,LEN(N3842)-SEARCH("/",N3842))</f>
        <v>plays</v>
      </c>
      <c r="R3842">
        <f>YEAR(O3842)</f>
        <v>2016</v>
      </c>
    </row>
    <row r="3843" spans="1:18" ht="43.5" x14ac:dyDescent="0.35">
      <c r="A3843">
        <v>4064</v>
      </c>
      <c r="B3843" s="3" t="s">
        <v>4060</v>
      </c>
      <c r="C3843" s="3" t="s">
        <v>8168</v>
      </c>
      <c r="D3843" s="6">
        <v>2000</v>
      </c>
      <c r="E3843" s="8">
        <v>385</v>
      </c>
      <c r="F3843" t="s">
        <v>8220</v>
      </c>
      <c r="G3843" t="s">
        <v>8225</v>
      </c>
      <c r="H3843" t="s">
        <v>8247</v>
      </c>
      <c r="I3843">
        <v>1430316426</v>
      </c>
      <c r="J3843">
        <v>1427724426</v>
      </c>
      <c r="K3843" t="b">
        <v>0</v>
      </c>
      <c r="L3843">
        <v>6</v>
      </c>
      <c r="M3843" t="b">
        <v>0</v>
      </c>
      <c r="N3843" t="s">
        <v>8269</v>
      </c>
      <c r="O3843" s="9">
        <f>(((J3843/60)/60)/24)+DATE(1970,1,1)</f>
        <v>42093.588263888887</v>
      </c>
      <c r="P3843" t="str">
        <f>LEFT(N3843,SEARCH("/",N3843)-1)</f>
        <v>theater</v>
      </c>
      <c r="Q3843" t="str">
        <f>RIGHT(N3843,LEN(N3843)-SEARCH("/",N3843))</f>
        <v>plays</v>
      </c>
      <c r="R3843">
        <f>YEAR(O3843)</f>
        <v>2015</v>
      </c>
    </row>
    <row r="3844" spans="1:18" ht="43.5" x14ac:dyDescent="0.35">
      <c r="A3844">
        <v>4075</v>
      </c>
      <c r="B3844" s="3" t="s">
        <v>4071</v>
      </c>
      <c r="C3844" s="3" t="s">
        <v>8178</v>
      </c>
      <c r="D3844" s="6">
        <v>2000</v>
      </c>
      <c r="E3844" s="8">
        <v>576</v>
      </c>
      <c r="F3844" t="s">
        <v>8220</v>
      </c>
      <c r="G3844" t="s">
        <v>8224</v>
      </c>
      <c r="H3844" t="s">
        <v>8246</v>
      </c>
      <c r="I3844">
        <v>1404149280</v>
      </c>
      <c r="J3844">
        <v>1400547969</v>
      </c>
      <c r="K3844" t="b">
        <v>0</v>
      </c>
      <c r="L3844">
        <v>13</v>
      </c>
      <c r="M3844" t="b">
        <v>0</v>
      </c>
      <c r="N3844" t="s">
        <v>8269</v>
      </c>
      <c r="O3844" s="9">
        <f>(((J3844/60)/60)/24)+DATE(1970,1,1)</f>
        <v>41779.045937499999</v>
      </c>
      <c r="P3844" t="str">
        <f>LEFT(N3844,SEARCH("/",N3844)-1)</f>
        <v>theater</v>
      </c>
      <c r="Q3844" t="str">
        <f>RIGHT(N3844,LEN(N3844)-SEARCH("/",N3844))</f>
        <v>plays</v>
      </c>
      <c r="R3844">
        <f>YEAR(O3844)</f>
        <v>2014</v>
      </c>
    </row>
    <row r="3845" spans="1:18" ht="43.5" x14ac:dyDescent="0.35">
      <c r="A3845">
        <v>4088</v>
      </c>
      <c r="B3845" s="3" t="s">
        <v>4084</v>
      </c>
      <c r="C3845" s="3" t="s">
        <v>8191</v>
      </c>
      <c r="D3845" s="6">
        <v>2000</v>
      </c>
      <c r="E3845" s="8">
        <v>216</v>
      </c>
      <c r="F3845" t="s">
        <v>8220</v>
      </c>
      <c r="G3845" t="s">
        <v>8224</v>
      </c>
      <c r="H3845" t="s">
        <v>8246</v>
      </c>
      <c r="I3845">
        <v>1421403960</v>
      </c>
      <c r="J3845">
        <v>1418827324</v>
      </c>
      <c r="K3845" t="b">
        <v>0</v>
      </c>
      <c r="L3845">
        <v>3</v>
      </c>
      <c r="M3845" t="b">
        <v>0</v>
      </c>
      <c r="N3845" t="s">
        <v>8269</v>
      </c>
      <c r="O3845" s="9">
        <f>(((J3845/60)/60)/24)+DATE(1970,1,1)</f>
        <v>41990.612546296295</v>
      </c>
      <c r="P3845" t="str">
        <f>LEFT(N3845,SEARCH("/",N3845)-1)</f>
        <v>theater</v>
      </c>
      <c r="Q3845" t="str">
        <f>RIGHT(N3845,LEN(N3845)-SEARCH("/",N3845))</f>
        <v>plays</v>
      </c>
      <c r="R3845">
        <f>YEAR(O3845)</f>
        <v>2014</v>
      </c>
    </row>
    <row r="3846" spans="1:18" ht="43.5" x14ac:dyDescent="0.35">
      <c r="A3846">
        <v>4094</v>
      </c>
      <c r="B3846" s="3" t="s">
        <v>4090</v>
      </c>
      <c r="C3846" s="3" t="s">
        <v>8197</v>
      </c>
      <c r="D3846" s="6">
        <v>2000</v>
      </c>
      <c r="E3846" s="8">
        <v>730</v>
      </c>
      <c r="F3846" t="s">
        <v>8220</v>
      </c>
      <c r="G3846" t="s">
        <v>8223</v>
      </c>
      <c r="H3846" t="s">
        <v>8245</v>
      </c>
      <c r="I3846">
        <v>1413953940</v>
      </c>
      <c r="J3846">
        <v>1410141900</v>
      </c>
      <c r="K3846" t="b">
        <v>0</v>
      </c>
      <c r="L3846">
        <v>8</v>
      </c>
      <c r="M3846" t="b">
        <v>0</v>
      </c>
      <c r="N3846" t="s">
        <v>8269</v>
      </c>
      <c r="O3846" s="9">
        <f>(((J3846/60)/60)/24)+DATE(1970,1,1)</f>
        <v>41890.086805555555</v>
      </c>
      <c r="P3846" t="str">
        <f>LEFT(N3846,SEARCH("/",N3846)-1)</f>
        <v>theater</v>
      </c>
      <c r="Q3846" t="str">
        <f>RIGHT(N3846,LEN(N3846)-SEARCH("/",N3846))</f>
        <v>plays</v>
      </c>
      <c r="R3846">
        <f>YEAR(O3846)</f>
        <v>2014</v>
      </c>
    </row>
    <row r="3847" spans="1:18" ht="43.5" x14ac:dyDescent="0.35">
      <c r="A3847">
        <v>4107</v>
      </c>
      <c r="B3847" s="3" t="s">
        <v>4103</v>
      </c>
      <c r="C3847" s="3" t="s">
        <v>8210</v>
      </c>
      <c r="D3847" s="6">
        <v>2000</v>
      </c>
      <c r="E3847" s="8">
        <v>41</v>
      </c>
      <c r="F3847" t="s">
        <v>8220</v>
      </c>
      <c r="G3847" t="s">
        <v>8223</v>
      </c>
      <c r="H3847" t="s">
        <v>8245</v>
      </c>
      <c r="I3847">
        <v>1411596001</v>
      </c>
      <c r="J3847">
        <v>1409608801</v>
      </c>
      <c r="K3847" t="b">
        <v>0</v>
      </c>
      <c r="L3847">
        <v>4</v>
      </c>
      <c r="M3847" t="b">
        <v>0</v>
      </c>
      <c r="N3847" t="s">
        <v>8269</v>
      </c>
      <c r="O3847" s="9">
        <f>(((J3847/60)/60)/24)+DATE(1970,1,1)</f>
        <v>41883.916678240741</v>
      </c>
      <c r="P3847" t="str">
        <f>LEFT(N3847,SEARCH("/",N3847)-1)</f>
        <v>theater</v>
      </c>
      <c r="Q3847" t="str">
        <f>RIGHT(N3847,LEN(N3847)-SEARCH("/",N3847))</f>
        <v>plays</v>
      </c>
      <c r="R3847">
        <f>YEAR(O3847)</f>
        <v>2014</v>
      </c>
    </row>
    <row r="3848" spans="1:18" ht="43.5" x14ac:dyDescent="0.35">
      <c r="A3848">
        <v>2750</v>
      </c>
      <c r="B3848" s="3" t="s">
        <v>2750</v>
      </c>
      <c r="C3848" s="3" t="s">
        <v>6860</v>
      </c>
      <c r="D3848" s="6">
        <v>1999</v>
      </c>
      <c r="E3848" s="8">
        <v>0</v>
      </c>
      <c r="F3848" t="s">
        <v>8220</v>
      </c>
      <c r="G3848" t="s">
        <v>8223</v>
      </c>
      <c r="H3848" t="s">
        <v>8245</v>
      </c>
      <c r="I3848">
        <v>1341086400</v>
      </c>
      <c r="J3848">
        <v>1340055345</v>
      </c>
      <c r="K3848" t="b">
        <v>0</v>
      </c>
      <c r="L3848">
        <v>0</v>
      </c>
      <c r="M3848" t="b">
        <v>0</v>
      </c>
      <c r="N3848" t="s">
        <v>8302</v>
      </c>
      <c r="O3848" s="9">
        <f>(((J3848/60)/60)/24)+DATE(1970,1,1)</f>
        <v>41078.899826388886</v>
      </c>
      <c r="P3848" t="str">
        <f>LEFT(N3848,SEARCH("/",N3848)-1)</f>
        <v>publishing</v>
      </c>
      <c r="Q3848" t="str">
        <f>RIGHT(N3848,LEN(N3848)-SEARCH("/",N3848))</f>
        <v>children's books</v>
      </c>
      <c r="R3848">
        <f>YEAR(O3848)</f>
        <v>2012</v>
      </c>
    </row>
    <row r="3849" spans="1:18" ht="43.5" x14ac:dyDescent="0.35">
      <c r="A3849">
        <v>4009</v>
      </c>
      <c r="B3849" s="3" t="s">
        <v>4005</v>
      </c>
      <c r="C3849" s="3" t="s">
        <v>8114</v>
      </c>
      <c r="D3849" s="6">
        <v>1930</v>
      </c>
      <c r="E3849" s="8">
        <v>75</v>
      </c>
      <c r="F3849" t="s">
        <v>8220</v>
      </c>
      <c r="G3849" t="s">
        <v>8224</v>
      </c>
      <c r="H3849" t="s">
        <v>8246</v>
      </c>
      <c r="I3849">
        <v>1410281360</v>
      </c>
      <c r="J3849">
        <v>1406825360</v>
      </c>
      <c r="K3849" t="b">
        <v>0</v>
      </c>
      <c r="L3849">
        <v>3</v>
      </c>
      <c r="M3849" t="b">
        <v>0</v>
      </c>
      <c r="N3849" t="s">
        <v>8269</v>
      </c>
      <c r="O3849" s="9">
        <f>(((J3849/60)/60)/24)+DATE(1970,1,1)</f>
        <v>41851.700925925928</v>
      </c>
      <c r="P3849" t="str">
        <f>LEFT(N3849,SEARCH("/",N3849)-1)</f>
        <v>theater</v>
      </c>
      <c r="Q3849" t="str">
        <f>RIGHT(N3849,LEN(N3849)-SEARCH("/",N3849))</f>
        <v>plays</v>
      </c>
      <c r="R3849">
        <f>YEAR(O3849)</f>
        <v>2014</v>
      </c>
    </row>
    <row r="3850" spans="1:18" ht="43.5" x14ac:dyDescent="0.35">
      <c r="A3850">
        <v>1786</v>
      </c>
      <c r="B3850" s="3" t="s">
        <v>1787</v>
      </c>
      <c r="C3850" s="3" t="s">
        <v>5896</v>
      </c>
      <c r="D3850" s="6">
        <v>1900</v>
      </c>
      <c r="E3850" s="8">
        <v>905</v>
      </c>
      <c r="F3850" t="s">
        <v>8220</v>
      </c>
      <c r="G3850" t="s">
        <v>8232</v>
      </c>
      <c r="H3850" t="s">
        <v>8248</v>
      </c>
      <c r="I3850">
        <v>1418649177</v>
      </c>
      <c r="J3850">
        <v>1416057177</v>
      </c>
      <c r="K3850" t="b">
        <v>1</v>
      </c>
      <c r="L3850">
        <v>29</v>
      </c>
      <c r="M3850" t="b">
        <v>0</v>
      </c>
      <c r="N3850" t="s">
        <v>8283</v>
      </c>
      <c r="O3850" s="9">
        <f>(((J3850/60)/60)/24)+DATE(1970,1,1)</f>
        <v>41958.550659722227</v>
      </c>
      <c r="P3850" t="str">
        <f>LEFT(N3850,SEARCH("/",N3850)-1)</f>
        <v>photography</v>
      </c>
      <c r="Q3850" t="str">
        <f>RIGHT(N3850,LEN(N3850)-SEARCH("/",N3850))</f>
        <v>photobooks</v>
      </c>
      <c r="R3850">
        <f>YEAR(O3850)</f>
        <v>2014</v>
      </c>
    </row>
    <row r="3851" spans="1:18" ht="43.5" x14ac:dyDescent="0.35">
      <c r="A3851">
        <v>2916</v>
      </c>
      <c r="B3851" s="3" t="s">
        <v>2916</v>
      </c>
      <c r="C3851" s="3" t="s">
        <v>7026</v>
      </c>
      <c r="D3851" s="6">
        <v>1850</v>
      </c>
      <c r="E3851" s="8">
        <v>145</v>
      </c>
      <c r="F3851" t="s">
        <v>8220</v>
      </c>
      <c r="G3851" t="s">
        <v>8224</v>
      </c>
      <c r="H3851" t="s">
        <v>8246</v>
      </c>
      <c r="I3851">
        <v>1400498789</v>
      </c>
      <c r="J3851">
        <v>1398511589</v>
      </c>
      <c r="K3851" t="b">
        <v>0</v>
      </c>
      <c r="L3851">
        <v>7</v>
      </c>
      <c r="M3851" t="b">
        <v>0</v>
      </c>
      <c r="N3851" t="s">
        <v>8269</v>
      </c>
      <c r="O3851" s="9">
        <f>(((J3851/60)/60)/24)+DATE(1970,1,1)</f>
        <v>41755.476724537039</v>
      </c>
      <c r="P3851" t="str">
        <f>LEFT(N3851,SEARCH("/",N3851)-1)</f>
        <v>theater</v>
      </c>
      <c r="Q3851" t="str">
        <f>RIGHT(N3851,LEN(N3851)-SEARCH("/",N3851))</f>
        <v>plays</v>
      </c>
      <c r="R3851">
        <f>YEAR(O3851)</f>
        <v>2014</v>
      </c>
    </row>
    <row r="3852" spans="1:18" ht="58" x14ac:dyDescent="0.35">
      <c r="A3852">
        <v>2911</v>
      </c>
      <c r="B3852" s="3" t="s">
        <v>2911</v>
      </c>
      <c r="C3852" s="3" t="s">
        <v>7021</v>
      </c>
      <c r="D3852" s="6">
        <v>1800</v>
      </c>
      <c r="E3852" s="8">
        <v>657</v>
      </c>
      <c r="F3852" t="s">
        <v>8220</v>
      </c>
      <c r="G3852" t="s">
        <v>8223</v>
      </c>
      <c r="H3852" t="s">
        <v>8245</v>
      </c>
      <c r="I3852">
        <v>1435429626</v>
      </c>
      <c r="J3852">
        <v>1431973626</v>
      </c>
      <c r="K3852" t="b">
        <v>0</v>
      </c>
      <c r="L3852">
        <v>14</v>
      </c>
      <c r="M3852" t="b">
        <v>0</v>
      </c>
      <c r="N3852" t="s">
        <v>8269</v>
      </c>
      <c r="O3852" s="9">
        <f>(((J3852/60)/60)/24)+DATE(1970,1,1)</f>
        <v>42142.768819444449</v>
      </c>
      <c r="P3852" t="str">
        <f>LEFT(N3852,SEARCH("/",N3852)-1)</f>
        <v>theater</v>
      </c>
      <c r="Q3852" t="str">
        <f>RIGHT(N3852,LEN(N3852)-SEARCH("/",N3852))</f>
        <v>plays</v>
      </c>
      <c r="R3852">
        <f>YEAR(O3852)</f>
        <v>2015</v>
      </c>
    </row>
    <row r="3853" spans="1:18" ht="43.5" x14ac:dyDescent="0.35">
      <c r="A3853">
        <v>1709</v>
      </c>
      <c r="B3853" s="3" t="s">
        <v>1710</v>
      </c>
      <c r="C3853" s="3" t="s">
        <v>5819</v>
      </c>
      <c r="D3853" s="6">
        <v>1750</v>
      </c>
      <c r="E3853" s="8">
        <v>85</v>
      </c>
      <c r="F3853" t="s">
        <v>8220</v>
      </c>
      <c r="G3853" t="s">
        <v>8223</v>
      </c>
      <c r="H3853" t="s">
        <v>8245</v>
      </c>
      <c r="I3853">
        <v>1409513940</v>
      </c>
      <c r="J3853">
        <v>1405949514</v>
      </c>
      <c r="K3853" t="b">
        <v>0</v>
      </c>
      <c r="L3853">
        <v>4</v>
      </c>
      <c r="M3853" t="b">
        <v>0</v>
      </c>
      <c r="N3853" t="s">
        <v>8291</v>
      </c>
      <c r="O3853" s="9">
        <f>(((J3853/60)/60)/24)+DATE(1970,1,1)</f>
        <v>41841.56381944444</v>
      </c>
      <c r="P3853" t="str">
        <f>LEFT(N3853,SEARCH("/",N3853)-1)</f>
        <v>music</v>
      </c>
      <c r="Q3853" t="str">
        <f>RIGHT(N3853,LEN(N3853)-SEARCH("/",N3853))</f>
        <v>faith</v>
      </c>
      <c r="R3853">
        <f>YEAR(O3853)</f>
        <v>2014</v>
      </c>
    </row>
    <row r="3854" spans="1:18" ht="43.5" x14ac:dyDescent="0.35">
      <c r="A3854">
        <v>3955</v>
      </c>
      <c r="B3854" s="3" t="s">
        <v>3952</v>
      </c>
      <c r="C3854" s="3" t="s">
        <v>8062</v>
      </c>
      <c r="D3854" s="6">
        <v>1750</v>
      </c>
      <c r="E3854" s="8">
        <v>425</v>
      </c>
      <c r="F3854" t="s">
        <v>8220</v>
      </c>
      <c r="G3854" t="s">
        <v>8223</v>
      </c>
      <c r="H3854" t="s">
        <v>8245</v>
      </c>
      <c r="I3854">
        <v>1448745741</v>
      </c>
      <c r="J3854">
        <v>1446150141</v>
      </c>
      <c r="K3854" t="b">
        <v>0</v>
      </c>
      <c r="L3854">
        <v>8</v>
      </c>
      <c r="M3854" t="b">
        <v>0</v>
      </c>
      <c r="N3854" t="s">
        <v>8269</v>
      </c>
      <c r="O3854" s="9">
        <f>(((J3854/60)/60)/24)+DATE(1970,1,1)</f>
        <v>42306.848854166667</v>
      </c>
      <c r="P3854" t="str">
        <f>LEFT(N3854,SEARCH("/",N3854)-1)</f>
        <v>theater</v>
      </c>
      <c r="Q3854" t="str">
        <f>RIGHT(N3854,LEN(N3854)-SEARCH("/",N3854))</f>
        <v>plays</v>
      </c>
      <c r="R3854">
        <f>YEAR(O3854)</f>
        <v>2015</v>
      </c>
    </row>
    <row r="3855" spans="1:18" ht="43.5" x14ac:dyDescent="0.35">
      <c r="A3855">
        <v>3967</v>
      </c>
      <c r="B3855" s="3" t="s">
        <v>3964</v>
      </c>
      <c r="C3855" s="3" t="s">
        <v>8074</v>
      </c>
      <c r="D3855" s="6">
        <v>1700</v>
      </c>
      <c r="E3855" s="8">
        <v>410</v>
      </c>
      <c r="F3855" t="s">
        <v>8220</v>
      </c>
      <c r="G3855" t="s">
        <v>8223</v>
      </c>
      <c r="H3855" t="s">
        <v>8245</v>
      </c>
      <c r="I3855">
        <v>1488783507</v>
      </c>
      <c r="J3855">
        <v>1486191507</v>
      </c>
      <c r="K3855" t="b">
        <v>0</v>
      </c>
      <c r="L3855">
        <v>10</v>
      </c>
      <c r="M3855" t="b">
        <v>0</v>
      </c>
      <c r="N3855" t="s">
        <v>8269</v>
      </c>
      <c r="O3855" s="9">
        <f>(((J3855/60)/60)/24)+DATE(1970,1,1)</f>
        <v>42770.290590277778</v>
      </c>
      <c r="P3855" t="str">
        <f>LEFT(N3855,SEARCH("/",N3855)-1)</f>
        <v>theater</v>
      </c>
      <c r="Q3855" t="str">
        <f>RIGHT(N3855,LEN(N3855)-SEARCH("/",N3855))</f>
        <v>plays</v>
      </c>
      <c r="R3855">
        <f>YEAR(O3855)</f>
        <v>2017</v>
      </c>
    </row>
    <row r="3856" spans="1:18" ht="43.5" x14ac:dyDescent="0.35">
      <c r="A3856">
        <v>3990</v>
      </c>
      <c r="B3856" s="3" t="s">
        <v>3986</v>
      </c>
      <c r="C3856" s="3" t="s">
        <v>8096</v>
      </c>
      <c r="D3856" s="6">
        <v>1650</v>
      </c>
      <c r="E3856" s="8">
        <v>69</v>
      </c>
      <c r="F3856" t="s">
        <v>8220</v>
      </c>
      <c r="G3856" t="s">
        <v>8224</v>
      </c>
      <c r="H3856" t="s">
        <v>8246</v>
      </c>
      <c r="I3856">
        <v>1456934893</v>
      </c>
      <c r="J3856">
        <v>1454342893</v>
      </c>
      <c r="K3856" t="b">
        <v>0</v>
      </c>
      <c r="L3856">
        <v>3</v>
      </c>
      <c r="M3856" t="b">
        <v>0</v>
      </c>
      <c r="N3856" t="s">
        <v>8269</v>
      </c>
      <c r="O3856" s="9">
        <f>(((J3856/60)/60)/24)+DATE(1970,1,1)</f>
        <v>42401.672372685185</v>
      </c>
      <c r="P3856" t="str">
        <f>LEFT(N3856,SEARCH("/",N3856)-1)</f>
        <v>theater</v>
      </c>
      <c r="Q3856" t="str">
        <f>RIGHT(N3856,LEN(N3856)-SEARCH("/",N3856))</f>
        <v>plays</v>
      </c>
      <c r="R3856">
        <f>YEAR(O3856)</f>
        <v>2016</v>
      </c>
    </row>
    <row r="3857" spans="1:18" ht="43.5" x14ac:dyDescent="0.35">
      <c r="A3857">
        <v>1985</v>
      </c>
      <c r="B3857" s="3" t="s">
        <v>1986</v>
      </c>
      <c r="C3857" s="3" t="s">
        <v>6095</v>
      </c>
      <c r="D3857" s="6">
        <v>1600</v>
      </c>
      <c r="E3857" s="8">
        <v>51</v>
      </c>
      <c r="F3857" t="s">
        <v>8220</v>
      </c>
      <c r="G3857" t="s">
        <v>8224</v>
      </c>
      <c r="H3857" t="s">
        <v>8246</v>
      </c>
      <c r="I3857">
        <v>1470178800</v>
      </c>
      <c r="J3857">
        <v>1467650771</v>
      </c>
      <c r="K3857" t="b">
        <v>0</v>
      </c>
      <c r="L3857">
        <v>4</v>
      </c>
      <c r="M3857" t="b">
        <v>0</v>
      </c>
      <c r="N3857" t="s">
        <v>8294</v>
      </c>
      <c r="O3857" s="9">
        <f>(((J3857/60)/60)/24)+DATE(1970,1,1)</f>
        <v>42555.698738425926</v>
      </c>
      <c r="P3857" t="str">
        <f>LEFT(N3857,SEARCH("/",N3857)-1)</f>
        <v>photography</v>
      </c>
      <c r="Q3857" t="str">
        <f>RIGHT(N3857,LEN(N3857)-SEARCH("/",N3857))</f>
        <v>people</v>
      </c>
      <c r="R3857">
        <f>YEAR(O3857)</f>
        <v>2016</v>
      </c>
    </row>
    <row r="3858" spans="1:18" ht="43.5" x14ac:dyDescent="0.35">
      <c r="A3858">
        <v>3896</v>
      </c>
      <c r="B3858" s="3" t="s">
        <v>3893</v>
      </c>
      <c r="C3858" s="3" t="s">
        <v>8004</v>
      </c>
      <c r="D3858" s="6">
        <v>1600</v>
      </c>
      <c r="E3858" s="8">
        <v>170</v>
      </c>
      <c r="F3858" t="s">
        <v>8220</v>
      </c>
      <c r="G3858" t="s">
        <v>8223</v>
      </c>
      <c r="H3858" t="s">
        <v>8245</v>
      </c>
      <c r="I3858">
        <v>1402979778</v>
      </c>
      <c r="J3858">
        <v>1401770178</v>
      </c>
      <c r="K3858" t="b">
        <v>0</v>
      </c>
      <c r="L3858">
        <v>4</v>
      </c>
      <c r="M3858" t="b">
        <v>0</v>
      </c>
      <c r="N3858" t="s">
        <v>8269</v>
      </c>
      <c r="O3858" s="9">
        <f>(((J3858/60)/60)/24)+DATE(1970,1,1)</f>
        <v>41793.191875000004</v>
      </c>
      <c r="P3858" t="str">
        <f>LEFT(N3858,SEARCH("/",N3858)-1)</f>
        <v>theater</v>
      </c>
      <c r="Q3858" t="str">
        <f>RIGHT(N3858,LEN(N3858)-SEARCH("/",N3858))</f>
        <v>plays</v>
      </c>
      <c r="R3858">
        <f>YEAR(O3858)</f>
        <v>2014</v>
      </c>
    </row>
    <row r="3859" spans="1:18" ht="43.5" x14ac:dyDescent="0.35">
      <c r="A3859">
        <v>4091</v>
      </c>
      <c r="B3859" s="3" t="s">
        <v>4087</v>
      </c>
      <c r="C3859" s="3" t="s">
        <v>8194</v>
      </c>
      <c r="D3859" s="6">
        <v>1600</v>
      </c>
      <c r="E3859" s="8">
        <v>204</v>
      </c>
      <c r="F3859" t="s">
        <v>8220</v>
      </c>
      <c r="G3859" t="s">
        <v>8223</v>
      </c>
      <c r="H3859" t="s">
        <v>8245</v>
      </c>
      <c r="I3859">
        <v>1421410151</v>
      </c>
      <c r="J3859">
        <v>1418818151</v>
      </c>
      <c r="K3859" t="b">
        <v>0</v>
      </c>
      <c r="L3859">
        <v>8</v>
      </c>
      <c r="M3859" t="b">
        <v>0</v>
      </c>
      <c r="N3859" t="s">
        <v>8269</v>
      </c>
      <c r="O3859" s="9">
        <f>(((J3859/60)/60)/24)+DATE(1970,1,1)</f>
        <v>41990.506377314814</v>
      </c>
      <c r="P3859" t="str">
        <f>LEFT(N3859,SEARCH("/",N3859)-1)</f>
        <v>theater</v>
      </c>
      <c r="Q3859" t="str">
        <f>RIGHT(N3859,LEN(N3859)-SEARCH("/",N3859))</f>
        <v>plays</v>
      </c>
      <c r="R3859">
        <f>YEAR(O3859)</f>
        <v>2014</v>
      </c>
    </row>
    <row r="3860" spans="1:18" ht="43.5" x14ac:dyDescent="0.35">
      <c r="A3860">
        <v>176</v>
      </c>
      <c r="B3860" s="3" t="s">
        <v>178</v>
      </c>
      <c r="C3860" s="3" t="s">
        <v>4286</v>
      </c>
      <c r="D3860" s="6">
        <v>1500</v>
      </c>
      <c r="E3860" s="8">
        <v>0</v>
      </c>
      <c r="F3860" t="s">
        <v>8220</v>
      </c>
      <c r="G3860" t="s">
        <v>8223</v>
      </c>
      <c r="H3860" t="s">
        <v>8245</v>
      </c>
      <c r="I3860">
        <v>1438803999</v>
      </c>
      <c r="J3860">
        <v>1436211999</v>
      </c>
      <c r="K3860" t="b">
        <v>0</v>
      </c>
      <c r="L3860">
        <v>0</v>
      </c>
      <c r="M3860" t="b">
        <v>0</v>
      </c>
      <c r="N3860" t="s">
        <v>8266</v>
      </c>
      <c r="O3860" s="9">
        <f>(((J3860/60)/60)/24)+DATE(1970,1,1)</f>
        <v>42191.824062500003</v>
      </c>
      <c r="P3860" t="str">
        <f>LEFT(N3860,SEARCH("/",N3860)-1)</f>
        <v>film &amp; video</v>
      </c>
      <c r="Q3860" t="str">
        <f>RIGHT(N3860,LEN(N3860)-SEARCH("/",N3860))</f>
        <v>drama</v>
      </c>
      <c r="R3860">
        <f>YEAR(O3860)</f>
        <v>2015</v>
      </c>
    </row>
    <row r="3861" spans="1:18" ht="58" x14ac:dyDescent="0.35">
      <c r="A3861">
        <v>184</v>
      </c>
      <c r="B3861" s="3" t="s">
        <v>186</v>
      </c>
      <c r="C3861" s="3" t="s">
        <v>4294</v>
      </c>
      <c r="D3861" s="6">
        <v>1500</v>
      </c>
      <c r="E3861" s="8">
        <v>51</v>
      </c>
      <c r="F3861" t="s">
        <v>8220</v>
      </c>
      <c r="G3861" t="s">
        <v>8228</v>
      </c>
      <c r="H3861" t="s">
        <v>8250</v>
      </c>
      <c r="I3861">
        <v>1409543940</v>
      </c>
      <c r="J3861">
        <v>1404586762</v>
      </c>
      <c r="K3861" t="b">
        <v>0</v>
      </c>
      <c r="L3861">
        <v>2</v>
      </c>
      <c r="M3861" t="b">
        <v>0</v>
      </c>
      <c r="N3861" t="s">
        <v>8266</v>
      </c>
      <c r="O3861" s="9">
        <f>(((J3861/60)/60)/24)+DATE(1970,1,1)</f>
        <v>41825.791226851856</v>
      </c>
      <c r="P3861" t="str">
        <f>LEFT(N3861,SEARCH("/",N3861)-1)</f>
        <v>film &amp; video</v>
      </c>
      <c r="Q3861" t="str">
        <f>RIGHT(N3861,LEN(N3861)-SEARCH("/",N3861))</f>
        <v>drama</v>
      </c>
      <c r="R3861">
        <f>YEAR(O3861)</f>
        <v>2014</v>
      </c>
    </row>
    <row r="3862" spans="1:18" ht="58" x14ac:dyDescent="0.35">
      <c r="A3862">
        <v>188</v>
      </c>
      <c r="B3862" s="3" t="s">
        <v>190</v>
      </c>
      <c r="C3862" s="3" t="s">
        <v>4298</v>
      </c>
      <c r="D3862" s="6">
        <v>1500</v>
      </c>
      <c r="E3862" s="8">
        <v>0</v>
      </c>
      <c r="F3862" t="s">
        <v>8220</v>
      </c>
      <c r="G3862" t="s">
        <v>8223</v>
      </c>
      <c r="H3862" t="s">
        <v>8245</v>
      </c>
      <c r="I3862">
        <v>1409891015</v>
      </c>
      <c r="J3862">
        <v>1407299015</v>
      </c>
      <c r="K3862" t="b">
        <v>0</v>
      </c>
      <c r="L3862">
        <v>0</v>
      </c>
      <c r="M3862" t="b">
        <v>0</v>
      </c>
      <c r="N3862" t="s">
        <v>8266</v>
      </c>
      <c r="O3862" s="9">
        <f>(((J3862/60)/60)/24)+DATE(1970,1,1)</f>
        <v>41857.18304398148</v>
      </c>
      <c r="P3862" t="str">
        <f>LEFT(N3862,SEARCH("/",N3862)-1)</f>
        <v>film &amp; video</v>
      </c>
      <c r="Q3862" t="str">
        <f>RIGHT(N3862,LEN(N3862)-SEARCH("/",N3862))</f>
        <v>drama</v>
      </c>
      <c r="R3862">
        <f>YEAR(O3862)</f>
        <v>2014</v>
      </c>
    </row>
    <row r="3863" spans="1:18" ht="58" x14ac:dyDescent="0.35">
      <c r="A3863">
        <v>477</v>
      </c>
      <c r="B3863" s="3" t="s">
        <v>478</v>
      </c>
      <c r="C3863" s="3" t="s">
        <v>4587</v>
      </c>
      <c r="D3863" s="6">
        <v>1500</v>
      </c>
      <c r="E3863" s="8">
        <v>0</v>
      </c>
      <c r="F3863" t="s">
        <v>8220</v>
      </c>
      <c r="G3863" t="s">
        <v>8223</v>
      </c>
      <c r="H3863" t="s">
        <v>8245</v>
      </c>
      <c r="I3863">
        <v>1337371334</v>
      </c>
      <c r="J3863">
        <v>1332187334</v>
      </c>
      <c r="K3863" t="b">
        <v>0</v>
      </c>
      <c r="L3863">
        <v>0</v>
      </c>
      <c r="M3863" t="b">
        <v>0</v>
      </c>
      <c r="N3863" t="s">
        <v>8268</v>
      </c>
      <c r="O3863" s="9">
        <f>(((J3863/60)/60)/24)+DATE(1970,1,1)</f>
        <v>40987.83488425926</v>
      </c>
      <c r="P3863" t="str">
        <f>LEFT(N3863,SEARCH("/",N3863)-1)</f>
        <v>film &amp; video</v>
      </c>
      <c r="Q3863" t="str">
        <f>RIGHT(N3863,LEN(N3863)-SEARCH("/",N3863))</f>
        <v>animation</v>
      </c>
      <c r="R3863">
        <f>YEAR(O3863)</f>
        <v>2012</v>
      </c>
    </row>
    <row r="3864" spans="1:18" ht="43.5" x14ac:dyDescent="0.35">
      <c r="A3864">
        <v>514</v>
      </c>
      <c r="B3864" s="3" t="s">
        <v>515</v>
      </c>
      <c r="C3864" s="3" t="s">
        <v>4624</v>
      </c>
      <c r="D3864" s="6">
        <v>1500</v>
      </c>
      <c r="E3864" s="8">
        <v>50</v>
      </c>
      <c r="F3864" t="s">
        <v>8220</v>
      </c>
      <c r="G3864" t="s">
        <v>8228</v>
      </c>
      <c r="H3864" t="s">
        <v>8250</v>
      </c>
      <c r="I3864">
        <v>1407595447</v>
      </c>
      <c r="J3864">
        <v>1405003447</v>
      </c>
      <c r="K3864" t="b">
        <v>0</v>
      </c>
      <c r="L3864">
        <v>3</v>
      </c>
      <c r="M3864" t="b">
        <v>0</v>
      </c>
      <c r="N3864" t="s">
        <v>8268</v>
      </c>
      <c r="O3864" s="9">
        <f>(((J3864/60)/60)/24)+DATE(1970,1,1)</f>
        <v>41830.613969907405</v>
      </c>
      <c r="P3864" t="str">
        <f>LEFT(N3864,SEARCH("/",N3864)-1)</f>
        <v>film &amp; video</v>
      </c>
      <c r="Q3864" t="str">
        <f>RIGHT(N3864,LEN(N3864)-SEARCH("/",N3864))</f>
        <v>animation</v>
      </c>
      <c r="R3864">
        <f>YEAR(O3864)</f>
        <v>2014</v>
      </c>
    </row>
    <row r="3865" spans="1:18" ht="58" x14ac:dyDescent="0.35">
      <c r="A3865">
        <v>772</v>
      </c>
      <c r="B3865" s="3" t="s">
        <v>773</v>
      </c>
      <c r="C3865" s="3" t="s">
        <v>4882</v>
      </c>
      <c r="D3865" s="6">
        <v>1500</v>
      </c>
      <c r="E3865" s="8">
        <v>50</v>
      </c>
      <c r="F3865" t="s">
        <v>8220</v>
      </c>
      <c r="G3865" t="s">
        <v>8223</v>
      </c>
      <c r="H3865" t="s">
        <v>8245</v>
      </c>
      <c r="I3865">
        <v>1257047940</v>
      </c>
      <c r="J3865">
        <v>1252718519</v>
      </c>
      <c r="K3865" t="b">
        <v>0</v>
      </c>
      <c r="L3865">
        <v>1</v>
      </c>
      <c r="M3865" t="b">
        <v>0</v>
      </c>
      <c r="N3865" t="s">
        <v>8273</v>
      </c>
      <c r="O3865" s="9">
        <f>(((J3865/60)/60)/24)+DATE(1970,1,1)</f>
        <v>40068.056932870371</v>
      </c>
      <c r="P3865" t="str">
        <f>LEFT(N3865,SEARCH("/",N3865)-1)</f>
        <v>publishing</v>
      </c>
      <c r="Q3865" t="str">
        <f>RIGHT(N3865,LEN(N3865)-SEARCH("/",N3865))</f>
        <v>fiction</v>
      </c>
      <c r="R3865">
        <f>YEAR(O3865)</f>
        <v>2009</v>
      </c>
    </row>
    <row r="3866" spans="1:18" ht="43.5" x14ac:dyDescent="0.35">
      <c r="A3866">
        <v>882</v>
      </c>
      <c r="B3866" s="3" t="s">
        <v>883</v>
      </c>
      <c r="C3866" s="3" t="s">
        <v>4992</v>
      </c>
      <c r="D3866" s="6">
        <v>1500</v>
      </c>
      <c r="E3866" s="8">
        <v>302</v>
      </c>
      <c r="F3866" t="s">
        <v>8220</v>
      </c>
      <c r="G3866" t="s">
        <v>8223</v>
      </c>
      <c r="H3866" t="s">
        <v>8245</v>
      </c>
      <c r="I3866">
        <v>1315341550</v>
      </c>
      <c r="J3866">
        <v>1312490350</v>
      </c>
      <c r="K3866" t="b">
        <v>0</v>
      </c>
      <c r="L3866">
        <v>14</v>
      </c>
      <c r="M3866" t="b">
        <v>0</v>
      </c>
      <c r="N3866" t="s">
        <v>8277</v>
      </c>
      <c r="O3866" s="9">
        <f>(((J3866/60)/60)/24)+DATE(1970,1,1)</f>
        <v>40759.860532407409</v>
      </c>
      <c r="P3866" t="str">
        <f>LEFT(N3866,SEARCH("/",N3866)-1)</f>
        <v>music</v>
      </c>
      <c r="Q3866" t="str">
        <f>RIGHT(N3866,LEN(N3866)-SEARCH("/",N3866))</f>
        <v>indie rock</v>
      </c>
      <c r="R3866">
        <f>YEAR(O3866)</f>
        <v>2011</v>
      </c>
    </row>
    <row r="3867" spans="1:18" ht="43.5" x14ac:dyDescent="0.35">
      <c r="A3867">
        <v>914</v>
      </c>
      <c r="B3867" s="3" t="s">
        <v>915</v>
      </c>
      <c r="C3867" s="3" t="s">
        <v>5024</v>
      </c>
      <c r="D3867" s="6">
        <v>1500</v>
      </c>
      <c r="E3867" s="8">
        <v>0</v>
      </c>
      <c r="F3867" t="s">
        <v>8220</v>
      </c>
      <c r="G3867" t="s">
        <v>8223</v>
      </c>
      <c r="H3867" t="s">
        <v>8245</v>
      </c>
      <c r="I3867">
        <v>1345918747</v>
      </c>
      <c r="J3867">
        <v>1343326747</v>
      </c>
      <c r="K3867" t="b">
        <v>0</v>
      </c>
      <c r="L3867">
        <v>0</v>
      </c>
      <c r="M3867" t="b">
        <v>0</v>
      </c>
      <c r="N3867" t="s">
        <v>8276</v>
      </c>
      <c r="O3867" s="9">
        <f>(((J3867/60)/60)/24)+DATE(1970,1,1)</f>
        <v>41116.763275462967</v>
      </c>
      <c r="P3867" t="str">
        <f>LEFT(N3867,SEARCH("/",N3867)-1)</f>
        <v>music</v>
      </c>
      <c r="Q3867" t="str">
        <f>RIGHT(N3867,LEN(N3867)-SEARCH("/",N3867))</f>
        <v>jazz</v>
      </c>
      <c r="R3867">
        <f>YEAR(O3867)</f>
        <v>2012</v>
      </c>
    </row>
    <row r="3868" spans="1:18" ht="43.5" x14ac:dyDescent="0.35">
      <c r="A3868">
        <v>1442</v>
      </c>
      <c r="B3868" s="3" t="s">
        <v>1443</v>
      </c>
      <c r="C3868" s="3" t="s">
        <v>5552</v>
      </c>
      <c r="D3868" s="6">
        <v>1500</v>
      </c>
      <c r="E3868" s="8">
        <v>0</v>
      </c>
      <c r="F3868" t="s">
        <v>8220</v>
      </c>
      <c r="G3868" t="s">
        <v>8223</v>
      </c>
      <c r="H3868" t="s">
        <v>8245</v>
      </c>
      <c r="I3868">
        <v>1464190158</v>
      </c>
      <c r="J3868">
        <v>1461598158</v>
      </c>
      <c r="K3868" t="b">
        <v>0</v>
      </c>
      <c r="L3868">
        <v>0</v>
      </c>
      <c r="M3868" t="b">
        <v>0</v>
      </c>
      <c r="N3868" t="s">
        <v>8285</v>
      </c>
      <c r="O3868" s="9">
        <f>(((J3868/60)/60)/24)+DATE(1970,1,1)</f>
        <v>42485.64534722222</v>
      </c>
      <c r="P3868" t="str">
        <f>LEFT(N3868,SEARCH("/",N3868)-1)</f>
        <v>publishing</v>
      </c>
      <c r="Q3868" t="str">
        <f>RIGHT(N3868,LEN(N3868)-SEARCH("/",N3868))</f>
        <v>translations</v>
      </c>
      <c r="R3868">
        <f>YEAR(O3868)</f>
        <v>2016</v>
      </c>
    </row>
    <row r="3869" spans="1:18" ht="43.5" x14ac:dyDescent="0.35">
      <c r="A3869">
        <v>1496</v>
      </c>
      <c r="B3869" s="3" t="s">
        <v>1497</v>
      </c>
      <c r="C3869" s="3" t="s">
        <v>5606</v>
      </c>
      <c r="D3869" s="6">
        <v>1500</v>
      </c>
      <c r="E3869" s="8">
        <v>0</v>
      </c>
      <c r="F3869" t="s">
        <v>8220</v>
      </c>
      <c r="G3869" t="s">
        <v>8223</v>
      </c>
      <c r="H3869" t="s">
        <v>8245</v>
      </c>
      <c r="I3869">
        <v>1410866659</v>
      </c>
      <c r="J3869">
        <v>1405682659</v>
      </c>
      <c r="K3869" t="b">
        <v>0</v>
      </c>
      <c r="L3869">
        <v>0</v>
      </c>
      <c r="M3869" t="b">
        <v>0</v>
      </c>
      <c r="N3869" t="s">
        <v>8273</v>
      </c>
      <c r="O3869" s="9">
        <f>(((J3869/60)/60)/24)+DATE(1970,1,1)</f>
        <v>41838.475219907406</v>
      </c>
      <c r="P3869" t="str">
        <f>LEFT(N3869,SEARCH("/",N3869)-1)</f>
        <v>publishing</v>
      </c>
      <c r="Q3869" t="str">
        <f>RIGHT(N3869,LEN(N3869)-SEARCH("/",N3869))</f>
        <v>fiction</v>
      </c>
      <c r="R3869">
        <f>YEAR(O3869)</f>
        <v>2014</v>
      </c>
    </row>
    <row r="3870" spans="1:18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>(((J3870/60)/60)/24)+DATE(1970,1,1)</f>
        <v>41865.659780092588</v>
      </c>
      <c r="P3870" t="str">
        <f>LEFT(N3870,SEARCH("/",N3870)-1)</f>
        <v>theater</v>
      </c>
      <c r="Q3870" t="str">
        <f>RIGHT(N3870,LEN(N3870)-SEARCH("/",N3870))</f>
        <v>musical</v>
      </c>
      <c r="R3870">
        <f>YEAR(O3870)</f>
        <v>2014</v>
      </c>
    </row>
    <row r="3871" spans="1:18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>(((J3871/60)/60)/24)+DATE(1970,1,1)</f>
        <v>42047.724444444444</v>
      </c>
      <c r="P3871" t="str">
        <f>LEFT(N3871,SEARCH("/",N3871)-1)</f>
        <v>theater</v>
      </c>
      <c r="Q3871" t="str">
        <f>RIGHT(N3871,LEN(N3871)-SEARCH("/",N3871))</f>
        <v>musical</v>
      </c>
      <c r="R3871">
        <f>YEAR(O3871)</f>
        <v>2015</v>
      </c>
    </row>
    <row r="3872" spans="1:18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>(((J3872/60)/60)/24)+DATE(1970,1,1)</f>
        <v>41793.17219907407</v>
      </c>
      <c r="P3872" t="str">
        <f>LEFT(N3872,SEARCH("/",N3872)-1)</f>
        <v>theater</v>
      </c>
      <c r="Q3872" t="str">
        <f>RIGHT(N3872,LEN(N3872)-SEARCH("/",N3872))</f>
        <v>musical</v>
      </c>
      <c r="R3872">
        <f>YEAR(O3872)</f>
        <v>2014</v>
      </c>
    </row>
    <row r="3873" spans="1:18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>(((J3873/60)/60)/24)+DATE(1970,1,1)</f>
        <v>42763.780671296292</v>
      </c>
      <c r="P3873" t="str">
        <f>LEFT(N3873,SEARCH("/",N3873)-1)</f>
        <v>theater</v>
      </c>
      <c r="Q3873" t="str">
        <f>RIGHT(N3873,LEN(N3873)-SEARCH("/",N3873))</f>
        <v>musical</v>
      </c>
      <c r="R3873">
        <f>YEAR(O3873)</f>
        <v>2017</v>
      </c>
    </row>
    <row r="3874" spans="1:18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>(((J3874/60)/60)/24)+DATE(1970,1,1)</f>
        <v>42180.145787037036</v>
      </c>
      <c r="P3874" t="str">
        <f>LEFT(N3874,SEARCH("/",N3874)-1)</f>
        <v>theater</v>
      </c>
      <c r="Q3874" t="str">
        <f>RIGHT(N3874,LEN(N3874)-SEARCH("/",N3874))</f>
        <v>musical</v>
      </c>
      <c r="R3874">
        <f>YEAR(O3874)</f>
        <v>2015</v>
      </c>
    </row>
    <row r="3875" spans="1:18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>(((J3875/60)/60)/24)+DATE(1970,1,1)</f>
        <v>42255.696006944447</v>
      </c>
      <c r="P3875" t="str">
        <f>LEFT(N3875,SEARCH("/",N3875)-1)</f>
        <v>theater</v>
      </c>
      <c r="Q3875" t="str">
        <f>RIGHT(N3875,LEN(N3875)-SEARCH("/",N3875))</f>
        <v>musical</v>
      </c>
      <c r="R3875">
        <f>YEAR(O3875)</f>
        <v>2015</v>
      </c>
    </row>
    <row r="3876" spans="1:18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>(((J3876/60)/60)/24)+DATE(1970,1,1)</f>
        <v>42007.016458333332</v>
      </c>
      <c r="P3876" t="str">
        <f>LEFT(N3876,SEARCH("/",N3876)-1)</f>
        <v>theater</v>
      </c>
      <c r="Q3876" t="str">
        <f>RIGHT(N3876,LEN(N3876)-SEARCH("/",N3876))</f>
        <v>musical</v>
      </c>
      <c r="R3876">
        <f>YEAR(O3876)</f>
        <v>2015</v>
      </c>
    </row>
    <row r="3877" spans="1:18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>(((J3877/60)/60)/24)+DATE(1970,1,1)</f>
        <v>42615.346817129626</v>
      </c>
      <c r="P3877" t="str">
        <f>LEFT(N3877,SEARCH("/",N3877)-1)</f>
        <v>theater</v>
      </c>
      <c r="Q3877" t="str">
        <f>RIGHT(N3877,LEN(N3877)-SEARCH("/",N3877))</f>
        <v>musical</v>
      </c>
      <c r="R3877">
        <f>YEAR(O3877)</f>
        <v>2016</v>
      </c>
    </row>
    <row r="3878" spans="1:18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>(((J3878/60)/60)/24)+DATE(1970,1,1)</f>
        <v>42372.624166666668</v>
      </c>
      <c r="P3878" t="str">
        <f>LEFT(N3878,SEARCH("/",N3878)-1)</f>
        <v>theater</v>
      </c>
      <c r="Q3878" t="str">
        <f>RIGHT(N3878,LEN(N3878)-SEARCH("/",N3878))</f>
        <v>musical</v>
      </c>
      <c r="R3878">
        <f>YEAR(O3878)</f>
        <v>2016</v>
      </c>
    </row>
    <row r="3879" spans="1:18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>(((J3879/60)/60)/24)+DATE(1970,1,1)</f>
        <v>42682.67768518519</v>
      </c>
      <c r="P3879" t="str">
        <f>LEFT(N3879,SEARCH("/",N3879)-1)</f>
        <v>theater</v>
      </c>
      <c r="Q3879" t="str">
        <f>RIGHT(N3879,LEN(N3879)-SEARCH("/",N3879))</f>
        <v>musical</v>
      </c>
      <c r="R3879">
        <f>YEAR(O3879)</f>
        <v>2016</v>
      </c>
    </row>
    <row r="3880" spans="1:18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>(((J3880/60)/60)/24)+DATE(1970,1,1)</f>
        <v>42154.818819444445</v>
      </c>
      <c r="P3880" t="str">
        <f>LEFT(N3880,SEARCH("/",N3880)-1)</f>
        <v>theater</v>
      </c>
      <c r="Q3880" t="str">
        <f>RIGHT(N3880,LEN(N3880)-SEARCH("/",N3880))</f>
        <v>musical</v>
      </c>
      <c r="R3880">
        <f>YEAR(O3880)</f>
        <v>2015</v>
      </c>
    </row>
    <row r="3881" spans="1:18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>(((J3881/60)/60)/24)+DATE(1970,1,1)</f>
        <v>41999.861064814817</v>
      </c>
      <c r="P3881" t="str">
        <f>LEFT(N3881,SEARCH("/",N3881)-1)</f>
        <v>theater</v>
      </c>
      <c r="Q3881" t="str">
        <f>RIGHT(N3881,LEN(N3881)-SEARCH("/",N3881))</f>
        <v>musical</v>
      </c>
      <c r="R3881">
        <f>YEAR(O3881)</f>
        <v>2014</v>
      </c>
    </row>
    <row r="3882" spans="1:18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>(((J3882/60)/60)/24)+DATE(1970,1,1)</f>
        <v>41815.815046296295</v>
      </c>
      <c r="P3882" t="str">
        <f>LEFT(N3882,SEARCH("/",N3882)-1)</f>
        <v>theater</v>
      </c>
      <c r="Q3882" t="str">
        <f>RIGHT(N3882,LEN(N3882)-SEARCH("/",N3882))</f>
        <v>musical</v>
      </c>
      <c r="R3882">
        <f>YEAR(O3882)</f>
        <v>2014</v>
      </c>
    </row>
    <row r="3883" spans="1:18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>(((J3883/60)/60)/24)+DATE(1970,1,1)</f>
        <v>42756.018506944441</v>
      </c>
      <c r="P3883" t="str">
        <f>LEFT(N3883,SEARCH("/",N3883)-1)</f>
        <v>theater</v>
      </c>
      <c r="Q3883" t="str">
        <f>RIGHT(N3883,LEN(N3883)-SEARCH("/",N3883))</f>
        <v>musical</v>
      </c>
      <c r="R3883">
        <f>YEAR(O3883)</f>
        <v>2017</v>
      </c>
    </row>
    <row r="3884" spans="1:18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>(((J3884/60)/60)/24)+DATE(1970,1,1)</f>
        <v>42373.983449074076</v>
      </c>
      <c r="P3884" t="str">
        <f>LEFT(N3884,SEARCH("/",N3884)-1)</f>
        <v>theater</v>
      </c>
      <c r="Q3884" t="str">
        <f>RIGHT(N3884,LEN(N3884)-SEARCH("/",N3884))</f>
        <v>musical</v>
      </c>
      <c r="R3884">
        <f>YEAR(O3884)</f>
        <v>2016</v>
      </c>
    </row>
    <row r="3885" spans="1:18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>(((J3885/60)/60)/24)+DATE(1970,1,1)</f>
        <v>41854.602650462963</v>
      </c>
      <c r="P3885" t="str">
        <f>LEFT(N3885,SEARCH("/",N3885)-1)</f>
        <v>theater</v>
      </c>
      <c r="Q3885" t="str">
        <f>RIGHT(N3885,LEN(N3885)-SEARCH("/",N3885))</f>
        <v>musical</v>
      </c>
      <c r="R3885">
        <f>YEAR(O3885)</f>
        <v>2014</v>
      </c>
    </row>
    <row r="3886" spans="1:18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>(((J3886/60)/60)/24)+DATE(1970,1,1)</f>
        <v>42065.791574074072</v>
      </c>
      <c r="P3886" t="str">
        <f>LEFT(N3886,SEARCH("/",N3886)-1)</f>
        <v>theater</v>
      </c>
      <c r="Q3886" t="str">
        <f>RIGHT(N3886,LEN(N3886)-SEARCH("/",N3886))</f>
        <v>musical</v>
      </c>
      <c r="R3886">
        <f>YEAR(O3886)</f>
        <v>2015</v>
      </c>
    </row>
    <row r="3887" spans="1:18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>(((J3887/60)/60)/24)+DATE(1970,1,1)</f>
        <v>42469.951284722221</v>
      </c>
      <c r="P3887" t="str">
        <f>LEFT(N3887,SEARCH("/",N3887)-1)</f>
        <v>theater</v>
      </c>
      <c r="Q3887" t="str">
        <f>RIGHT(N3887,LEN(N3887)-SEARCH("/",N3887))</f>
        <v>musical</v>
      </c>
      <c r="R3887">
        <f>YEAR(O3887)</f>
        <v>2016</v>
      </c>
    </row>
    <row r="3888" spans="1:18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>(((J3888/60)/60)/24)+DATE(1970,1,1)</f>
        <v>41954.228032407409</v>
      </c>
      <c r="P3888" t="str">
        <f>LEFT(N3888,SEARCH("/",N3888)-1)</f>
        <v>theater</v>
      </c>
      <c r="Q3888" t="str">
        <f>RIGHT(N3888,LEN(N3888)-SEARCH("/",N3888))</f>
        <v>musical</v>
      </c>
      <c r="R3888">
        <f>YEAR(O3888)</f>
        <v>2014</v>
      </c>
    </row>
    <row r="3889" spans="1:18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>(((J3889/60)/60)/24)+DATE(1970,1,1)</f>
        <v>42079.857974537037</v>
      </c>
      <c r="P3889" t="str">
        <f>LEFT(N3889,SEARCH("/",N3889)-1)</f>
        <v>theater</v>
      </c>
      <c r="Q3889" t="str">
        <f>RIGHT(N3889,LEN(N3889)-SEARCH("/",N3889))</f>
        <v>musical</v>
      </c>
      <c r="R3889">
        <f>YEAR(O3889)</f>
        <v>2015</v>
      </c>
    </row>
    <row r="3890" spans="1:18" ht="43.5" x14ac:dyDescent="0.35">
      <c r="A3890">
        <v>1556</v>
      </c>
      <c r="B3890" s="3" t="s">
        <v>1557</v>
      </c>
      <c r="C3890" s="3" t="s">
        <v>5666</v>
      </c>
      <c r="D3890" s="6">
        <v>1500</v>
      </c>
      <c r="E3890" s="8">
        <v>677</v>
      </c>
      <c r="F3890" t="s">
        <v>8220</v>
      </c>
      <c r="G3890" t="s">
        <v>8228</v>
      </c>
      <c r="H3890" t="s">
        <v>8250</v>
      </c>
      <c r="I3890">
        <v>1467603624</v>
      </c>
      <c r="J3890">
        <v>1465011624</v>
      </c>
      <c r="K3890" t="b">
        <v>0</v>
      </c>
      <c r="L3890">
        <v>12</v>
      </c>
      <c r="M3890" t="b">
        <v>0</v>
      </c>
      <c r="N3890" t="s">
        <v>8287</v>
      </c>
      <c r="O3890" s="9">
        <f>(((J3890/60)/60)/24)+DATE(1970,1,1)</f>
        <v>42525.153055555551</v>
      </c>
      <c r="P3890" t="str">
        <f>LEFT(N3890,SEARCH("/",N3890)-1)</f>
        <v>photography</v>
      </c>
      <c r="Q3890" t="str">
        <f>RIGHT(N3890,LEN(N3890)-SEARCH("/",N3890))</f>
        <v>nature</v>
      </c>
      <c r="R3890">
        <f>YEAR(O3890)</f>
        <v>2016</v>
      </c>
    </row>
    <row r="3891" spans="1:18" ht="29" x14ac:dyDescent="0.35">
      <c r="A3891">
        <v>1586</v>
      </c>
      <c r="B3891" s="3" t="s">
        <v>1587</v>
      </c>
      <c r="C3891" s="3" t="s">
        <v>5696</v>
      </c>
      <c r="D3891" s="6">
        <v>1500</v>
      </c>
      <c r="E3891" s="8">
        <v>0</v>
      </c>
      <c r="F3891" t="s">
        <v>8220</v>
      </c>
      <c r="G3891" t="s">
        <v>8223</v>
      </c>
      <c r="H3891" t="s">
        <v>8245</v>
      </c>
      <c r="I3891">
        <v>1428197422</v>
      </c>
      <c r="J3891">
        <v>1425609022</v>
      </c>
      <c r="K3891" t="b">
        <v>0</v>
      </c>
      <c r="L3891">
        <v>0</v>
      </c>
      <c r="M3891" t="b">
        <v>0</v>
      </c>
      <c r="N3891" t="s">
        <v>8289</v>
      </c>
      <c r="O3891" s="9">
        <f>(((J3891/60)/60)/24)+DATE(1970,1,1)</f>
        <v>42069.104421296302</v>
      </c>
      <c r="P3891" t="str">
        <f>LEFT(N3891,SEARCH("/",N3891)-1)</f>
        <v>photography</v>
      </c>
      <c r="Q3891" t="str">
        <f>RIGHT(N3891,LEN(N3891)-SEARCH("/",N3891))</f>
        <v>places</v>
      </c>
      <c r="R3891">
        <f>YEAR(O3891)</f>
        <v>2015</v>
      </c>
    </row>
    <row r="3892" spans="1:18" ht="29" x14ac:dyDescent="0.35">
      <c r="A3892">
        <v>1766</v>
      </c>
      <c r="B3892" s="3" t="s">
        <v>1767</v>
      </c>
      <c r="C3892" s="3" t="s">
        <v>5876</v>
      </c>
      <c r="D3892" s="6">
        <v>1500</v>
      </c>
      <c r="E3892" s="8">
        <v>0</v>
      </c>
      <c r="F3892" t="s">
        <v>8220</v>
      </c>
      <c r="G3892" t="s">
        <v>8225</v>
      </c>
      <c r="H3892" t="s">
        <v>8247</v>
      </c>
      <c r="I3892">
        <v>1408999088</v>
      </c>
      <c r="J3892">
        <v>1407184688</v>
      </c>
      <c r="K3892" t="b">
        <v>1</v>
      </c>
      <c r="L3892">
        <v>0</v>
      </c>
      <c r="M3892" t="b">
        <v>0</v>
      </c>
      <c r="N3892" t="s">
        <v>8283</v>
      </c>
      <c r="O3892" s="9">
        <f>(((J3892/60)/60)/24)+DATE(1970,1,1)</f>
        <v>41855.859814814816</v>
      </c>
      <c r="P3892" t="str">
        <f>LEFT(N3892,SEARCH("/",N3892)-1)</f>
        <v>photography</v>
      </c>
      <c r="Q3892" t="str">
        <f>RIGHT(N3892,LEN(N3892)-SEARCH("/",N3892))</f>
        <v>photobooks</v>
      </c>
      <c r="R3892">
        <f>YEAR(O3892)</f>
        <v>2014</v>
      </c>
    </row>
    <row r="3893" spans="1:18" ht="29" x14ac:dyDescent="0.35">
      <c r="A3893">
        <v>1992</v>
      </c>
      <c r="B3893" s="3" t="s">
        <v>1993</v>
      </c>
      <c r="C3893" s="3" t="s">
        <v>6102</v>
      </c>
      <c r="D3893" s="6">
        <v>1500</v>
      </c>
      <c r="E3893" s="8">
        <v>2</v>
      </c>
      <c r="F3893" t="s">
        <v>8220</v>
      </c>
      <c r="G3893" t="s">
        <v>8223</v>
      </c>
      <c r="H3893" t="s">
        <v>8245</v>
      </c>
      <c r="I3893">
        <v>1424229991</v>
      </c>
      <c r="J3893">
        <v>1421637991</v>
      </c>
      <c r="K3893" t="b">
        <v>0</v>
      </c>
      <c r="L3893">
        <v>2</v>
      </c>
      <c r="M3893" t="b">
        <v>0</v>
      </c>
      <c r="N3893" t="s">
        <v>8294</v>
      </c>
      <c r="O3893" s="9">
        <f>(((J3893/60)/60)/24)+DATE(1970,1,1)</f>
        <v>42023.143414351856</v>
      </c>
      <c r="P3893" t="str">
        <f>LEFT(N3893,SEARCH("/",N3893)-1)</f>
        <v>photography</v>
      </c>
      <c r="Q3893" t="str">
        <f>RIGHT(N3893,LEN(N3893)-SEARCH("/",N3893))</f>
        <v>people</v>
      </c>
      <c r="R3893">
        <f>YEAR(O3893)</f>
        <v>2015</v>
      </c>
    </row>
    <row r="3894" spans="1:18" ht="43.5" x14ac:dyDescent="0.35">
      <c r="A3894">
        <v>2591</v>
      </c>
      <c r="B3894" s="3" t="s">
        <v>2591</v>
      </c>
      <c r="C3894" s="3" t="s">
        <v>6701</v>
      </c>
      <c r="D3894" s="6">
        <v>1500</v>
      </c>
      <c r="E3894" s="8">
        <v>26</v>
      </c>
      <c r="F3894" t="s">
        <v>8220</v>
      </c>
      <c r="G3894" t="s">
        <v>8223</v>
      </c>
      <c r="H3894" t="s">
        <v>8245</v>
      </c>
      <c r="I3894">
        <v>1457901924</v>
      </c>
      <c r="J3894">
        <v>1452721524</v>
      </c>
      <c r="K3894" t="b">
        <v>0</v>
      </c>
      <c r="L3894">
        <v>2</v>
      </c>
      <c r="M3894" t="b">
        <v>0</v>
      </c>
      <c r="N3894" t="s">
        <v>8282</v>
      </c>
      <c r="O3894" s="9">
        <f>(((J3894/60)/60)/24)+DATE(1970,1,1)</f>
        <v>42382.906527777777</v>
      </c>
      <c r="P3894" t="str">
        <f>LEFT(N3894,SEARCH("/",N3894)-1)</f>
        <v>food</v>
      </c>
      <c r="Q3894" t="str">
        <f>RIGHT(N3894,LEN(N3894)-SEARCH("/",N3894))</f>
        <v>food trucks</v>
      </c>
      <c r="R3894">
        <f>YEAR(O3894)</f>
        <v>2016</v>
      </c>
    </row>
    <row r="3895" spans="1:18" ht="43.5" x14ac:dyDescent="0.35">
      <c r="A3895">
        <v>2597</v>
      </c>
      <c r="B3895" s="3" t="s">
        <v>2597</v>
      </c>
      <c r="C3895" s="3" t="s">
        <v>6707</v>
      </c>
      <c r="D3895" s="6">
        <v>1500</v>
      </c>
      <c r="E3895" s="8">
        <v>85</v>
      </c>
      <c r="F3895" t="s">
        <v>8220</v>
      </c>
      <c r="G3895" t="s">
        <v>8224</v>
      </c>
      <c r="H3895" t="s">
        <v>8246</v>
      </c>
      <c r="I3895">
        <v>1466323917</v>
      </c>
      <c r="J3895">
        <v>1463731917</v>
      </c>
      <c r="K3895" t="b">
        <v>0</v>
      </c>
      <c r="L3895">
        <v>7</v>
      </c>
      <c r="M3895" t="b">
        <v>0</v>
      </c>
      <c r="N3895" t="s">
        <v>8282</v>
      </c>
      <c r="O3895" s="9">
        <f>(((J3895/60)/60)/24)+DATE(1970,1,1)</f>
        <v>42510.341631944444</v>
      </c>
      <c r="P3895" t="str">
        <f>LEFT(N3895,SEARCH("/",N3895)-1)</f>
        <v>food</v>
      </c>
      <c r="Q3895" t="str">
        <f>RIGHT(N3895,LEN(N3895)-SEARCH("/",N3895))</f>
        <v>food trucks</v>
      </c>
      <c r="R3895">
        <f>YEAR(O3895)</f>
        <v>2016</v>
      </c>
    </row>
    <row r="3896" spans="1:18" ht="29" x14ac:dyDescent="0.35">
      <c r="A3896">
        <v>2641</v>
      </c>
      <c r="B3896" s="3" t="s">
        <v>2641</v>
      </c>
      <c r="C3896" s="3" t="s">
        <v>6751</v>
      </c>
      <c r="D3896" s="6">
        <v>1500</v>
      </c>
      <c r="E3896" s="8">
        <v>15</v>
      </c>
      <c r="F3896" t="s">
        <v>8220</v>
      </c>
      <c r="G3896" t="s">
        <v>8223</v>
      </c>
      <c r="H3896" t="s">
        <v>8245</v>
      </c>
      <c r="I3896">
        <v>1410811740</v>
      </c>
      <c r="J3896">
        <v>1409341863</v>
      </c>
      <c r="K3896" t="b">
        <v>0</v>
      </c>
      <c r="L3896">
        <v>1</v>
      </c>
      <c r="M3896" t="b">
        <v>0</v>
      </c>
      <c r="N3896" t="s">
        <v>8299</v>
      </c>
      <c r="O3896" s="9">
        <f>(((J3896/60)/60)/24)+DATE(1970,1,1)</f>
        <v>41880.827118055553</v>
      </c>
      <c r="P3896" t="str">
        <f>LEFT(N3896,SEARCH("/",N3896)-1)</f>
        <v>technology</v>
      </c>
      <c r="Q3896" t="str">
        <f>RIGHT(N3896,LEN(N3896)-SEARCH("/",N3896))</f>
        <v>space exploration</v>
      </c>
      <c r="R3896">
        <f>YEAR(O3896)</f>
        <v>2014</v>
      </c>
    </row>
    <row r="3897" spans="1:18" ht="29" x14ac:dyDescent="0.35">
      <c r="A3897">
        <v>2757</v>
      </c>
      <c r="B3897" s="3" t="s">
        <v>2757</v>
      </c>
      <c r="C3897" s="3" t="s">
        <v>6867</v>
      </c>
      <c r="D3897" s="6">
        <v>1500</v>
      </c>
      <c r="E3897" s="8">
        <v>10</v>
      </c>
      <c r="F3897" t="s">
        <v>8220</v>
      </c>
      <c r="G3897" t="s">
        <v>8223</v>
      </c>
      <c r="H3897" t="s">
        <v>8245</v>
      </c>
      <c r="I3897">
        <v>1470498332</v>
      </c>
      <c r="J3897">
        <v>1469202332</v>
      </c>
      <c r="K3897" t="b">
        <v>0</v>
      </c>
      <c r="L3897">
        <v>2</v>
      </c>
      <c r="M3897" t="b">
        <v>0</v>
      </c>
      <c r="N3897" t="s">
        <v>8302</v>
      </c>
      <c r="O3897" s="9">
        <f>(((J3897/60)/60)/24)+DATE(1970,1,1)</f>
        <v>42573.65662037037</v>
      </c>
      <c r="P3897" t="str">
        <f>LEFT(N3897,SEARCH("/",N3897)-1)</f>
        <v>publishing</v>
      </c>
      <c r="Q3897" t="str">
        <f>RIGHT(N3897,LEN(N3897)-SEARCH("/",N3897))</f>
        <v>children's books</v>
      </c>
      <c r="R3897">
        <f>YEAR(O3897)</f>
        <v>2016</v>
      </c>
    </row>
    <row r="3898" spans="1:18" ht="43.5" x14ac:dyDescent="0.35">
      <c r="A3898">
        <v>2842</v>
      </c>
      <c r="B3898" s="3" t="s">
        <v>2842</v>
      </c>
      <c r="C3898" s="3" t="s">
        <v>6952</v>
      </c>
      <c r="D3898" s="6">
        <v>1500</v>
      </c>
      <c r="E3898" s="8">
        <v>0</v>
      </c>
      <c r="F3898" t="s">
        <v>8220</v>
      </c>
      <c r="G3898" t="s">
        <v>8224</v>
      </c>
      <c r="H3898" t="s">
        <v>8246</v>
      </c>
      <c r="I3898">
        <v>1403348400</v>
      </c>
      <c r="J3898">
        <v>1401058295</v>
      </c>
      <c r="K3898" t="b">
        <v>0</v>
      </c>
      <c r="L3898">
        <v>0</v>
      </c>
      <c r="M3898" t="b">
        <v>0</v>
      </c>
      <c r="N3898" t="s">
        <v>8269</v>
      </c>
      <c r="O3898" s="9">
        <f>(((J3898/60)/60)/24)+DATE(1970,1,1)</f>
        <v>41784.952488425923</v>
      </c>
      <c r="P3898" t="str">
        <f>LEFT(N3898,SEARCH("/",N3898)-1)</f>
        <v>theater</v>
      </c>
      <c r="Q3898" t="str">
        <f>RIGHT(N3898,LEN(N3898)-SEARCH("/",N3898))</f>
        <v>plays</v>
      </c>
      <c r="R3898">
        <f>YEAR(O3898)</f>
        <v>2014</v>
      </c>
    </row>
    <row r="3899" spans="1:18" ht="43.5" x14ac:dyDescent="0.35">
      <c r="A3899">
        <v>2904</v>
      </c>
      <c r="B3899" s="3" t="s">
        <v>2904</v>
      </c>
      <c r="C3899" s="3" t="s">
        <v>7014</v>
      </c>
      <c r="D3899" s="6">
        <v>1500</v>
      </c>
      <c r="E3899" s="8">
        <v>75</v>
      </c>
      <c r="F3899" t="s">
        <v>8220</v>
      </c>
      <c r="G3899" t="s">
        <v>8224</v>
      </c>
      <c r="H3899" t="s">
        <v>8246</v>
      </c>
      <c r="I3899">
        <v>1415534400</v>
      </c>
      <c r="J3899">
        <v>1414538031</v>
      </c>
      <c r="K3899" t="b">
        <v>0</v>
      </c>
      <c r="L3899">
        <v>4</v>
      </c>
      <c r="M3899" t="b">
        <v>0</v>
      </c>
      <c r="N3899" t="s">
        <v>8269</v>
      </c>
      <c r="O3899" s="9">
        <f>(((J3899/60)/60)/24)+DATE(1970,1,1)</f>
        <v>41940.967951388891</v>
      </c>
      <c r="P3899" t="str">
        <f>LEFT(N3899,SEARCH("/",N3899)-1)</f>
        <v>theater</v>
      </c>
      <c r="Q3899" t="str">
        <f>RIGHT(N3899,LEN(N3899)-SEARCH("/",N3899))</f>
        <v>plays</v>
      </c>
      <c r="R3899">
        <f>YEAR(O3899)</f>
        <v>2014</v>
      </c>
    </row>
    <row r="3900" spans="1:18" ht="43.5" x14ac:dyDescent="0.35">
      <c r="A3900">
        <v>3733</v>
      </c>
      <c r="B3900" s="3" t="s">
        <v>3730</v>
      </c>
      <c r="C3900" s="3" t="s">
        <v>7843</v>
      </c>
      <c r="D3900" s="6">
        <v>1500</v>
      </c>
      <c r="E3900" s="8">
        <v>0</v>
      </c>
      <c r="F3900" t="s">
        <v>8220</v>
      </c>
      <c r="G3900" t="s">
        <v>8223</v>
      </c>
      <c r="H3900" t="s">
        <v>8245</v>
      </c>
      <c r="I3900">
        <v>1429396200</v>
      </c>
      <c r="J3900">
        <v>1428539708</v>
      </c>
      <c r="K3900" t="b">
        <v>0</v>
      </c>
      <c r="L3900">
        <v>0</v>
      </c>
      <c r="M3900" t="b">
        <v>0</v>
      </c>
      <c r="N3900" t="s">
        <v>8269</v>
      </c>
      <c r="O3900" s="9">
        <f>(((J3900/60)/60)/24)+DATE(1970,1,1)</f>
        <v>42103.024398148147</v>
      </c>
      <c r="P3900" t="str">
        <f>LEFT(N3900,SEARCH("/",N3900)-1)</f>
        <v>theater</v>
      </c>
      <c r="Q3900" t="str">
        <f>RIGHT(N3900,LEN(N3900)-SEARCH("/",N3900))</f>
        <v>plays</v>
      </c>
      <c r="R3900">
        <f>YEAR(O3900)</f>
        <v>2015</v>
      </c>
    </row>
    <row r="3901" spans="1:18" ht="58" x14ac:dyDescent="0.35">
      <c r="A3901">
        <v>3734</v>
      </c>
      <c r="B3901" s="3" t="s">
        <v>3731</v>
      </c>
      <c r="C3901" s="3" t="s">
        <v>7844</v>
      </c>
      <c r="D3901" s="6">
        <v>1500</v>
      </c>
      <c r="E3901" s="8">
        <v>427</v>
      </c>
      <c r="F3901" t="s">
        <v>8220</v>
      </c>
      <c r="G3901" t="s">
        <v>8223</v>
      </c>
      <c r="H3901" t="s">
        <v>8245</v>
      </c>
      <c r="I3901">
        <v>1432589896</v>
      </c>
      <c r="J3901">
        <v>1427405896</v>
      </c>
      <c r="K3901" t="b">
        <v>0</v>
      </c>
      <c r="L3901">
        <v>7</v>
      </c>
      <c r="M3901" t="b">
        <v>0</v>
      </c>
      <c r="N3901" t="s">
        <v>8269</v>
      </c>
      <c r="O3901" s="9">
        <f>(((J3901/60)/60)/24)+DATE(1970,1,1)</f>
        <v>42089.901574074072</v>
      </c>
      <c r="P3901" t="str">
        <f>LEFT(N3901,SEARCH("/",N3901)-1)</f>
        <v>theater</v>
      </c>
      <c r="Q3901" t="str">
        <f>RIGHT(N3901,LEN(N3901)-SEARCH("/",N3901))</f>
        <v>plays</v>
      </c>
      <c r="R3901">
        <f>YEAR(O3901)</f>
        <v>2015</v>
      </c>
    </row>
    <row r="3902" spans="1:18" ht="43.5" x14ac:dyDescent="0.35">
      <c r="A3902">
        <v>3736</v>
      </c>
      <c r="B3902" s="3" t="s">
        <v>3733</v>
      </c>
      <c r="C3902" s="3" t="s">
        <v>7846</v>
      </c>
      <c r="D3902" s="6">
        <v>1500</v>
      </c>
      <c r="E3902" s="8">
        <v>10</v>
      </c>
      <c r="F3902" t="s">
        <v>8220</v>
      </c>
      <c r="G3902" t="s">
        <v>8224</v>
      </c>
      <c r="H3902" t="s">
        <v>8246</v>
      </c>
      <c r="I3902">
        <v>1427133600</v>
      </c>
      <c r="J3902">
        <v>1423847093</v>
      </c>
      <c r="K3902" t="b">
        <v>0</v>
      </c>
      <c r="L3902">
        <v>1</v>
      </c>
      <c r="M3902" t="b">
        <v>0</v>
      </c>
      <c r="N3902" t="s">
        <v>8269</v>
      </c>
      <c r="O3902" s="9">
        <f>(((J3902/60)/60)/24)+DATE(1970,1,1)</f>
        <v>42048.711724537032</v>
      </c>
      <c r="P3902" t="str">
        <f>LEFT(N3902,SEARCH("/",N3902)-1)</f>
        <v>theater</v>
      </c>
      <c r="Q3902" t="str">
        <f>RIGHT(N3902,LEN(N3902)-SEARCH("/",N3902))</f>
        <v>plays</v>
      </c>
      <c r="R3902">
        <f>YEAR(O3902)</f>
        <v>2015</v>
      </c>
    </row>
    <row r="3903" spans="1:18" ht="43.5" x14ac:dyDescent="0.35">
      <c r="A3903">
        <v>3738</v>
      </c>
      <c r="B3903" s="3" t="s">
        <v>3735</v>
      </c>
      <c r="C3903" s="3" t="s">
        <v>7848</v>
      </c>
      <c r="D3903" s="6">
        <v>1500</v>
      </c>
      <c r="E3903" s="8">
        <v>270</v>
      </c>
      <c r="F3903" t="s">
        <v>8220</v>
      </c>
      <c r="G3903" t="s">
        <v>8224</v>
      </c>
      <c r="H3903" t="s">
        <v>8246</v>
      </c>
      <c r="I3903">
        <v>1405461600</v>
      </c>
      <c r="J3903">
        <v>1403562705</v>
      </c>
      <c r="K3903" t="b">
        <v>0</v>
      </c>
      <c r="L3903">
        <v>6</v>
      </c>
      <c r="M3903" t="b">
        <v>0</v>
      </c>
      <c r="N3903" t="s">
        <v>8269</v>
      </c>
      <c r="O3903" s="9">
        <f>(((J3903/60)/60)/24)+DATE(1970,1,1)</f>
        <v>41813.938715277778</v>
      </c>
      <c r="P3903" t="str">
        <f>LEFT(N3903,SEARCH("/",N3903)-1)</f>
        <v>theater</v>
      </c>
      <c r="Q3903" t="str">
        <f>RIGHT(N3903,LEN(N3903)-SEARCH("/",N3903))</f>
        <v>plays</v>
      </c>
      <c r="R3903">
        <f>YEAR(O3903)</f>
        <v>2014</v>
      </c>
    </row>
    <row r="3904" spans="1:18" ht="29" x14ac:dyDescent="0.35">
      <c r="A3904">
        <v>3791</v>
      </c>
      <c r="B3904" s="3" t="s">
        <v>3788</v>
      </c>
      <c r="C3904" s="3" t="s">
        <v>7901</v>
      </c>
      <c r="D3904" s="6">
        <v>1500</v>
      </c>
      <c r="E3904" s="8">
        <v>0</v>
      </c>
      <c r="F3904" t="s">
        <v>8220</v>
      </c>
      <c r="G3904" t="s">
        <v>8223</v>
      </c>
      <c r="H3904" t="s">
        <v>8245</v>
      </c>
      <c r="I3904">
        <v>1404664592</v>
      </c>
      <c r="J3904">
        <v>1399480592</v>
      </c>
      <c r="K3904" t="b">
        <v>0</v>
      </c>
      <c r="L3904">
        <v>0</v>
      </c>
      <c r="M3904" t="b">
        <v>0</v>
      </c>
      <c r="N3904" t="s">
        <v>8303</v>
      </c>
      <c r="O3904" s="9">
        <f>(((J3904/60)/60)/24)+DATE(1970,1,1)</f>
        <v>41766.692037037035</v>
      </c>
      <c r="P3904" t="str">
        <f>LEFT(N3904,SEARCH("/",N3904)-1)</f>
        <v>theater</v>
      </c>
      <c r="Q3904" t="str">
        <f>RIGHT(N3904,LEN(N3904)-SEARCH("/",N3904))</f>
        <v>musical</v>
      </c>
      <c r="R3904">
        <f>YEAR(O3904)</f>
        <v>2014</v>
      </c>
    </row>
    <row r="3905" spans="1:18" ht="43.5" x14ac:dyDescent="0.35">
      <c r="A3905">
        <v>3807</v>
      </c>
      <c r="B3905" s="3" t="s">
        <v>3804</v>
      </c>
      <c r="C3905" s="3" t="s">
        <v>7917</v>
      </c>
      <c r="D3905" s="6">
        <v>1500</v>
      </c>
      <c r="E3905" s="8">
        <v>455</v>
      </c>
      <c r="F3905" t="s">
        <v>8220</v>
      </c>
      <c r="G3905" t="s">
        <v>8223</v>
      </c>
      <c r="H3905" t="s">
        <v>8245</v>
      </c>
      <c r="I3905">
        <v>1428097739</v>
      </c>
      <c r="J3905">
        <v>1427492939</v>
      </c>
      <c r="K3905" t="b">
        <v>0</v>
      </c>
      <c r="L3905">
        <v>9</v>
      </c>
      <c r="M3905" t="b">
        <v>0</v>
      </c>
      <c r="N3905" t="s">
        <v>8303</v>
      </c>
      <c r="O3905" s="9">
        <f>(((J3905/60)/60)/24)+DATE(1970,1,1)</f>
        <v>42090.909016203703</v>
      </c>
      <c r="P3905" t="str">
        <f>LEFT(N3905,SEARCH("/",N3905)-1)</f>
        <v>theater</v>
      </c>
      <c r="Q3905" t="str">
        <f>RIGHT(N3905,LEN(N3905)-SEARCH("/",N3905))</f>
        <v>musical</v>
      </c>
      <c r="R3905">
        <f>YEAR(O3905)</f>
        <v>2015</v>
      </c>
    </row>
    <row r="3906" spans="1:18" ht="58" x14ac:dyDescent="0.35">
      <c r="A3906">
        <v>3903</v>
      </c>
      <c r="B3906" s="3" t="s">
        <v>3900</v>
      </c>
      <c r="C3906" s="3" t="s">
        <v>8011</v>
      </c>
      <c r="D3906" s="6">
        <v>1500</v>
      </c>
      <c r="E3906" s="8">
        <v>0</v>
      </c>
      <c r="F3906" t="s">
        <v>8220</v>
      </c>
      <c r="G3906" t="s">
        <v>8223</v>
      </c>
      <c r="H3906" t="s">
        <v>8245</v>
      </c>
      <c r="I3906">
        <v>1439581080</v>
      </c>
      <c r="J3906">
        <v>1435709765</v>
      </c>
      <c r="K3906" t="b">
        <v>0</v>
      </c>
      <c r="L3906">
        <v>0</v>
      </c>
      <c r="M3906" t="b">
        <v>0</v>
      </c>
      <c r="N3906" t="s">
        <v>8269</v>
      </c>
      <c r="O3906" s="9">
        <f>(((J3906/60)/60)/24)+DATE(1970,1,1)</f>
        <v>42186.01116898148</v>
      </c>
      <c r="P3906" t="str">
        <f>LEFT(N3906,SEARCH("/",N3906)-1)</f>
        <v>theater</v>
      </c>
      <c r="Q3906" t="str">
        <f>RIGHT(N3906,LEN(N3906)-SEARCH("/",N3906))</f>
        <v>plays</v>
      </c>
      <c r="R3906">
        <f>YEAR(O3906)</f>
        <v>2015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>(((J3907/60)/60)/24)+DATE(1970,1,1)</f>
        <v>42124.623877314814</v>
      </c>
      <c r="P3907" t="str">
        <f>LEFT(N3907,SEARCH("/",N3907)-1)</f>
        <v>theater</v>
      </c>
      <c r="Q3907" t="str">
        <f>RIGHT(N3907,LEN(N3907)-SEARCH("/",N3907))</f>
        <v>plays</v>
      </c>
      <c r="R3907">
        <f>YEAR(O3907)</f>
        <v>2015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>(((J3908/60)/60)/24)+DATE(1970,1,1)</f>
        <v>42143.917743055557</v>
      </c>
      <c r="P3908" t="str">
        <f>LEFT(N3908,SEARCH("/",N3908)-1)</f>
        <v>theater</v>
      </c>
      <c r="Q3908" t="str">
        <f>RIGHT(N3908,LEN(N3908)-SEARCH("/",N3908))</f>
        <v>plays</v>
      </c>
      <c r="R3908">
        <f>YEAR(O3908)</f>
        <v>2015</v>
      </c>
    </row>
    <row r="3909" spans="1:18" ht="43.5" x14ac:dyDescent="0.35">
      <c r="A3909">
        <v>3915</v>
      </c>
      <c r="B3909" s="3" t="s">
        <v>3912</v>
      </c>
      <c r="C3909" s="3" t="s">
        <v>8023</v>
      </c>
      <c r="D3909" s="6">
        <v>1500</v>
      </c>
      <c r="E3909" s="8">
        <v>5</v>
      </c>
      <c r="F3909" t="s">
        <v>8220</v>
      </c>
      <c r="G3909" t="s">
        <v>8224</v>
      </c>
      <c r="H3909" t="s">
        <v>8246</v>
      </c>
      <c r="I3909">
        <v>1464824309</v>
      </c>
      <c r="J3909">
        <v>1462232309</v>
      </c>
      <c r="K3909" t="b">
        <v>0</v>
      </c>
      <c r="L3909">
        <v>1</v>
      </c>
      <c r="M3909" t="b">
        <v>0</v>
      </c>
      <c r="N3909" t="s">
        <v>8269</v>
      </c>
      <c r="O3909" s="9">
        <f>(((J3909/60)/60)/24)+DATE(1970,1,1)</f>
        <v>42492.98505787037</v>
      </c>
      <c r="P3909" t="str">
        <f>LEFT(N3909,SEARCH("/",N3909)-1)</f>
        <v>theater</v>
      </c>
      <c r="Q3909" t="str">
        <f>RIGHT(N3909,LEN(N3909)-SEARCH("/",N3909))</f>
        <v>plays</v>
      </c>
      <c r="R3909">
        <f>YEAR(O3909)</f>
        <v>2016</v>
      </c>
    </row>
    <row r="3910" spans="1:18" ht="43.5" x14ac:dyDescent="0.35">
      <c r="A3910">
        <v>3984</v>
      </c>
      <c r="B3910" s="3" t="s">
        <v>3980</v>
      </c>
      <c r="C3910" s="3" t="s">
        <v>8090</v>
      </c>
      <c r="D3910" s="6">
        <v>1500</v>
      </c>
      <c r="E3910" s="8">
        <v>95</v>
      </c>
      <c r="F3910" t="s">
        <v>8220</v>
      </c>
      <c r="G3910" t="s">
        <v>8224</v>
      </c>
      <c r="H3910" t="s">
        <v>8246</v>
      </c>
      <c r="I3910">
        <v>1415404800</v>
      </c>
      <c r="J3910">
        <v>1412809644</v>
      </c>
      <c r="K3910" t="b">
        <v>0</v>
      </c>
      <c r="L3910">
        <v>10</v>
      </c>
      <c r="M3910" t="b">
        <v>0</v>
      </c>
      <c r="N3910" t="s">
        <v>8269</v>
      </c>
      <c r="O3910" s="9">
        <f>(((J3910/60)/60)/24)+DATE(1970,1,1)</f>
        <v>41920.963472222218</v>
      </c>
      <c r="P3910" t="str">
        <f>LEFT(N3910,SEARCH("/",N3910)-1)</f>
        <v>theater</v>
      </c>
      <c r="Q3910" t="str">
        <f>RIGHT(N3910,LEN(N3910)-SEARCH("/",N3910))</f>
        <v>plays</v>
      </c>
      <c r="R3910">
        <f>YEAR(O3910)</f>
        <v>2014</v>
      </c>
    </row>
    <row r="3911" spans="1:18" ht="29" x14ac:dyDescent="0.35">
      <c r="A3911">
        <v>3988</v>
      </c>
      <c r="B3911" s="3" t="s">
        <v>3984</v>
      </c>
      <c r="C3911" s="3" t="s">
        <v>8094</v>
      </c>
      <c r="D3911" s="6">
        <v>1500</v>
      </c>
      <c r="E3911" s="8">
        <v>32</v>
      </c>
      <c r="F3911" t="s">
        <v>8220</v>
      </c>
      <c r="G3911" t="s">
        <v>8223</v>
      </c>
      <c r="H3911" t="s">
        <v>8245</v>
      </c>
      <c r="I3911">
        <v>1440813413</v>
      </c>
      <c r="J3911">
        <v>1439517413</v>
      </c>
      <c r="K3911" t="b">
        <v>0</v>
      </c>
      <c r="L3911">
        <v>4</v>
      </c>
      <c r="M3911" t="b">
        <v>0</v>
      </c>
      <c r="N3911" t="s">
        <v>8269</v>
      </c>
      <c r="O3911" s="9">
        <f>(((J3911/60)/60)/24)+DATE(1970,1,1)</f>
        <v>42230.08116898148</v>
      </c>
      <c r="P3911" t="str">
        <f>LEFT(N3911,SEARCH("/",N3911)-1)</f>
        <v>theater</v>
      </c>
      <c r="Q3911" t="str">
        <f>RIGHT(N3911,LEN(N3911)-SEARCH("/",N3911))</f>
        <v>plays</v>
      </c>
      <c r="R3911">
        <f>YEAR(O3911)</f>
        <v>2015</v>
      </c>
    </row>
    <row r="3912" spans="1:18" ht="29" x14ac:dyDescent="0.35">
      <c r="A3912">
        <v>4018</v>
      </c>
      <c r="B3912" s="3" t="s">
        <v>4014</v>
      </c>
      <c r="C3912" s="3" t="s">
        <v>8123</v>
      </c>
      <c r="D3912" s="6">
        <v>1500</v>
      </c>
      <c r="E3912" s="8">
        <v>130</v>
      </c>
      <c r="F3912" t="s">
        <v>8220</v>
      </c>
      <c r="G3912" t="s">
        <v>8224</v>
      </c>
      <c r="H3912" t="s">
        <v>8246</v>
      </c>
      <c r="I3912">
        <v>1475877108</v>
      </c>
      <c r="J3912">
        <v>1473285108</v>
      </c>
      <c r="K3912" t="b">
        <v>0</v>
      </c>
      <c r="L3912">
        <v>4</v>
      </c>
      <c r="M3912" t="b">
        <v>0</v>
      </c>
      <c r="N3912" t="s">
        <v>8269</v>
      </c>
      <c r="O3912" s="9">
        <f>(((J3912/60)/60)/24)+DATE(1970,1,1)</f>
        <v>42620.91097222222</v>
      </c>
      <c r="P3912" t="str">
        <f>LEFT(N3912,SEARCH("/",N3912)-1)</f>
        <v>theater</v>
      </c>
      <c r="Q3912" t="str">
        <f>RIGHT(N3912,LEN(N3912)-SEARCH("/",N3912))</f>
        <v>plays</v>
      </c>
      <c r="R3912">
        <f>YEAR(O3912)</f>
        <v>2016</v>
      </c>
    </row>
    <row r="3913" spans="1:18" ht="58" x14ac:dyDescent="0.35">
      <c r="A3913">
        <v>4050</v>
      </c>
      <c r="B3913" s="3" t="s">
        <v>4046</v>
      </c>
      <c r="C3913" s="3" t="s">
        <v>8154</v>
      </c>
      <c r="D3913" s="6">
        <v>1500</v>
      </c>
      <c r="E3913" s="8">
        <v>1</v>
      </c>
      <c r="F3913" t="s">
        <v>8220</v>
      </c>
      <c r="G3913" t="s">
        <v>8223</v>
      </c>
      <c r="H3913" t="s">
        <v>8245</v>
      </c>
      <c r="I3913">
        <v>1414077391</v>
      </c>
      <c r="J3913">
        <v>1411485391</v>
      </c>
      <c r="K3913" t="b">
        <v>0</v>
      </c>
      <c r="L3913">
        <v>1</v>
      </c>
      <c r="M3913" t="b">
        <v>0</v>
      </c>
      <c r="N3913" t="s">
        <v>8269</v>
      </c>
      <c r="O3913" s="9">
        <f>(((J3913/60)/60)/24)+DATE(1970,1,1)</f>
        <v>41905.636469907404</v>
      </c>
      <c r="P3913" t="str">
        <f>LEFT(N3913,SEARCH("/",N3913)-1)</f>
        <v>theater</v>
      </c>
      <c r="Q3913" t="str">
        <f>RIGHT(N3913,LEN(N3913)-SEARCH("/",N3913))</f>
        <v>plays</v>
      </c>
      <c r="R3913">
        <f>YEAR(O3913)</f>
        <v>2014</v>
      </c>
    </row>
    <row r="3914" spans="1:18" ht="43.5" x14ac:dyDescent="0.35">
      <c r="A3914">
        <v>4056</v>
      </c>
      <c r="B3914" s="3" t="s">
        <v>4052</v>
      </c>
      <c r="C3914" s="3" t="s">
        <v>8160</v>
      </c>
      <c r="D3914" s="6">
        <v>1500</v>
      </c>
      <c r="E3914" s="8">
        <v>795</v>
      </c>
      <c r="F3914" t="s">
        <v>8220</v>
      </c>
      <c r="G3914" t="s">
        <v>8223</v>
      </c>
      <c r="H3914" t="s">
        <v>8245</v>
      </c>
      <c r="I3914">
        <v>1467575940</v>
      </c>
      <c r="J3914">
        <v>1465856639</v>
      </c>
      <c r="K3914" t="b">
        <v>0</v>
      </c>
      <c r="L3914">
        <v>9</v>
      </c>
      <c r="M3914" t="b">
        <v>0</v>
      </c>
      <c r="N3914" t="s">
        <v>8269</v>
      </c>
      <c r="O3914" s="9">
        <f>(((J3914/60)/60)/24)+DATE(1970,1,1)</f>
        <v>42534.933321759265</v>
      </c>
      <c r="P3914" t="str">
        <f>LEFT(N3914,SEARCH("/",N3914)-1)</f>
        <v>theater</v>
      </c>
      <c r="Q3914" t="str">
        <f>RIGHT(N3914,LEN(N3914)-SEARCH("/",N3914))</f>
        <v>plays</v>
      </c>
      <c r="R3914">
        <f>YEAR(O3914)</f>
        <v>2016</v>
      </c>
    </row>
    <row r="3915" spans="1:18" ht="43.5" x14ac:dyDescent="0.35">
      <c r="A3915">
        <v>4113</v>
      </c>
      <c r="B3915" s="3" t="s">
        <v>4109</v>
      </c>
      <c r="C3915" s="3" t="s">
        <v>8215</v>
      </c>
      <c r="D3915" s="6">
        <v>1500</v>
      </c>
      <c r="E3915" s="8">
        <v>3</v>
      </c>
      <c r="F3915" t="s">
        <v>8220</v>
      </c>
      <c r="G3915" t="s">
        <v>8223</v>
      </c>
      <c r="H3915" t="s">
        <v>8245</v>
      </c>
      <c r="I3915">
        <v>1452234840</v>
      </c>
      <c r="J3915">
        <v>1450619123</v>
      </c>
      <c r="K3915" t="b">
        <v>0</v>
      </c>
      <c r="L3915">
        <v>3</v>
      </c>
      <c r="M3915" t="b">
        <v>0</v>
      </c>
      <c r="N3915" t="s">
        <v>8269</v>
      </c>
      <c r="O3915" s="9">
        <f>(((J3915/60)/60)/24)+DATE(1970,1,1)</f>
        <v>42358.573182870372</v>
      </c>
      <c r="P3915" t="str">
        <f>LEFT(N3915,SEARCH("/",N3915)-1)</f>
        <v>theater</v>
      </c>
      <c r="Q3915" t="str">
        <f>RIGHT(N3915,LEN(N3915)-SEARCH("/",N3915))</f>
        <v>plays</v>
      </c>
      <c r="R3915">
        <f>YEAR(O3915)</f>
        <v>2015</v>
      </c>
    </row>
    <row r="3916" spans="1:18" ht="43.5" x14ac:dyDescent="0.35">
      <c r="A3916">
        <v>936</v>
      </c>
      <c r="B3916" s="3" t="s">
        <v>937</v>
      </c>
      <c r="C3916" s="3" t="s">
        <v>5046</v>
      </c>
      <c r="D3916" s="6">
        <v>1400</v>
      </c>
      <c r="E3916" s="8">
        <v>0</v>
      </c>
      <c r="F3916" t="s">
        <v>8220</v>
      </c>
      <c r="G3916" t="s">
        <v>8223</v>
      </c>
      <c r="H3916" t="s">
        <v>8245</v>
      </c>
      <c r="I3916">
        <v>1326916800</v>
      </c>
      <c r="J3916">
        <v>1323131689</v>
      </c>
      <c r="K3916" t="b">
        <v>0</v>
      </c>
      <c r="L3916">
        <v>0</v>
      </c>
      <c r="M3916" t="b">
        <v>0</v>
      </c>
      <c r="N3916" t="s">
        <v>8276</v>
      </c>
      <c r="O3916" s="9">
        <f>(((J3916/60)/60)/24)+DATE(1970,1,1)</f>
        <v>40883.024178240739</v>
      </c>
      <c r="P3916" t="str">
        <f>LEFT(N3916,SEARCH("/",N3916)-1)</f>
        <v>music</v>
      </c>
      <c r="Q3916" t="str">
        <f>RIGHT(N3916,LEN(N3916)-SEARCH("/",N3916))</f>
        <v>jazz</v>
      </c>
      <c r="R3916">
        <f>YEAR(O3916)</f>
        <v>2011</v>
      </c>
    </row>
    <row r="3917" spans="1:18" ht="58" x14ac:dyDescent="0.35">
      <c r="A3917">
        <v>3962</v>
      </c>
      <c r="B3917" s="3" t="s">
        <v>3959</v>
      </c>
      <c r="C3917" s="3" t="s">
        <v>8069</v>
      </c>
      <c r="D3917" s="6">
        <v>1400</v>
      </c>
      <c r="E3917" s="8">
        <v>45</v>
      </c>
      <c r="F3917" t="s">
        <v>8220</v>
      </c>
      <c r="G3917" t="s">
        <v>8224</v>
      </c>
      <c r="H3917" t="s">
        <v>8246</v>
      </c>
      <c r="I3917">
        <v>1448722494</v>
      </c>
      <c r="J3917">
        <v>1446562494</v>
      </c>
      <c r="K3917" t="b">
        <v>0</v>
      </c>
      <c r="L3917">
        <v>3</v>
      </c>
      <c r="M3917" t="b">
        <v>0</v>
      </c>
      <c r="N3917" t="s">
        <v>8269</v>
      </c>
      <c r="O3917" s="9">
        <f>(((J3917/60)/60)/24)+DATE(1970,1,1)</f>
        <v>42311.621458333335</v>
      </c>
      <c r="P3917" t="str">
        <f>LEFT(N3917,SEARCH("/",N3917)-1)</f>
        <v>theater</v>
      </c>
      <c r="Q3917" t="str">
        <f>RIGHT(N3917,LEN(N3917)-SEARCH("/",N3917))</f>
        <v>plays</v>
      </c>
      <c r="R3917">
        <f>YEAR(O3917)</f>
        <v>2015</v>
      </c>
    </row>
    <row r="3918" spans="1:18" ht="58" x14ac:dyDescent="0.35">
      <c r="A3918">
        <v>3976</v>
      </c>
      <c r="B3918" s="3" t="s">
        <v>3973</v>
      </c>
      <c r="C3918" s="3" t="s">
        <v>8083</v>
      </c>
      <c r="D3918" s="6">
        <v>1300</v>
      </c>
      <c r="E3918" s="8">
        <v>620</v>
      </c>
      <c r="F3918" t="s">
        <v>8220</v>
      </c>
      <c r="G3918" t="s">
        <v>8223</v>
      </c>
      <c r="H3918" t="s">
        <v>8245</v>
      </c>
      <c r="I3918">
        <v>1406876400</v>
      </c>
      <c r="J3918">
        <v>1405024561</v>
      </c>
      <c r="K3918" t="b">
        <v>0</v>
      </c>
      <c r="L3918">
        <v>10</v>
      </c>
      <c r="M3918" t="b">
        <v>0</v>
      </c>
      <c r="N3918" t="s">
        <v>8269</v>
      </c>
      <c r="O3918" s="9">
        <f>(((J3918/60)/60)/24)+DATE(1970,1,1)</f>
        <v>41830.858344907407</v>
      </c>
      <c r="P3918" t="str">
        <f>LEFT(N3918,SEARCH("/",N3918)-1)</f>
        <v>theater</v>
      </c>
      <c r="Q3918" t="str">
        <f>RIGHT(N3918,LEN(N3918)-SEARCH("/",N3918))</f>
        <v>plays</v>
      </c>
      <c r="R3918">
        <f>YEAR(O3918)</f>
        <v>2014</v>
      </c>
    </row>
    <row r="3919" spans="1:18" ht="43.5" x14ac:dyDescent="0.35">
      <c r="A3919">
        <v>1728</v>
      </c>
      <c r="B3919" s="3" t="s">
        <v>1729</v>
      </c>
      <c r="C3919" s="3" t="s">
        <v>5838</v>
      </c>
      <c r="D3919" s="6">
        <v>1250</v>
      </c>
      <c r="E3919" s="8">
        <v>855</v>
      </c>
      <c r="F3919" t="s">
        <v>8220</v>
      </c>
      <c r="G3919" t="s">
        <v>8223</v>
      </c>
      <c r="H3919" t="s">
        <v>8245</v>
      </c>
      <c r="I3919">
        <v>1445439674</v>
      </c>
      <c r="J3919">
        <v>1442847674</v>
      </c>
      <c r="K3919" t="b">
        <v>0</v>
      </c>
      <c r="L3919">
        <v>7</v>
      </c>
      <c r="M3919" t="b">
        <v>0</v>
      </c>
      <c r="N3919" t="s">
        <v>8291</v>
      </c>
      <c r="O3919" s="9">
        <f>(((J3919/60)/60)/24)+DATE(1970,1,1)</f>
        <v>42268.625856481478</v>
      </c>
      <c r="P3919" t="str">
        <f>LEFT(N3919,SEARCH("/",N3919)-1)</f>
        <v>music</v>
      </c>
      <c r="Q3919" t="str">
        <f>RIGHT(N3919,LEN(N3919)-SEARCH("/",N3919))</f>
        <v>faith</v>
      </c>
      <c r="R3919">
        <f>YEAR(O3919)</f>
        <v>2015</v>
      </c>
    </row>
    <row r="3920" spans="1:18" ht="43.5" x14ac:dyDescent="0.35">
      <c r="A3920">
        <v>3998</v>
      </c>
      <c r="B3920" s="3" t="s">
        <v>3994</v>
      </c>
      <c r="C3920" s="3" t="s">
        <v>8104</v>
      </c>
      <c r="D3920" s="6">
        <v>1250</v>
      </c>
      <c r="E3920" s="8">
        <v>715</v>
      </c>
      <c r="F3920" t="s">
        <v>8220</v>
      </c>
      <c r="G3920" t="s">
        <v>8223</v>
      </c>
      <c r="H3920" t="s">
        <v>8245</v>
      </c>
      <c r="I3920">
        <v>1427580426</v>
      </c>
      <c r="J3920">
        <v>1424992026</v>
      </c>
      <c r="K3920" t="b">
        <v>0</v>
      </c>
      <c r="L3920">
        <v>12</v>
      </c>
      <c r="M3920" t="b">
        <v>0</v>
      </c>
      <c r="N3920" t="s">
        <v>8269</v>
      </c>
      <c r="O3920" s="9">
        <f>(((J3920/60)/60)/24)+DATE(1970,1,1)</f>
        <v>42061.963263888887</v>
      </c>
      <c r="P3920" t="str">
        <f>LEFT(N3920,SEARCH("/",N3920)-1)</f>
        <v>theater</v>
      </c>
      <c r="Q3920" t="str">
        <f>RIGHT(N3920,LEN(N3920)-SEARCH("/",N3920))</f>
        <v>plays</v>
      </c>
      <c r="R3920">
        <f>YEAR(O3920)</f>
        <v>2015</v>
      </c>
    </row>
    <row r="3921" spans="1:18" ht="58" x14ac:dyDescent="0.35">
      <c r="A3921">
        <v>4002</v>
      </c>
      <c r="B3921" s="3" t="s">
        <v>3998</v>
      </c>
      <c r="C3921" s="3" t="s">
        <v>8108</v>
      </c>
      <c r="D3921" s="6">
        <v>1250</v>
      </c>
      <c r="E3921" s="8">
        <v>23</v>
      </c>
      <c r="F3921" t="s">
        <v>8220</v>
      </c>
      <c r="G3921" t="s">
        <v>8223</v>
      </c>
      <c r="H3921" t="s">
        <v>8245</v>
      </c>
      <c r="I3921">
        <v>1411779761</v>
      </c>
      <c r="J3921">
        <v>1409187761</v>
      </c>
      <c r="K3921" t="b">
        <v>0</v>
      </c>
      <c r="L3921">
        <v>4</v>
      </c>
      <c r="M3921" t="b">
        <v>0</v>
      </c>
      <c r="N3921" t="s">
        <v>8269</v>
      </c>
      <c r="O3921" s="9">
        <f>(((J3921/60)/60)/24)+DATE(1970,1,1)</f>
        <v>41879.043530092589</v>
      </c>
      <c r="P3921" t="str">
        <f>LEFT(N3921,SEARCH("/",N3921)-1)</f>
        <v>theater</v>
      </c>
      <c r="Q3921" t="str">
        <f>RIGHT(N3921,LEN(N3921)-SEARCH("/",N3921))</f>
        <v>plays</v>
      </c>
      <c r="R3921">
        <f>YEAR(O3921)</f>
        <v>2014</v>
      </c>
    </row>
    <row r="3922" spans="1:18" ht="43.5" x14ac:dyDescent="0.35">
      <c r="A3922">
        <v>4069</v>
      </c>
      <c r="B3922" s="3" t="s">
        <v>4065</v>
      </c>
      <c r="C3922" s="3" t="s">
        <v>8172</v>
      </c>
      <c r="D3922" s="6">
        <v>1250</v>
      </c>
      <c r="E3922" s="8">
        <v>430</v>
      </c>
      <c r="F3922" t="s">
        <v>8220</v>
      </c>
      <c r="G3922" t="s">
        <v>8224</v>
      </c>
      <c r="H3922" t="s">
        <v>8246</v>
      </c>
      <c r="I3922">
        <v>1425124800</v>
      </c>
      <c r="J3922">
        <v>1421596356</v>
      </c>
      <c r="K3922" t="b">
        <v>0</v>
      </c>
      <c r="L3922">
        <v>13</v>
      </c>
      <c r="M3922" t="b">
        <v>0</v>
      </c>
      <c r="N3922" t="s">
        <v>8269</v>
      </c>
      <c r="O3922" s="9">
        <f>(((J3922/60)/60)/24)+DATE(1970,1,1)</f>
        <v>42022.661527777775</v>
      </c>
      <c r="P3922" t="str">
        <f>LEFT(N3922,SEARCH("/",N3922)-1)</f>
        <v>theater</v>
      </c>
      <c r="Q3922" t="str">
        <f>RIGHT(N3922,LEN(N3922)-SEARCH("/",N3922))</f>
        <v>plays</v>
      </c>
      <c r="R3922">
        <f>YEAR(O3922)</f>
        <v>2015</v>
      </c>
    </row>
    <row r="3923" spans="1:18" ht="43.5" x14ac:dyDescent="0.35">
      <c r="A3923">
        <v>180</v>
      </c>
      <c r="B3923" s="3" t="s">
        <v>182</v>
      </c>
      <c r="C3923" s="3" t="s">
        <v>4290</v>
      </c>
      <c r="D3923" s="6">
        <v>1200</v>
      </c>
      <c r="E3923" s="8">
        <v>401</v>
      </c>
      <c r="F3923" t="s">
        <v>8220</v>
      </c>
      <c r="G3923" t="s">
        <v>8224</v>
      </c>
      <c r="H3923" t="s">
        <v>8246</v>
      </c>
      <c r="I3923">
        <v>1428951600</v>
      </c>
      <c r="J3923">
        <v>1425512843</v>
      </c>
      <c r="K3923" t="b">
        <v>0</v>
      </c>
      <c r="L3923">
        <v>13</v>
      </c>
      <c r="M3923" t="b">
        <v>0</v>
      </c>
      <c r="N3923" t="s">
        <v>8266</v>
      </c>
      <c r="O3923" s="9">
        <f>(((J3923/60)/60)/24)+DATE(1970,1,1)</f>
        <v>42067.991238425922</v>
      </c>
      <c r="P3923" t="str">
        <f>LEFT(N3923,SEARCH("/",N3923)-1)</f>
        <v>film &amp; video</v>
      </c>
      <c r="Q3923" t="str">
        <f>RIGHT(N3923,LEN(N3923)-SEARCH("/",N3923))</f>
        <v>drama</v>
      </c>
      <c r="R3923">
        <f>YEAR(O3923)</f>
        <v>2015</v>
      </c>
    </row>
    <row r="3924" spans="1:18" ht="29" x14ac:dyDescent="0.35">
      <c r="A3924">
        <v>710</v>
      </c>
      <c r="B3924" s="3" t="s">
        <v>711</v>
      </c>
      <c r="C3924" s="3" t="s">
        <v>4820</v>
      </c>
      <c r="D3924" s="6">
        <v>1200</v>
      </c>
      <c r="E3924" s="8">
        <v>0</v>
      </c>
      <c r="F3924" t="s">
        <v>8220</v>
      </c>
      <c r="G3924" t="s">
        <v>8228</v>
      </c>
      <c r="H3924" t="s">
        <v>8250</v>
      </c>
      <c r="I3924">
        <v>1408495440</v>
      </c>
      <c r="J3924">
        <v>1405640302</v>
      </c>
      <c r="K3924" t="b">
        <v>0</v>
      </c>
      <c r="L3924">
        <v>0</v>
      </c>
      <c r="M3924" t="b">
        <v>0</v>
      </c>
      <c r="N3924" t="s">
        <v>8271</v>
      </c>
      <c r="O3924" s="9">
        <f>(((J3924/60)/60)/24)+DATE(1970,1,1)</f>
        <v>41837.984976851854</v>
      </c>
      <c r="P3924" t="str">
        <f>LEFT(N3924,SEARCH("/",N3924)-1)</f>
        <v>technology</v>
      </c>
      <c r="Q3924" t="str">
        <f>RIGHT(N3924,LEN(N3924)-SEARCH("/",N3924))</f>
        <v>wearables</v>
      </c>
      <c r="R3924">
        <f>YEAR(O3924)</f>
        <v>2014</v>
      </c>
    </row>
    <row r="3925" spans="1:18" ht="43.5" x14ac:dyDescent="0.35">
      <c r="A3925">
        <v>1491</v>
      </c>
      <c r="B3925" s="3" t="s">
        <v>1492</v>
      </c>
      <c r="C3925" s="3" t="s">
        <v>5601</v>
      </c>
      <c r="D3925" s="6">
        <v>1200</v>
      </c>
      <c r="E3925" s="8">
        <v>100</v>
      </c>
      <c r="F3925" t="s">
        <v>8220</v>
      </c>
      <c r="G3925" t="s">
        <v>8223</v>
      </c>
      <c r="H3925" t="s">
        <v>8245</v>
      </c>
      <c r="I3925">
        <v>1424014680</v>
      </c>
      <c r="J3925">
        <v>1418922443</v>
      </c>
      <c r="K3925" t="b">
        <v>0</v>
      </c>
      <c r="L3925">
        <v>1</v>
      </c>
      <c r="M3925" t="b">
        <v>0</v>
      </c>
      <c r="N3925" t="s">
        <v>8273</v>
      </c>
      <c r="O3925" s="9">
        <f>(((J3925/60)/60)/24)+DATE(1970,1,1)</f>
        <v>41991.713460648149</v>
      </c>
      <c r="P3925" t="str">
        <f>LEFT(N3925,SEARCH("/",N3925)-1)</f>
        <v>publishing</v>
      </c>
      <c r="Q3925" t="str">
        <f>RIGHT(N3925,LEN(N3925)-SEARCH("/",N3925))</f>
        <v>fiction</v>
      </c>
      <c r="R3925">
        <f>YEAR(O3925)</f>
        <v>2014</v>
      </c>
    </row>
    <row r="3926" spans="1:18" ht="43.5" x14ac:dyDescent="0.35">
      <c r="A3926">
        <v>1584</v>
      </c>
      <c r="B3926" s="3" t="s">
        <v>1585</v>
      </c>
      <c r="C3926" s="3" t="s">
        <v>5694</v>
      </c>
      <c r="D3926" s="6">
        <v>1200</v>
      </c>
      <c r="E3926" s="8">
        <v>0</v>
      </c>
      <c r="F3926" t="s">
        <v>8220</v>
      </c>
      <c r="G3926" t="s">
        <v>8223</v>
      </c>
      <c r="H3926" t="s">
        <v>8245</v>
      </c>
      <c r="I3926">
        <v>1401464101</v>
      </c>
      <c r="J3926">
        <v>1400600101</v>
      </c>
      <c r="K3926" t="b">
        <v>0</v>
      </c>
      <c r="L3926">
        <v>0</v>
      </c>
      <c r="M3926" t="b">
        <v>0</v>
      </c>
      <c r="N3926" t="s">
        <v>8289</v>
      </c>
      <c r="O3926" s="9">
        <f>(((J3926/60)/60)/24)+DATE(1970,1,1)</f>
        <v>41779.649317129632</v>
      </c>
      <c r="P3926" t="str">
        <f>LEFT(N3926,SEARCH("/",N3926)-1)</f>
        <v>photography</v>
      </c>
      <c r="Q3926" t="str">
        <f>RIGHT(N3926,LEN(N3926)-SEARCH("/",N3926))</f>
        <v>places</v>
      </c>
      <c r="R3926">
        <f>YEAR(O3926)</f>
        <v>2014</v>
      </c>
    </row>
    <row r="3927" spans="1:18" ht="43.5" x14ac:dyDescent="0.35">
      <c r="A3927">
        <v>1589</v>
      </c>
      <c r="B3927" s="3" t="s">
        <v>1590</v>
      </c>
      <c r="C3927" s="3" t="s">
        <v>5699</v>
      </c>
      <c r="D3927" s="6">
        <v>1200</v>
      </c>
      <c r="E3927" s="8">
        <v>0</v>
      </c>
      <c r="F3927" t="s">
        <v>8220</v>
      </c>
      <c r="G3927" t="s">
        <v>8223</v>
      </c>
      <c r="H3927" t="s">
        <v>8245</v>
      </c>
      <c r="I3927">
        <v>1444433886</v>
      </c>
      <c r="J3927">
        <v>1441841886</v>
      </c>
      <c r="K3927" t="b">
        <v>0</v>
      </c>
      <c r="L3927">
        <v>0</v>
      </c>
      <c r="M3927" t="b">
        <v>0</v>
      </c>
      <c r="N3927" t="s">
        <v>8289</v>
      </c>
      <c r="O3927" s="9">
        <f>(((J3927/60)/60)/24)+DATE(1970,1,1)</f>
        <v>42256.984791666662</v>
      </c>
      <c r="P3927" t="str">
        <f>LEFT(N3927,SEARCH("/",N3927)-1)</f>
        <v>photography</v>
      </c>
      <c r="Q3927" t="str">
        <f>RIGHT(N3927,LEN(N3927)-SEARCH("/",N3927))</f>
        <v>places</v>
      </c>
      <c r="R3927">
        <f>YEAR(O3927)</f>
        <v>2015</v>
      </c>
    </row>
    <row r="3928" spans="1:18" ht="43.5" x14ac:dyDescent="0.35">
      <c r="A3928">
        <v>1819</v>
      </c>
      <c r="B3928" s="3" t="s">
        <v>1820</v>
      </c>
      <c r="C3928" s="3" t="s">
        <v>5929</v>
      </c>
      <c r="D3928" s="6">
        <v>1200</v>
      </c>
      <c r="E3928" s="8">
        <v>25</v>
      </c>
      <c r="F3928" t="s">
        <v>8220</v>
      </c>
      <c r="G3928" t="s">
        <v>8223</v>
      </c>
      <c r="H3928" t="s">
        <v>8245</v>
      </c>
      <c r="I3928">
        <v>1406743396</v>
      </c>
      <c r="J3928">
        <v>1404151396</v>
      </c>
      <c r="K3928" t="b">
        <v>0</v>
      </c>
      <c r="L3928">
        <v>4</v>
      </c>
      <c r="M3928" t="b">
        <v>0</v>
      </c>
      <c r="N3928" t="s">
        <v>8283</v>
      </c>
      <c r="O3928" s="9">
        <f>(((J3928/60)/60)/24)+DATE(1970,1,1)</f>
        <v>41820.752268518518</v>
      </c>
      <c r="P3928" t="str">
        <f>LEFT(N3928,SEARCH("/",N3928)-1)</f>
        <v>photography</v>
      </c>
      <c r="Q3928" t="str">
        <f>RIGHT(N3928,LEN(N3928)-SEARCH("/",N3928))</f>
        <v>photobooks</v>
      </c>
      <c r="R3928">
        <f>YEAR(O3928)</f>
        <v>2014</v>
      </c>
    </row>
    <row r="3929" spans="1:18" ht="43.5" x14ac:dyDescent="0.35">
      <c r="A3929">
        <v>2403</v>
      </c>
      <c r="B3929" s="3" t="s">
        <v>2404</v>
      </c>
      <c r="C3929" s="3" t="s">
        <v>6513</v>
      </c>
      <c r="D3929" s="6">
        <v>1200</v>
      </c>
      <c r="E3929" s="8">
        <v>202</v>
      </c>
      <c r="F3929" t="s">
        <v>8220</v>
      </c>
      <c r="G3929" t="s">
        <v>8224</v>
      </c>
      <c r="H3929" t="s">
        <v>8246</v>
      </c>
      <c r="I3929">
        <v>1459368658</v>
      </c>
      <c r="J3929">
        <v>1454188258</v>
      </c>
      <c r="K3929" t="b">
        <v>0</v>
      </c>
      <c r="L3929">
        <v>12</v>
      </c>
      <c r="M3929" t="b">
        <v>0</v>
      </c>
      <c r="N3929" t="s">
        <v>8282</v>
      </c>
      <c r="O3929" s="9">
        <f>(((J3929/60)/60)/24)+DATE(1970,1,1)</f>
        <v>42399.882615740738</v>
      </c>
      <c r="P3929" t="str">
        <f>LEFT(N3929,SEARCH("/",N3929)-1)</f>
        <v>food</v>
      </c>
      <c r="Q3929" t="str">
        <f>RIGHT(N3929,LEN(N3929)-SEARCH("/",N3929))</f>
        <v>food trucks</v>
      </c>
      <c r="R3929">
        <f>YEAR(O3929)</f>
        <v>2016</v>
      </c>
    </row>
    <row r="3930" spans="1:18" ht="43.5" x14ac:dyDescent="0.35">
      <c r="A3930">
        <v>2843</v>
      </c>
      <c r="B3930" s="3" t="s">
        <v>2843</v>
      </c>
      <c r="C3930" s="3" t="s">
        <v>6953</v>
      </c>
      <c r="D3930" s="6">
        <v>1200</v>
      </c>
      <c r="E3930" s="8">
        <v>0</v>
      </c>
      <c r="F3930" t="s">
        <v>8220</v>
      </c>
      <c r="G3930" t="s">
        <v>8223</v>
      </c>
      <c r="H3930" t="s">
        <v>8245</v>
      </c>
      <c r="I3930">
        <v>1465790400</v>
      </c>
      <c r="J3930">
        <v>1462210950</v>
      </c>
      <c r="K3930" t="b">
        <v>0</v>
      </c>
      <c r="L3930">
        <v>0</v>
      </c>
      <c r="M3930" t="b">
        <v>0</v>
      </c>
      <c r="N3930" t="s">
        <v>8269</v>
      </c>
      <c r="O3930" s="9">
        <f>(((J3930/60)/60)/24)+DATE(1970,1,1)</f>
        <v>42492.737847222219</v>
      </c>
      <c r="P3930" t="str">
        <f>LEFT(N3930,SEARCH("/",N3930)-1)</f>
        <v>theater</v>
      </c>
      <c r="Q3930" t="str">
        <f>RIGHT(N3930,LEN(N3930)-SEARCH("/",N3930))</f>
        <v>plays</v>
      </c>
      <c r="R3930">
        <f>YEAR(O3930)</f>
        <v>2016</v>
      </c>
    </row>
    <row r="3931" spans="1:18" ht="58" x14ac:dyDescent="0.35">
      <c r="A3931">
        <v>3744</v>
      </c>
      <c r="B3931" s="3" t="s">
        <v>3741</v>
      </c>
      <c r="C3931" s="3" t="s">
        <v>7854</v>
      </c>
      <c r="D3931" s="6">
        <v>1200</v>
      </c>
      <c r="E3931" s="8">
        <v>0</v>
      </c>
      <c r="F3931" t="s">
        <v>8220</v>
      </c>
      <c r="G3931" t="s">
        <v>8223</v>
      </c>
      <c r="H3931" t="s">
        <v>8245</v>
      </c>
      <c r="I3931">
        <v>1404532740</v>
      </c>
      <c r="J3931">
        <v>1401823952</v>
      </c>
      <c r="K3931" t="b">
        <v>0</v>
      </c>
      <c r="L3931">
        <v>0</v>
      </c>
      <c r="M3931" t="b">
        <v>0</v>
      </c>
      <c r="N3931" t="s">
        <v>8269</v>
      </c>
      <c r="O3931" s="9">
        <f>(((J3931/60)/60)/24)+DATE(1970,1,1)</f>
        <v>41793.814259259263</v>
      </c>
      <c r="P3931" t="str">
        <f>LEFT(N3931,SEARCH("/",N3931)-1)</f>
        <v>theater</v>
      </c>
      <c r="Q3931" t="str">
        <f>RIGHT(N3931,LEN(N3931)-SEARCH("/",N3931))</f>
        <v>plays</v>
      </c>
      <c r="R3931">
        <f>YEAR(O3931)</f>
        <v>2014</v>
      </c>
    </row>
    <row r="3932" spans="1:18" ht="43.5" x14ac:dyDescent="0.35">
      <c r="A3932">
        <v>3942</v>
      </c>
      <c r="B3932" s="3" t="s">
        <v>3939</v>
      </c>
      <c r="C3932" s="3" t="s">
        <v>8050</v>
      </c>
      <c r="D3932" s="6">
        <v>1200</v>
      </c>
      <c r="E3932" s="8">
        <v>0</v>
      </c>
      <c r="F3932" t="s">
        <v>8220</v>
      </c>
      <c r="G3932" t="s">
        <v>8223</v>
      </c>
      <c r="H3932" t="s">
        <v>8245</v>
      </c>
      <c r="I3932">
        <v>1434490914</v>
      </c>
      <c r="J3932">
        <v>1429306914</v>
      </c>
      <c r="K3932" t="b">
        <v>0</v>
      </c>
      <c r="L3932">
        <v>0</v>
      </c>
      <c r="M3932" t="b">
        <v>0</v>
      </c>
      <c r="N3932" t="s">
        <v>8269</v>
      </c>
      <c r="O3932" s="9">
        <f>(((J3932/60)/60)/24)+DATE(1970,1,1)</f>
        <v>42111.904097222221</v>
      </c>
      <c r="P3932" t="str">
        <f>LEFT(N3932,SEARCH("/",N3932)-1)</f>
        <v>theater</v>
      </c>
      <c r="Q3932" t="str">
        <f>RIGHT(N3932,LEN(N3932)-SEARCH("/",N3932))</f>
        <v>plays</v>
      </c>
      <c r="R3932">
        <f>YEAR(O3932)</f>
        <v>2015</v>
      </c>
    </row>
    <row r="3933" spans="1:18" ht="43.5" x14ac:dyDescent="0.35">
      <c r="A3933">
        <v>3959</v>
      </c>
      <c r="B3933" s="3" t="s">
        <v>3956</v>
      </c>
      <c r="C3933" s="3" t="s">
        <v>8066</v>
      </c>
      <c r="D3933" s="6">
        <v>1200</v>
      </c>
      <c r="E3933" s="8">
        <v>292</v>
      </c>
      <c r="F3933" t="s">
        <v>8220</v>
      </c>
      <c r="G3933" t="s">
        <v>8223</v>
      </c>
      <c r="H3933" t="s">
        <v>8245</v>
      </c>
      <c r="I3933">
        <v>1411930556</v>
      </c>
      <c r="J3933">
        <v>1409338556</v>
      </c>
      <c r="K3933" t="b">
        <v>0</v>
      </c>
      <c r="L3933">
        <v>12</v>
      </c>
      <c r="M3933" t="b">
        <v>0</v>
      </c>
      <c r="N3933" t="s">
        <v>8269</v>
      </c>
      <c r="O3933" s="9">
        <f>(((J3933/60)/60)/24)+DATE(1970,1,1)</f>
        <v>41880.788842592592</v>
      </c>
      <c r="P3933" t="str">
        <f>LEFT(N3933,SEARCH("/",N3933)-1)</f>
        <v>theater</v>
      </c>
      <c r="Q3933" t="str">
        <f>RIGHT(N3933,LEN(N3933)-SEARCH("/",N3933))</f>
        <v>plays</v>
      </c>
      <c r="R3933">
        <f>YEAR(O3933)</f>
        <v>2014</v>
      </c>
    </row>
    <row r="3934" spans="1:18" ht="58" x14ac:dyDescent="0.35">
      <c r="A3934">
        <v>4001</v>
      </c>
      <c r="B3934" s="3" t="s">
        <v>3997</v>
      </c>
      <c r="C3934" s="3" t="s">
        <v>8107</v>
      </c>
      <c r="D3934" s="6">
        <v>1200</v>
      </c>
      <c r="E3934" s="8">
        <v>453</v>
      </c>
      <c r="F3934" t="s">
        <v>8220</v>
      </c>
      <c r="G3934" t="s">
        <v>8224</v>
      </c>
      <c r="H3934" t="s">
        <v>8246</v>
      </c>
      <c r="I3934">
        <v>1488394800</v>
      </c>
      <c r="J3934">
        <v>1486681708</v>
      </c>
      <c r="K3934" t="b">
        <v>0</v>
      </c>
      <c r="L3934">
        <v>14</v>
      </c>
      <c r="M3934" t="b">
        <v>0</v>
      </c>
      <c r="N3934" t="s">
        <v>8269</v>
      </c>
      <c r="O3934" s="9">
        <f>(((J3934/60)/60)/24)+DATE(1970,1,1)</f>
        <v>42775.964212962965</v>
      </c>
      <c r="P3934" t="str">
        <f>LEFT(N3934,SEARCH("/",N3934)-1)</f>
        <v>theater</v>
      </c>
      <c r="Q3934" t="str">
        <f>RIGHT(N3934,LEN(N3934)-SEARCH("/",N3934))</f>
        <v>plays</v>
      </c>
      <c r="R3934">
        <f>YEAR(O3934)</f>
        <v>2017</v>
      </c>
    </row>
    <row r="3935" spans="1:18" ht="43.5" x14ac:dyDescent="0.35">
      <c r="A3935">
        <v>2512</v>
      </c>
      <c r="B3935" s="3" t="s">
        <v>2512</v>
      </c>
      <c r="C3935" s="3" t="s">
        <v>6622</v>
      </c>
      <c r="D3935" s="6">
        <v>1150</v>
      </c>
      <c r="E3935" s="8">
        <v>0</v>
      </c>
      <c r="F3935" t="s">
        <v>8220</v>
      </c>
      <c r="G3935" t="s">
        <v>8223</v>
      </c>
      <c r="H3935" t="s">
        <v>8245</v>
      </c>
      <c r="I3935">
        <v>1418504561</v>
      </c>
      <c r="J3935">
        <v>1417208561</v>
      </c>
      <c r="K3935" t="b">
        <v>0</v>
      </c>
      <c r="L3935">
        <v>0</v>
      </c>
      <c r="M3935" t="b">
        <v>0</v>
      </c>
      <c r="N3935" t="s">
        <v>8297</v>
      </c>
      <c r="O3935" s="9">
        <f>(((J3935/60)/60)/24)+DATE(1970,1,1)</f>
        <v>41971.876863425925</v>
      </c>
      <c r="P3935" t="str">
        <f>LEFT(N3935,SEARCH("/",N3935)-1)</f>
        <v>food</v>
      </c>
      <c r="Q3935" t="str">
        <f>RIGHT(N3935,LEN(N3935)-SEARCH("/",N3935))</f>
        <v>restaurants</v>
      </c>
      <c r="R3935">
        <f>YEAR(O3935)</f>
        <v>2014</v>
      </c>
    </row>
    <row r="3936" spans="1:18" ht="43.5" x14ac:dyDescent="0.35">
      <c r="A3936">
        <v>173</v>
      </c>
      <c r="B3936" s="3" t="s">
        <v>175</v>
      </c>
      <c r="C3936" s="3" t="s">
        <v>4283</v>
      </c>
      <c r="D3936" s="6">
        <v>1110</v>
      </c>
      <c r="E3936" s="8">
        <v>0</v>
      </c>
      <c r="F3936" t="s">
        <v>8220</v>
      </c>
      <c r="G3936" t="s">
        <v>8224</v>
      </c>
      <c r="H3936" t="s">
        <v>8246</v>
      </c>
      <c r="I3936">
        <v>1425131108</v>
      </c>
      <c r="J3936">
        <v>1422539108</v>
      </c>
      <c r="K3936" t="b">
        <v>0</v>
      </c>
      <c r="L3936">
        <v>0</v>
      </c>
      <c r="M3936" t="b">
        <v>0</v>
      </c>
      <c r="N3936" t="s">
        <v>8266</v>
      </c>
      <c r="O3936" s="9">
        <f>(((J3936/60)/60)/24)+DATE(1970,1,1)</f>
        <v>42033.573009259257</v>
      </c>
      <c r="P3936" t="str">
        <f>LEFT(N3936,SEARCH("/",N3936)-1)</f>
        <v>film &amp; video</v>
      </c>
      <c r="Q3936" t="str">
        <f>RIGHT(N3936,LEN(N3936)-SEARCH("/",N3936))</f>
        <v>drama</v>
      </c>
      <c r="R3936">
        <f>YEAR(O3936)</f>
        <v>2015</v>
      </c>
    </row>
    <row r="3937" spans="1:18" ht="43.5" x14ac:dyDescent="0.35">
      <c r="A3937">
        <v>1087</v>
      </c>
      <c r="B3937" s="3" t="s">
        <v>1088</v>
      </c>
      <c r="C3937" s="3" t="s">
        <v>5197</v>
      </c>
      <c r="D3937" s="6">
        <v>1100</v>
      </c>
      <c r="E3937" s="8">
        <v>0</v>
      </c>
      <c r="F3937" t="s">
        <v>8220</v>
      </c>
      <c r="G3937" t="s">
        <v>8223</v>
      </c>
      <c r="H3937" t="s">
        <v>8245</v>
      </c>
      <c r="I3937">
        <v>1402852087</v>
      </c>
      <c r="J3937">
        <v>1400260087</v>
      </c>
      <c r="K3937" t="b">
        <v>0</v>
      </c>
      <c r="L3937">
        <v>0</v>
      </c>
      <c r="M3937" t="b">
        <v>0</v>
      </c>
      <c r="N3937" t="s">
        <v>8280</v>
      </c>
      <c r="O3937" s="9">
        <f>(((J3937/60)/60)/24)+DATE(1970,1,1)</f>
        <v>41775.713969907411</v>
      </c>
      <c r="P3937" t="str">
        <f>LEFT(N3937,SEARCH("/",N3937)-1)</f>
        <v>games</v>
      </c>
      <c r="Q3937" t="str">
        <f>RIGHT(N3937,LEN(N3937)-SEARCH("/",N3937))</f>
        <v>video games</v>
      </c>
      <c r="R3937">
        <f>YEAR(O3937)</f>
        <v>2014</v>
      </c>
    </row>
    <row r="3938" spans="1:18" ht="58" x14ac:dyDescent="0.35">
      <c r="A3938">
        <v>2124</v>
      </c>
      <c r="B3938" s="3" t="s">
        <v>2125</v>
      </c>
      <c r="C3938" s="3" t="s">
        <v>6234</v>
      </c>
      <c r="D3938" s="6">
        <v>1100</v>
      </c>
      <c r="E3938" s="8">
        <v>115</v>
      </c>
      <c r="F3938" t="s">
        <v>8220</v>
      </c>
      <c r="G3938" t="s">
        <v>8223</v>
      </c>
      <c r="H3938" t="s">
        <v>8245</v>
      </c>
      <c r="I3938">
        <v>1291093200</v>
      </c>
      <c r="J3938">
        <v>1286930435</v>
      </c>
      <c r="K3938" t="b">
        <v>0</v>
      </c>
      <c r="L3938">
        <v>5</v>
      </c>
      <c r="M3938" t="b">
        <v>0</v>
      </c>
      <c r="N3938" t="s">
        <v>8280</v>
      </c>
      <c r="O3938" s="9">
        <f>(((J3938/60)/60)/24)+DATE(1970,1,1)</f>
        <v>40464.028182870366</v>
      </c>
      <c r="P3938" t="str">
        <f>LEFT(N3938,SEARCH("/",N3938)-1)</f>
        <v>games</v>
      </c>
      <c r="Q3938" t="str">
        <f>RIGHT(N3938,LEN(N3938)-SEARCH("/",N3938))</f>
        <v>video games</v>
      </c>
      <c r="R3938">
        <f>YEAR(O3938)</f>
        <v>2010</v>
      </c>
    </row>
    <row r="3939" spans="1:18" ht="29" x14ac:dyDescent="0.35">
      <c r="A3939">
        <v>464</v>
      </c>
      <c r="B3939" s="3" t="s">
        <v>465</v>
      </c>
      <c r="C3939" s="3" t="s">
        <v>4574</v>
      </c>
      <c r="D3939" s="6">
        <v>1010</v>
      </c>
      <c r="E3939" s="8">
        <v>1</v>
      </c>
      <c r="F3939" t="s">
        <v>8220</v>
      </c>
      <c r="G3939" t="s">
        <v>8235</v>
      </c>
      <c r="H3939" t="s">
        <v>8248</v>
      </c>
      <c r="I3939">
        <v>1463602935</v>
      </c>
      <c r="J3939">
        <v>1461874935</v>
      </c>
      <c r="K3939" t="b">
        <v>0</v>
      </c>
      <c r="L3939">
        <v>1</v>
      </c>
      <c r="M3939" t="b">
        <v>0</v>
      </c>
      <c r="N3939" t="s">
        <v>8268</v>
      </c>
      <c r="O3939" s="9">
        <f>(((J3939/60)/60)/24)+DATE(1970,1,1)</f>
        <v>42488.848784722228</v>
      </c>
      <c r="P3939" t="str">
        <f>LEFT(N3939,SEARCH("/",N3939)-1)</f>
        <v>film &amp; video</v>
      </c>
      <c r="Q3939" t="str">
        <f>RIGHT(N3939,LEN(N3939)-SEARCH("/",N3939))</f>
        <v>animation</v>
      </c>
      <c r="R3939">
        <f>YEAR(O3939)</f>
        <v>2016</v>
      </c>
    </row>
    <row r="3940" spans="1:18" ht="29" x14ac:dyDescent="0.35">
      <c r="A3940">
        <v>179</v>
      </c>
      <c r="B3940" s="3" t="s">
        <v>181</v>
      </c>
      <c r="C3940" s="3" t="s">
        <v>4289</v>
      </c>
      <c r="D3940" s="6">
        <v>1000</v>
      </c>
      <c r="E3940" s="8">
        <v>200</v>
      </c>
      <c r="F3940" t="s">
        <v>8220</v>
      </c>
      <c r="G3940" t="s">
        <v>8223</v>
      </c>
      <c r="H3940" t="s">
        <v>8245</v>
      </c>
      <c r="I3940">
        <v>1457056555</v>
      </c>
      <c r="J3940">
        <v>1454464555</v>
      </c>
      <c r="K3940" t="b">
        <v>0</v>
      </c>
      <c r="L3940">
        <v>2</v>
      </c>
      <c r="M3940" t="b">
        <v>0</v>
      </c>
      <c r="N3940" t="s">
        <v>8266</v>
      </c>
      <c r="O3940" s="9">
        <f>(((J3940/60)/60)/24)+DATE(1970,1,1)</f>
        <v>42403.080497685187</v>
      </c>
      <c r="P3940" t="str">
        <f>LEFT(N3940,SEARCH("/",N3940)-1)</f>
        <v>film &amp; video</v>
      </c>
      <c r="Q3940" t="str">
        <f>RIGHT(N3940,LEN(N3940)-SEARCH("/",N3940))</f>
        <v>drama</v>
      </c>
      <c r="R3940">
        <f>YEAR(O3940)</f>
        <v>2016</v>
      </c>
    </row>
    <row r="3941" spans="1:18" ht="58" x14ac:dyDescent="0.35">
      <c r="A3941">
        <v>182</v>
      </c>
      <c r="B3941" s="3" t="s">
        <v>184</v>
      </c>
      <c r="C3941" s="3" t="s">
        <v>4292</v>
      </c>
      <c r="D3941" s="6">
        <v>1000</v>
      </c>
      <c r="E3941" s="8">
        <v>0</v>
      </c>
      <c r="F3941" t="s">
        <v>8220</v>
      </c>
      <c r="G3941" t="s">
        <v>8223</v>
      </c>
      <c r="H3941" t="s">
        <v>8245</v>
      </c>
      <c r="I3941">
        <v>1483748232</v>
      </c>
      <c r="J3941">
        <v>1481156232</v>
      </c>
      <c r="K3941" t="b">
        <v>0</v>
      </c>
      <c r="L3941">
        <v>0</v>
      </c>
      <c r="M3941" t="b">
        <v>0</v>
      </c>
      <c r="N3941" t="s">
        <v>8266</v>
      </c>
      <c r="O3941" s="9">
        <f>(((J3941/60)/60)/24)+DATE(1970,1,1)</f>
        <v>42712.011944444443</v>
      </c>
      <c r="P3941" t="str">
        <f>LEFT(N3941,SEARCH("/",N3941)-1)</f>
        <v>film &amp; video</v>
      </c>
      <c r="Q3941" t="str">
        <f>RIGHT(N3941,LEN(N3941)-SEARCH("/",N3941))</f>
        <v>drama</v>
      </c>
      <c r="R3941">
        <f>YEAR(O3941)</f>
        <v>2016</v>
      </c>
    </row>
    <row r="3942" spans="1:18" ht="58" x14ac:dyDescent="0.35">
      <c r="A3942">
        <v>193</v>
      </c>
      <c r="B3942" s="3" t="s">
        <v>195</v>
      </c>
      <c r="C3942" s="3" t="s">
        <v>4303</v>
      </c>
      <c r="D3942" s="6">
        <v>1000</v>
      </c>
      <c r="E3942" s="8">
        <v>0</v>
      </c>
      <c r="F3942" t="s">
        <v>8220</v>
      </c>
      <c r="G3942" t="s">
        <v>8224</v>
      </c>
      <c r="H3942" t="s">
        <v>8246</v>
      </c>
      <c r="I3942">
        <v>1417217166</v>
      </c>
      <c r="J3942">
        <v>1412029566</v>
      </c>
      <c r="K3942" t="b">
        <v>0</v>
      </c>
      <c r="L3942">
        <v>0</v>
      </c>
      <c r="M3942" t="b">
        <v>0</v>
      </c>
      <c r="N3942" t="s">
        <v>8266</v>
      </c>
      <c r="O3942" s="9">
        <f>(((J3942/60)/60)/24)+DATE(1970,1,1)</f>
        <v>41911.934791666667</v>
      </c>
      <c r="P3942" t="str">
        <f>LEFT(N3942,SEARCH("/",N3942)-1)</f>
        <v>film &amp; video</v>
      </c>
      <c r="Q3942" t="str">
        <f>RIGHT(N3942,LEN(N3942)-SEARCH("/",N3942))</f>
        <v>drama</v>
      </c>
      <c r="R3942">
        <f>YEAR(O3942)</f>
        <v>2014</v>
      </c>
    </row>
    <row r="3943" spans="1:18" ht="43.5" x14ac:dyDescent="0.35">
      <c r="A3943">
        <v>222</v>
      </c>
      <c r="B3943" s="3" t="s">
        <v>224</v>
      </c>
      <c r="C3943" s="3" t="s">
        <v>4332</v>
      </c>
      <c r="D3943" s="6">
        <v>1000</v>
      </c>
      <c r="E3943" s="8">
        <v>130</v>
      </c>
      <c r="F3943" t="s">
        <v>8220</v>
      </c>
      <c r="G3943" t="s">
        <v>8223</v>
      </c>
      <c r="H3943" t="s">
        <v>8245</v>
      </c>
      <c r="I3943">
        <v>1427423940</v>
      </c>
      <c r="J3943">
        <v>1422383318</v>
      </c>
      <c r="K3943" t="b">
        <v>0</v>
      </c>
      <c r="L3943">
        <v>2</v>
      </c>
      <c r="M3943" t="b">
        <v>0</v>
      </c>
      <c r="N3943" t="s">
        <v>8266</v>
      </c>
      <c r="O3943" s="9">
        <f>(((J3943/60)/60)/24)+DATE(1970,1,1)</f>
        <v>42031.769884259258</v>
      </c>
      <c r="P3943" t="str">
        <f>LEFT(N3943,SEARCH("/",N3943)-1)</f>
        <v>film &amp; video</v>
      </c>
      <c r="Q3943" t="str">
        <f>RIGHT(N3943,LEN(N3943)-SEARCH("/",N3943))</f>
        <v>drama</v>
      </c>
      <c r="R3943">
        <f>YEAR(O3943)</f>
        <v>2015</v>
      </c>
    </row>
    <row r="3944" spans="1:18" ht="58" x14ac:dyDescent="0.35">
      <c r="A3944">
        <v>234</v>
      </c>
      <c r="B3944" s="3" t="s">
        <v>236</v>
      </c>
      <c r="C3944" s="3" t="s">
        <v>4344</v>
      </c>
      <c r="D3944" s="6">
        <v>1000</v>
      </c>
      <c r="E3944" s="8">
        <v>401</v>
      </c>
      <c r="F3944" t="s">
        <v>8220</v>
      </c>
      <c r="G3944" t="s">
        <v>8223</v>
      </c>
      <c r="H3944" t="s">
        <v>8245</v>
      </c>
      <c r="I3944">
        <v>1434847859</v>
      </c>
      <c r="J3944">
        <v>1431391859</v>
      </c>
      <c r="K3944" t="b">
        <v>0</v>
      </c>
      <c r="L3944">
        <v>5</v>
      </c>
      <c r="M3944" t="b">
        <v>0</v>
      </c>
      <c r="N3944" t="s">
        <v>8266</v>
      </c>
      <c r="O3944" s="9">
        <f>(((J3944/60)/60)/24)+DATE(1970,1,1)</f>
        <v>42136.035405092596</v>
      </c>
      <c r="P3944" t="str">
        <f>LEFT(N3944,SEARCH("/",N3944)-1)</f>
        <v>film &amp; video</v>
      </c>
      <c r="Q3944" t="str">
        <f>RIGHT(N3944,LEN(N3944)-SEARCH("/",N3944))</f>
        <v>drama</v>
      </c>
      <c r="R3944">
        <f>YEAR(O3944)</f>
        <v>2015</v>
      </c>
    </row>
    <row r="3945" spans="1:18" ht="43.5" x14ac:dyDescent="0.35">
      <c r="A3945">
        <v>239</v>
      </c>
      <c r="B3945" s="3" t="s">
        <v>241</v>
      </c>
      <c r="C3945" s="3" t="s">
        <v>4349</v>
      </c>
      <c r="D3945" s="6">
        <v>1000</v>
      </c>
      <c r="E3945" s="8">
        <v>250</v>
      </c>
      <c r="F3945" t="s">
        <v>8220</v>
      </c>
      <c r="G3945" t="s">
        <v>8225</v>
      </c>
      <c r="H3945" t="s">
        <v>8247</v>
      </c>
      <c r="I3945">
        <v>1446984000</v>
      </c>
      <c r="J3945">
        <v>1445308730</v>
      </c>
      <c r="K3945" t="b">
        <v>0</v>
      </c>
      <c r="L3945">
        <v>5</v>
      </c>
      <c r="M3945" t="b">
        <v>0</v>
      </c>
      <c r="N3945" t="s">
        <v>8266</v>
      </c>
      <c r="O3945" s="9">
        <f>(((J3945/60)/60)/24)+DATE(1970,1,1)</f>
        <v>42297.110300925924</v>
      </c>
      <c r="P3945" t="str">
        <f>LEFT(N3945,SEARCH("/",N3945)-1)</f>
        <v>film &amp; video</v>
      </c>
      <c r="Q3945" t="str">
        <f>RIGHT(N3945,LEN(N3945)-SEARCH("/",N3945))</f>
        <v>drama</v>
      </c>
      <c r="R3945">
        <f>YEAR(O3945)</f>
        <v>2015</v>
      </c>
    </row>
    <row r="3946" spans="1:18" ht="43.5" x14ac:dyDescent="0.35">
      <c r="A3946">
        <v>430</v>
      </c>
      <c r="B3946" s="3" t="s">
        <v>431</v>
      </c>
      <c r="C3946" s="3" t="s">
        <v>4540</v>
      </c>
      <c r="D3946" s="6">
        <v>1000</v>
      </c>
      <c r="E3946" s="8">
        <v>24</v>
      </c>
      <c r="F3946" t="s">
        <v>8220</v>
      </c>
      <c r="G3946" t="s">
        <v>8223</v>
      </c>
      <c r="H3946" t="s">
        <v>8245</v>
      </c>
      <c r="I3946">
        <v>1378866867</v>
      </c>
      <c r="J3946">
        <v>1377570867</v>
      </c>
      <c r="K3946" t="b">
        <v>0</v>
      </c>
      <c r="L3946">
        <v>5</v>
      </c>
      <c r="M3946" t="b">
        <v>0</v>
      </c>
      <c r="N3946" t="s">
        <v>8268</v>
      </c>
      <c r="O3946" s="9">
        <f>(((J3946/60)/60)/24)+DATE(1970,1,1)</f>
        <v>41513.107256944444</v>
      </c>
      <c r="P3946" t="str">
        <f>LEFT(N3946,SEARCH("/",N3946)-1)</f>
        <v>film &amp; video</v>
      </c>
      <c r="Q3946" t="str">
        <f>RIGHT(N3946,LEN(N3946)-SEARCH("/",N3946))</f>
        <v>animation</v>
      </c>
      <c r="R3946">
        <f>YEAR(O3946)</f>
        <v>2013</v>
      </c>
    </row>
    <row r="3947" spans="1:18" ht="43.5" x14ac:dyDescent="0.35">
      <c r="A3947">
        <v>436</v>
      </c>
      <c r="B3947" s="3" t="s">
        <v>437</v>
      </c>
      <c r="C3947" s="3" t="s">
        <v>4546</v>
      </c>
      <c r="D3947" s="6">
        <v>1000</v>
      </c>
      <c r="E3947" s="8">
        <v>0</v>
      </c>
      <c r="F3947" t="s">
        <v>8220</v>
      </c>
      <c r="G3947" t="s">
        <v>8223</v>
      </c>
      <c r="H3947" t="s">
        <v>8245</v>
      </c>
      <c r="I3947">
        <v>1375260113</v>
      </c>
      <c r="J3947">
        <v>1372668113</v>
      </c>
      <c r="K3947" t="b">
        <v>0</v>
      </c>
      <c r="L3947">
        <v>0</v>
      </c>
      <c r="M3947" t="b">
        <v>0</v>
      </c>
      <c r="N3947" t="s">
        <v>8268</v>
      </c>
      <c r="O3947" s="9">
        <f>(((J3947/60)/60)/24)+DATE(1970,1,1)</f>
        <v>41456.36241898148</v>
      </c>
      <c r="P3947" t="str">
        <f>LEFT(N3947,SEARCH("/",N3947)-1)</f>
        <v>film &amp; video</v>
      </c>
      <c r="Q3947" t="str">
        <f>RIGHT(N3947,LEN(N3947)-SEARCH("/",N3947))</f>
        <v>animation</v>
      </c>
      <c r="R3947">
        <f>YEAR(O3947)</f>
        <v>2013</v>
      </c>
    </row>
    <row r="3948" spans="1:18" ht="43.5" x14ac:dyDescent="0.35">
      <c r="A3948">
        <v>444</v>
      </c>
      <c r="B3948" s="3" t="s">
        <v>445</v>
      </c>
      <c r="C3948" s="3" t="s">
        <v>4554</v>
      </c>
      <c r="D3948" s="6">
        <v>1000</v>
      </c>
      <c r="E3948" s="8">
        <v>50</v>
      </c>
      <c r="F3948" t="s">
        <v>8220</v>
      </c>
      <c r="G3948" t="s">
        <v>8223</v>
      </c>
      <c r="H3948" t="s">
        <v>8245</v>
      </c>
      <c r="I3948">
        <v>1329342361</v>
      </c>
      <c r="J3948">
        <v>1324158361</v>
      </c>
      <c r="K3948" t="b">
        <v>0</v>
      </c>
      <c r="L3948">
        <v>1</v>
      </c>
      <c r="M3948" t="b">
        <v>0</v>
      </c>
      <c r="N3948" t="s">
        <v>8268</v>
      </c>
      <c r="O3948" s="9">
        <f>(((J3948/60)/60)/24)+DATE(1970,1,1)</f>
        <v>40894.906956018516</v>
      </c>
      <c r="P3948" t="str">
        <f>LEFT(N3948,SEARCH("/",N3948)-1)</f>
        <v>film &amp; video</v>
      </c>
      <c r="Q3948" t="str">
        <f>RIGHT(N3948,LEN(N3948)-SEARCH("/",N3948))</f>
        <v>animation</v>
      </c>
      <c r="R3948">
        <f>YEAR(O3948)</f>
        <v>2011</v>
      </c>
    </row>
    <row r="3949" spans="1:18" x14ac:dyDescent="0.35">
      <c r="A3949">
        <v>490</v>
      </c>
      <c r="B3949" s="3" t="s">
        <v>491</v>
      </c>
      <c r="C3949" s="3" t="s">
        <v>4600</v>
      </c>
      <c r="D3949" s="6">
        <v>1000</v>
      </c>
      <c r="E3949" s="8">
        <v>0</v>
      </c>
      <c r="F3949" t="s">
        <v>8220</v>
      </c>
      <c r="G3949" t="s">
        <v>8223</v>
      </c>
      <c r="H3949" t="s">
        <v>8245</v>
      </c>
      <c r="I3949">
        <v>1345677285</v>
      </c>
      <c r="J3949">
        <v>1343085285</v>
      </c>
      <c r="K3949" t="b">
        <v>0</v>
      </c>
      <c r="L3949">
        <v>0</v>
      </c>
      <c r="M3949" t="b">
        <v>0</v>
      </c>
      <c r="N3949" t="s">
        <v>8268</v>
      </c>
      <c r="O3949" s="9">
        <f>(((J3949/60)/60)/24)+DATE(1970,1,1)</f>
        <v>41113.968576388892</v>
      </c>
      <c r="P3949" t="str">
        <f>LEFT(N3949,SEARCH("/",N3949)-1)</f>
        <v>film &amp; video</v>
      </c>
      <c r="Q3949" t="str">
        <f>RIGHT(N3949,LEN(N3949)-SEARCH("/",N3949))</f>
        <v>animation</v>
      </c>
      <c r="R3949">
        <f>YEAR(O3949)</f>
        <v>2012</v>
      </c>
    </row>
    <row r="3950" spans="1:18" ht="43.5" x14ac:dyDescent="0.35">
      <c r="A3950">
        <v>584</v>
      </c>
      <c r="B3950" s="3" t="s">
        <v>585</v>
      </c>
      <c r="C3950" s="3" t="s">
        <v>4694</v>
      </c>
      <c r="D3950" s="6">
        <v>1000</v>
      </c>
      <c r="E3950" s="8">
        <v>10</v>
      </c>
      <c r="F3950" t="s">
        <v>8220</v>
      </c>
      <c r="G3950" t="s">
        <v>8223</v>
      </c>
      <c r="H3950" t="s">
        <v>8245</v>
      </c>
      <c r="I3950">
        <v>1426522316</v>
      </c>
      <c r="J3950">
        <v>1423933916</v>
      </c>
      <c r="K3950" t="b">
        <v>0</v>
      </c>
      <c r="L3950">
        <v>2</v>
      </c>
      <c r="M3950" t="b">
        <v>0</v>
      </c>
      <c r="N3950" t="s">
        <v>8270</v>
      </c>
      <c r="O3950" s="9">
        <f>(((J3950/60)/60)/24)+DATE(1970,1,1)</f>
        <v>42049.716620370367</v>
      </c>
      <c r="P3950" t="str">
        <f>LEFT(N3950,SEARCH("/",N3950)-1)</f>
        <v>technology</v>
      </c>
      <c r="Q3950" t="str">
        <f>RIGHT(N3950,LEN(N3950)-SEARCH("/",N3950))</f>
        <v>web</v>
      </c>
      <c r="R3950">
        <f>YEAR(O3950)</f>
        <v>2015</v>
      </c>
    </row>
    <row r="3951" spans="1:18" ht="43.5" x14ac:dyDescent="0.35">
      <c r="A3951">
        <v>885</v>
      </c>
      <c r="B3951" s="3" t="s">
        <v>886</v>
      </c>
      <c r="C3951" s="3" t="s">
        <v>4995</v>
      </c>
      <c r="D3951" s="6">
        <v>1000</v>
      </c>
      <c r="E3951" s="8">
        <v>750</v>
      </c>
      <c r="F3951" t="s">
        <v>8220</v>
      </c>
      <c r="G3951" t="s">
        <v>8223</v>
      </c>
      <c r="H3951" t="s">
        <v>8245</v>
      </c>
      <c r="I3951">
        <v>1483137311</v>
      </c>
      <c r="J3951">
        <v>1481322911</v>
      </c>
      <c r="K3951" t="b">
        <v>0</v>
      </c>
      <c r="L3951">
        <v>21</v>
      </c>
      <c r="M3951" t="b">
        <v>0</v>
      </c>
      <c r="N3951" t="s">
        <v>8277</v>
      </c>
      <c r="O3951" s="9">
        <f>(((J3951/60)/60)/24)+DATE(1970,1,1)</f>
        <v>42713.941099537042</v>
      </c>
      <c r="P3951" t="str">
        <f>LEFT(N3951,SEARCH("/",N3951)-1)</f>
        <v>music</v>
      </c>
      <c r="Q3951" t="str">
        <f>RIGHT(N3951,LEN(N3951)-SEARCH("/",N3951))</f>
        <v>indie rock</v>
      </c>
      <c r="R3951">
        <f>YEAR(O3951)</f>
        <v>2016</v>
      </c>
    </row>
    <row r="3952" spans="1:18" ht="43.5" x14ac:dyDescent="0.35">
      <c r="A3952">
        <v>887</v>
      </c>
      <c r="B3952" s="3" t="s">
        <v>888</v>
      </c>
      <c r="C3952" s="3" t="s">
        <v>4997</v>
      </c>
      <c r="D3952" s="6">
        <v>1000</v>
      </c>
      <c r="E3952" s="8">
        <v>0</v>
      </c>
      <c r="F3952" t="s">
        <v>8220</v>
      </c>
      <c r="G3952" t="s">
        <v>8223</v>
      </c>
      <c r="H3952" t="s">
        <v>8245</v>
      </c>
      <c r="I3952">
        <v>1338159655</v>
      </c>
      <c r="J3952">
        <v>1335567655</v>
      </c>
      <c r="K3952" t="b">
        <v>0</v>
      </c>
      <c r="L3952">
        <v>0</v>
      </c>
      <c r="M3952" t="b">
        <v>0</v>
      </c>
      <c r="N3952" t="s">
        <v>8277</v>
      </c>
      <c r="O3952" s="9">
        <f>(((J3952/60)/60)/24)+DATE(1970,1,1)</f>
        <v>41026.958969907406</v>
      </c>
      <c r="P3952" t="str">
        <f>LEFT(N3952,SEARCH("/",N3952)-1)</f>
        <v>music</v>
      </c>
      <c r="Q3952" t="str">
        <f>RIGHT(N3952,LEN(N3952)-SEARCH("/",N3952))</f>
        <v>indie rock</v>
      </c>
      <c r="R3952">
        <f>YEAR(O3952)</f>
        <v>2012</v>
      </c>
    </row>
    <row r="3953" spans="1:18" ht="58" x14ac:dyDescent="0.35">
      <c r="A3953">
        <v>888</v>
      </c>
      <c r="B3953" s="3" t="s">
        <v>889</v>
      </c>
      <c r="C3953" s="3" t="s">
        <v>4998</v>
      </c>
      <c r="D3953" s="6">
        <v>1000</v>
      </c>
      <c r="E3953" s="8">
        <v>72</v>
      </c>
      <c r="F3953" t="s">
        <v>8220</v>
      </c>
      <c r="G3953" t="s">
        <v>8223</v>
      </c>
      <c r="H3953" t="s">
        <v>8245</v>
      </c>
      <c r="I3953">
        <v>1314856800</v>
      </c>
      <c r="J3953">
        <v>1311789885</v>
      </c>
      <c r="K3953" t="b">
        <v>0</v>
      </c>
      <c r="L3953">
        <v>4</v>
      </c>
      <c r="M3953" t="b">
        <v>0</v>
      </c>
      <c r="N3953" t="s">
        <v>8277</v>
      </c>
      <c r="O3953" s="9">
        <f>(((J3953/60)/60)/24)+DATE(1970,1,1)</f>
        <v>40751.753298611111</v>
      </c>
      <c r="P3953" t="str">
        <f>LEFT(N3953,SEARCH("/",N3953)-1)</f>
        <v>music</v>
      </c>
      <c r="Q3953" t="str">
        <f>RIGHT(N3953,LEN(N3953)-SEARCH("/",N3953))</f>
        <v>indie rock</v>
      </c>
      <c r="R3953">
        <f>YEAR(O3953)</f>
        <v>2011</v>
      </c>
    </row>
    <row r="3954" spans="1:18" ht="29" x14ac:dyDescent="0.35">
      <c r="A3954">
        <v>1075</v>
      </c>
      <c r="B3954" s="3" t="s">
        <v>1076</v>
      </c>
      <c r="C3954" s="3" t="s">
        <v>5185</v>
      </c>
      <c r="D3954" s="6">
        <v>1000</v>
      </c>
      <c r="E3954" s="8">
        <v>45</v>
      </c>
      <c r="F3954" t="s">
        <v>8220</v>
      </c>
      <c r="G3954" t="s">
        <v>8223</v>
      </c>
      <c r="H3954" t="s">
        <v>8245</v>
      </c>
      <c r="I3954">
        <v>1336340516</v>
      </c>
      <c r="J3954">
        <v>1333748516</v>
      </c>
      <c r="K3954" t="b">
        <v>0</v>
      </c>
      <c r="L3954">
        <v>3</v>
      </c>
      <c r="M3954" t="b">
        <v>0</v>
      </c>
      <c r="N3954" t="s">
        <v>8280</v>
      </c>
      <c r="O3954" s="9">
        <f>(((J3954/60)/60)/24)+DATE(1970,1,1)</f>
        <v>41005.904120370367</v>
      </c>
      <c r="P3954" t="str">
        <f>LEFT(N3954,SEARCH("/",N3954)-1)</f>
        <v>games</v>
      </c>
      <c r="Q3954" t="str">
        <f>RIGHT(N3954,LEN(N3954)-SEARCH("/",N3954))</f>
        <v>video games</v>
      </c>
      <c r="R3954">
        <f>YEAR(O3954)</f>
        <v>2012</v>
      </c>
    </row>
    <row r="3955" spans="1:18" ht="43.5" x14ac:dyDescent="0.35">
      <c r="A3955">
        <v>1113</v>
      </c>
      <c r="B3955" s="3" t="s">
        <v>1114</v>
      </c>
      <c r="C3955" s="3" t="s">
        <v>5223</v>
      </c>
      <c r="D3955" s="6">
        <v>1000</v>
      </c>
      <c r="E3955" s="8">
        <v>5</v>
      </c>
      <c r="F3955" t="s">
        <v>8220</v>
      </c>
      <c r="G3955" t="s">
        <v>8224</v>
      </c>
      <c r="H3955" t="s">
        <v>8246</v>
      </c>
      <c r="I3955">
        <v>1408058820</v>
      </c>
      <c r="J3955">
        <v>1405466820</v>
      </c>
      <c r="K3955" t="b">
        <v>0</v>
      </c>
      <c r="L3955">
        <v>1</v>
      </c>
      <c r="M3955" t="b">
        <v>0</v>
      </c>
      <c r="N3955" t="s">
        <v>8280</v>
      </c>
      <c r="O3955" s="9">
        <f>(((J3955/60)/60)/24)+DATE(1970,1,1)</f>
        <v>41835.977083333331</v>
      </c>
      <c r="P3955" t="str">
        <f>LEFT(N3955,SEARCH("/",N3955)-1)</f>
        <v>games</v>
      </c>
      <c r="Q3955" t="str">
        <f>RIGHT(N3955,LEN(N3955)-SEARCH("/",N3955))</f>
        <v>video games</v>
      </c>
      <c r="R3955">
        <f>YEAR(O3955)</f>
        <v>2014</v>
      </c>
    </row>
    <row r="3956" spans="1:18" ht="43.5" x14ac:dyDescent="0.35">
      <c r="A3956">
        <v>1117</v>
      </c>
      <c r="B3956" s="3" t="s">
        <v>1118</v>
      </c>
      <c r="C3956" s="3" t="s">
        <v>5227</v>
      </c>
      <c r="D3956" s="6">
        <v>1000</v>
      </c>
      <c r="E3956" s="8">
        <v>83</v>
      </c>
      <c r="F3956" t="s">
        <v>8220</v>
      </c>
      <c r="G3956" t="s">
        <v>8235</v>
      </c>
      <c r="H3956" t="s">
        <v>8248</v>
      </c>
      <c r="I3956">
        <v>1451053313</v>
      </c>
      <c r="J3956">
        <v>1448461313</v>
      </c>
      <c r="K3956" t="b">
        <v>0</v>
      </c>
      <c r="L3956">
        <v>8</v>
      </c>
      <c r="M3956" t="b">
        <v>0</v>
      </c>
      <c r="N3956" t="s">
        <v>8280</v>
      </c>
      <c r="O3956" s="9">
        <f>(((J3956/60)/60)/24)+DATE(1970,1,1)</f>
        <v>42333.598530092597</v>
      </c>
      <c r="P3956" t="str">
        <f>LEFT(N3956,SEARCH("/",N3956)-1)</f>
        <v>games</v>
      </c>
      <c r="Q3956" t="str">
        <f>RIGHT(N3956,LEN(N3956)-SEARCH("/",N3956))</f>
        <v>video games</v>
      </c>
      <c r="R3956">
        <f>YEAR(O3956)</f>
        <v>2015</v>
      </c>
    </row>
    <row r="3957" spans="1:18" x14ac:dyDescent="0.35">
      <c r="A3957">
        <v>1128</v>
      </c>
      <c r="B3957" s="3" t="s">
        <v>1129</v>
      </c>
      <c r="C3957" s="3" t="s">
        <v>5238</v>
      </c>
      <c r="D3957" s="6">
        <v>1000</v>
      </c>
      <c r="E3957" s="8">
        <v>1</v>
      </c>
      <c r="F3957" t="s">
        <v>8220</v>
      </c>
      <c r="G3957" t="s">
        <v>8224</v>
      </c>
      <c r="H3957" t="s">
        <v>8246</v>
      </c>
      <c r="I3957">
        <v>1407425717</v>
      </c>
      <c r="J3957">
        <v>1404833717</v>
      </c>
      <c r="K3957" t="b">
        <v>0</v>
      </c>
      <c r="L3957">
        <v>1</v>
      </c>
      <c r="M3957" t="b">
        <v>0</v>
      </c>
      <c r="N3957" t="s">
        <v>8281</v>
      </c>
      <c r="O3957" s="9">
        <f>(((J3957/60)/60)/24)+DATE(1970,1,1)</f>
        <v>41828.649502314816</v>
      </c>
      <c r="P3957" t="str">
        <f>LEFT(N3957,SEARCH("/",N3957)-1)</f>
        <v>games</v>
      </c>
      <c r="Q3957" t="str">
        <f>RIGHT(N3957,LEN(N3957)-SEARCH("/",N3957))</f>
        <v>mobile games</v>
      </c>
      <c r="R3957">
        <f>YEAR(O3957)</f>
        <v>2014</v>
      </c>
    </row>
    <row r="3958" spans="1:18" ht="58" x14ac:dyDescent="0.35">
      <c r="A3958">
        <v>1135</v>
      </c>
      <c r="B3958" s="3" t="s">
        <v>1136</v>
      </c>
      <c r="C3958" s="3" t="s">
        <v>5245</v>
      </c>
      <c r="D3958" s="6">
        <v>1000</v>
      </c>
      <c r="E3958" s="8">
        <v>50</v>
      </c>
      <c r="F3958" t="s">
        <v>8220</v>
      </c>
      <c r="G3958" t="s">
        <v>8235</v>
      </c>
      <c r="H3958" t="s">
        <v>8248</v>
      </c>
      <c r="I3958">
        <v>1470527094</v>
      </c>
      <c r="J3958">
        <v>1467935094</v>
      </c>
      <c r="K3958" t="b">
        <v>0</v>
      </c>
      <c r="L3958">
        <v>1</v>
      </c>
      <c r="M3958" t="b">
        <v>0</v>
      </c>
      <c r="N3958" t="s">
        <v>8281</v>
      </c>
      <c r="O3958" s="9">
        <f>(((J3958/60)/60)/24)+DATE(1970,1,1)</f>
        <v>42558.989513888882</v>
      </c>
      <c r="P3958" t="str">
        <f>LEFT(N3958,SEARCH("/",N3958)-1)</f>
        <v>games</v>
      </c>
      <c r="Q3958" t="str">
        <f>RIGHT(N3958,LEN(N3958)-SEARCH("/",N3958))</f>
        <v>mobile games</v>
      </c>
      <c r="R3958">
        <f>YEAR(O3958)</f>
        <v>2016</v>
      </c>
    </row>
    <row r="3959" spans="1:18" ht="58" x14ac:dyDescent="0.35">
      <c r="A3959">
        <v>1182</v>
      </c>
      <c r="B3959" s="3" t="s">
        <v>1183</v>
      </c>
      <c r="C3959" s="3" t="s">
        <v>5292</v>
      </c>
      <c r="D3959" s="6">
        <v>1000</v>
      </c>
      <c r="E3959" s="8">
        <v>42</v>
      </c>
      <c r="F3959" t="s">
        <v>8220</v>
      </c>
      <c r="G3959" t="s">
        <v>8223</v>
      </c>
      <c r="H3959" t="s">
        <v>8245</v>
      </c>
      <c r="I3959">
        <v>1484239320</v>
      </c>
      <c r="J3959">
        <v>1482609088</v>
      </c>
      <c r="K3959" t="b">
        <v>0</v>
      </c>
      <c r="L3959">
        <v>4</v>
      </c>
      <c r="M3959" t="b">
        <v>0</v>
      </c>
      <c r="N3959" t="s">
        <v>8282</v>
      </c>
      <c r="O3959" s="9">
        <f>(((J3959/60)/60)/24)+DATE(1970,1,1)</f>
        <v>42728.827407407407</v>
      </c>
      <c r="P3959" t="str">
        <f>LEFT(N3959,SEARCH("/",N3959)-1)</f>
        <v>food</v>
      </c>
      <c r="Q3959" t="str">
        <f>RIGHT(N3959,LEN(N3959)-SEARCH("/",N3959))</f>
        <v>food trucks</v>
      </c>
      <c r="R3959">
        <f>YEAR(O3959)</f>
        <v>2016</v>
      </c>
    </row>
    <row r="3960" spans="1:18" ht="43.5" x14ac:dyDescent="0.35">
      <c r="A3960">
        <v>1408</v>
      </c>
      <c r="B3960" s="3" t="s">
        <v>1409</v>
      </c>
      <c r="C3960" s="3" t="s">
        <v>5518</v>
      </c>
      <c r="D3960" s="6">
        <v>1000</v>
      </c>
      <c r="E3960" s="8">
        <v>72</v>
      </c>
      <c r="F3960" t="s">
        <v>8220</v>
      </c>
      <c r="G3960" t="s">
        <v>8224</v>
      </c>
      <c r="H3960" t="s">
        <v>8246</v>
      </c>
      <c r="I3960">
        <v>1447451756</v>
      </c>
      <c r="J3960">
        <v>1444856156</v>
      </c>
      <c r="K3960" t="b">
        <v>0</v>
      </c>
      <c r="L3960">
        <v>6</v>
      </c>
      <c r="M3960" t="b">
        <v>0</v>
      </c>
      <c r="N3960" t="s">
        <v>8285</v>
      </c>
      <c r="O3960" s="9">
        <f>(((J3960/60)/60)/24)+DATE(1970,1,1)</f>
        <v>42291.872175925921</v>
      </c>
      <c r="P3960" t="str">
        <f>LEFT(N3960,SEARCH("/",N3960)-1)</f>
        <v>publishing</v>
      </c>
      <c r="Q3960" t="str">
        <f>RIGHT(N3960,LEN(N3960)-SEARCH("/",N3960))</f>
        <v>translations</v>
      </c>
      <c r="R3960">
        <f>YEAR(O3960)</f>
        <v>2015</v>
      </c>
    </row>
    <row r="3961" spans="1:18" ht="43.5" x14ac:dyDescent="0.35">
      <c r="A3961">
        <v>1426</v>
      </c>
      <c r="B3961" s="3" t="s">
        <v>1427</v>
      </c>
      <c r="C3961" s="3" t="s">
        <v>5536</v>
      </c>
      <c r="D3961" s="6">
        <v>1000</v>
      </c>
      <c r="E3961" s="8">
        <v>0</v>
      </c>
      <c r="F3961" t="s">
        <v>8220</v>
      </c>
      <c r="G3961" t="s">
        <v>8235</v>
      </c>
      <c r="H3961" t="s">
        <v>8248</v>
      </c>
      <c r="I3961">
        <v>1440408120</v>
      </c>
      <c r="J3961">
        <v>1435224120</v>
      </c>
      <c r="K3961" t="b">
        <v>0</v>
      </c>
      <c r="L3961">
        <v>0</v>
      </c>
      <c r="M3961" t="b">
        <v>0</v>
      </c>
      <c r="N3961" t="s">
        <v>8285</v>
      </c>
      <c r="O3961" s="9">
        <f>(((J3961/60)/60)/24)+DATE(1970,1,1)</f>
        <v>42180.390277777777</v>
      </c>
      <c r="P3961" t="str">
        <f>LEFT(N3961,SEARCH("/",N3961)-1)</f>
        <v>publishing</v>
      </c>
      <c r="Q3961" t="str">
        <f>RIGHT(N3961,LEN(N3961)-SEARCH("/",N3961))</f>
        <v>translations</v>
      </c>
      <c r="R3961">
        <f>YEAR(O3961)</f>
        <v>2015</v>
      </c>
    </row>
    <row r="3962" spans="1:18" ht="43.5" x14ac:dyDescent="0.35">
      <c r="A3962">
        <v>1428</v>
      </c>
      <c r="B3962" s="3" t="s">
        <v>1429</v>
      </c>
      <c r="C3962" s="3" t="s">
        <v>5538</v>
      </c>
      <c r="D3962" s="6">
        <v>1000</v>
      </c>
      <c r="E3962" s="8">
        <v>45</v>
      </c>
      <c r="F3962" t="s">
        <v>8220</v>
      </c>
      <c r="G3962" t="s">
        <v>8226</v>
      </c>
      <c r="H3962" t="s">
        <v>8248</v>
      </c>
      <c r="I3962">
        <v>1459584417</v>
      </c>
      <c r="J3962">
        <v>1456996017</v>
      </c>
      <c r="K3962" t="b">
        <v>0</v>
      </c>
      <c r="L3962">
        <v>3</v>
      </c>
      <c r="M3962" t="b">
        <v>0</v>
      </c>
      <c r="N3962" t="s">
        <v>8285</v>
      </c>
      <c r="O3962" s="9">
        <f>(((J3962/60)/60)/24)+DATE(1970,1,1)</f>
        <v>42432.379826388889</v>
      </c>
      <c r="P3962" t="str">
        <f>LEFT(N3962,SEARCH("/",N3962)-1)</f>
        <v>publishing</v>
      </c>
      <c r="Q3962" t="str">
        <f>RIGHT(N3962,LEN(N3962)-SEARCH("/",N3962))</f>
        <v>translations</v>
      </c>
      <c r="R3962">
        <f>YEAR(O3962)</f>
        <v>2016</v>
      </c>
    </row>
    <row r="3963" spans="1:18" ht="43.5" x14ac:dyDescent="0.35">
      <c r="A3963">
        <v>1544</v>
      </c>
      <c r="B3963" s="3" t="s">
        <v>1545</v>
      </c>
      <c r="C3963" s="3" t="s">
        <v>5654</v>
      </c>
      <c r="D3963" s="6">
        <v>1000</v>
      </c>
      <c r="E3963" s="8">
        <v>0</v>
      </c>
      <c r="F3963" t="s">
        <v>8220</v>
      </c>
      <c r="G3963" t="s">
        <v>8223</v>
      </c>
      <c r="H3963" t="s">
        <v>8245</v>
      </c>
      <c r="I3963">
        <v>1427847480</v>
      </c>
      <c r="J3963">
        <v>1424222024</v>
      </c>
      <c r="K3963" t="b">
        <v>0</v>
      </c>
      <c r="L3963">
        <v>0</v>
      </c>
      <c r="M3963" t="b">
        <v>0</v>
      </c>
      <c r="N3963" t="s">
        <v>8287</v>
      </c>
      <c r="O3963" s="9">
        <f>(((J3963/60)/60)/24)+DATE(1970,1,1)</f>
        <v>42053.051203703704</v>
      </c>
      <c r="P3963" t="str">
        <f>LEFT(N3963,SEARCH("/",N3963)-1)</f>
        <v>photography</v>
      </c>
      <c r="Q3963" t="str">
        <f>RIGHT(N3963,LEN(N3963)-SEARCH("/",N3963))</f>
        <v>nature</v>
      </c>
      <c r="R3963">
        <f>YEAR(O3963)</f>
        <v>2015</v>
      </c>
    </row>
    <row r="3964" spans="1:18" ht="43.5" x14ac:dyDescent="0.35">
      <c r="A3964">
        <v>1546</v>
      </c>
      <c r="B3964" s="3" t="s">
        <v>1547</v>
      </c>
      <c r="C3964" s="3" t="s">
        <v>5656</v>
      </c>
      <c r="D3964" s="6">
        <v>1000</v>
      </c>
      <c r="E3964" s="8">
        <v>289</v>
      </c>
      <c r="F3964" t="s">
        <v>8220</v>
      </c>
      <c r="G3964" t="s">
        <v>8224</v>
      </c>
      <c r="H3964" t="s">
        <v>8246</v>
      </c>
      <c r="I3964">
        <v>1410930399</v>
      </c>
      <c r="J3964">
        <v>1405746399</v>
      </c>
      <c r="K3964" t="b">
        <v>0</v>
      </c>
      <c r="L3964">
        <v>11</v>
      </c>
      <c r="M3964" t="b">
        <v>0</v>
      </c>
      <c r="N3964" t="s">
        <v>8287</v>
      </c>
      <c r="O3964" s="9">
        <f>(((J3964/60)/60)/24)+DATE(1970,1,1)</f>
        <v>41839.212951388887</v>
      </c>
      <c r="P3964" t="str">
        <f>LEFT(N3964,SEARCH("/",N3964)-1)</f>
        <v>photography</v>
      </c>
      <c r="Q3964" t="str">
        <f>RIGHT(N3964,LEN(N3964)-SEARCH("/",N3964))</f>
        <v>nature</v>
      </c>
      <c r="R3964">
        <f>YEAR(O3964)</f>
        <v>2014</v>
      </c>
    </row>
    <row r="3965" spans="1:18" ht="43.5" x14ac:dyDescent="0.35">
      <c r="A3965">
        <v>1581</v>
      </c>
      <c r="B3965" s="3" t="s">
        <v>1582</v>
      </c>
      <c r="C3965" s="3" t="s">
        <v>5691</v>
      </c>
      <c r="D3965" s="6">
        <v>1000</v>
      </c>
      <c r="E3965" s="8">
        <v>5</v>
      </c>
      <c r="F3965" t="s">
        <v>8220</v>
      </c>
      <c r="G3965" t="s">
        <v>8224</v>
      </c>
      <c r="H3965" t="s">
        <v>8246</v>
      </c>
      <c r="I3965">
        <v>1450521990</v>
      </c>
      <c r="J3965">
        <v>1447757190</v>
      </c>
      <c r="K3965" t="b">
        <v>0</v>
      </c>
      <c r="L3965">
        <v>1</v>
      </c>
      <c r="M3965" t="b">
        <v>0</v>
      </c>
      <c r="N3965" t="s">
        <v>8289</v>
      </c>
      <c r="O3965" s="9">
        <f>(((J3965/60)/60)/24)+DATE(1970,1,1)</f>
        <v>42325.448958333334</v>
      </c>
      <c r="P3965" t="str">
        <f>LEFT(N3965,SEARCH("/",N3965)-1)</f>
        <v>photography</v>
      </c>
      <c r="Q3965" t="str">
        <f>RIGHT(N3965,LEN(N3965)-SEARCH("/",N3965))</f>
        <v>places</v>
      </c>
      <c r="R3965">
        <f>YEAR(O3965)</f>
        <v>2015</v>
      </c>
    </row>
    <row r="3966" spans="1:18" ht="29" x14ac:dyDescent="0.35">
      <c r="A3966">
        <v>1582</v>
      </c>
      <c r="B3966" s="3" t="s">
        <v>1583</v>
      </c>
      <c r="C3966" s="3" t="s">
        <v>5692</v>
      </c>
      <c r="D3966" s="6">
        <v>1000</v>
      </c>
      <c r="E3966" s="8">
        <v>93</v>
      </c>
      <c r="F3966" t="s">
        <v>8220</v>
      </c>
      <c r="G3966" t="s">
        <v>8223</v>
      </c>
      <c r="H3966" t="s">
        <v>8245</v>
      </c>
      <c r="I3966">
        <v>1445894400</v>
      </c>
      <c r="J3966">
        <v>1440961053</v>
      </c>
      <c r="K3966" t="b">
        <v>0</v>
      </c>
      <c r="L3966">
        <v>3</v>
      </c>
      <c r="M3966" t="b">
        <v>0</v>
      </c>
      <c r="N3966" t="s">
        <v>8289</v>
      </c>
      <c r="O3966" s="9">
        <f>(((J3966/60)/60)/24)+DATE(1970,1,1)</f>
        <v>42246.789965277778</v>
      </c>
      <c r="P3966" t="str">
        <f>LEFT(N3966,SEARCH("/",N3966)-1)</f>
        <v>photography</v>
      </c>
      <c r="Q3966" t="str">
        <f>RIGHT(N3966,LEN(N3966)-SEARCH("/",N3966))</f>
        <v>places</v>
      </c>
      <c r="R3966">
        <f>YEAR(O3966)</f>
        <v>2015</v>
      </c>
    </row>
    <row r="3967" spans="1:18" ht="29" x14ac:dyDescent="0.35">
      <c r="A3967">
        <v>1594</v>
      </c>
      <c r="B3967" s="3" t="s">
        <v>1595</v>
      </c>
      <c r="C3967" s="3" t="s">
        <v>5704</v>
      </c>
      <c r="D3967" s="6">
        <v>1000</v>
      </c>
      <c r="E3967" s="8">
        <v>205</v>
      </c>
      <c r="F3967" t="s">
        <v>8220</v>
      </c>
      <c r="G3967" t="s">
        <v>8223</v>
      </c>
      <c r="H3967" t="s">
        <v>8245</v>
      </c>
      <c r="I3967">
        <v>1463329260</v>
      </c>
      <c r="J3967">
        <v>1458147982</v>
      </c>
      <c r="K3967" t="b">
        <v>0</v>
      </c>
      <c r="L3967">
        <v>10</v>
      </c>
      <c r="M3967" t="b">
        <v>0</v>
      </c>
      <c r="N3967" t="s">
        <v>8289</v>
      </c>
      <c r="O3967" s="9">
        <f>(((J3967/60)/60)/24)+DATE(1970,1,1)</f>
        <v>42445.712754629625</v>
      </c>
      <c r="P3967" t="str">
        <f>LEFT(N3967,SEARCH("/",N3967)-1)</f>
        <v>photography</v>
      </c>
      <c r="Q3967" t="str">
        <f>RIGHT(N3967,LEN(N3967)-SEARCH("/",N3967))</f>
        <v>places</v>
      </c>
      <c r="R3967">
        <f>YEAR(O3967)</f>
        <v>2016</v>
      </c>
    </row>
    <row r="3968" spans="1:18" ht="29" x14ac:dyDescent="0.35">
      <c r="A3968">
        <v>1731</v>
      </c>
      <c r="B3968" s="3" t="s">
        <v>1732</v>
      </c>
      <c r="C3968" s="3" t="s">
        <v>5841</v>
      </c>
      <c r="D3968" s="6">
        <v>1000</v>
      </c>
      <c r="E3968" s="8">
        <v>0</v>
      </c>
      <c r="F3968" t="s">
        <v>8220</v>
      </c>
      <c r="G3968" t="s">
        <v>8223</v>
      </c>
      <c r="H3968" t="s">
        <v>8245</v>
      </c>
      <c r="I3968">
        <v>1434034800</v>
      </c>
      <c r="J3968">
        <v>1432849552</v>
      </c>
      <c r="K3968" t="b">
        <v>0</v>
      </c>
      <c r="L3968">
        <v>0</v>
      </c>
      <c r="M3968" t="b">
        <v>0</v>
      </c>
      <c r="N3968" t="s">
        <v>8291</v>
      </c>
      <c r="O3968" s="9">
        <f>(((J3968/60)/60)/24)+DATE(1970,1,1)</f>
        <v>42152.906851851847</v>
      </c>
      <c r="P3968" t="str">
        <f>LEFT(N3968,SEARCH("/",N3968)-1)</f>
        <v>music</v>
      </c>
      <c r="Q3968" t="str">
        <f>RIGHT(N3968,LEN(N3968)-SEARCH("/",N3968))</f>
        <v>faith</v>
      </c>
      <c r="R3968">
        <f>YEAR(O3968)</f>
        <v>2015</v>
      </c>
    </row>
    <row r="3969" spans="1:18" ht="43.5" x14ac:dyDescent="0.35">
      <c r="A3969">
        <v>1735</v>
      </c>
      <c r="B3969" s="3" t="s">
        <v>1736</v>
      </c>
      <c r="C3969" s="3" t="s">
        <v>5845</v>
      </c>
      <c r="D3969" s="6">
        <v>1000</v>
      </c>
      <c r="E3969" s="8">
        <v>110</v>
      </c>
      <c r="F3969" t="s">
        <v>8220</v>
      </c>
      <c r="G3969" t="s">
        <v>8223</v>
      </c>
      <c r="H3969" t="s">
        <v>8245</v>
      </c>
      <c r="I3969">
        <v>1470598345</v>
      </c>
      <c r="J3969">
        <v>1468006345</v>
      </c>
      <c r="K3969" t="b">
        <v>0</v>
      </c>
      <c r="L3969">
        <v>2</v>
      </c>
      <c r="M3969" t="b">
        <v>0</v>
      </c>
      <c r="N3969" t="s">
        <v>8291</v>
      </c>
      <c r="O3969" s="9">
        <f>(((J3969/60)/60)/24)+DATE(1970,1,1)</f>
        <v>42559.814178240747</v>
      </c>
      <c r="P3969" t="str">
        <f>LEFT(N3969,SEARCH("/",N3969)-1)</f>
        <v>music</v>
      </c>
      <c r="Q3969" t="str">
        <f>RIGHT(N3969,LEN(N3969)-SEARCH("/",N3969))</f>
        <v>faith</v>
      </c>
      <c r="R3969">
        <f>YEAR(O3969)</f>
        <v>2016</v>
      </c>
    </row>
    <row r="3970" spans="1:18" ht="43.5" x14ac:dyDescent="0.35">
      <c r="A3970">
        <v>1739</v>
      </c>
      <c r="B3970" s="3" t="s">
        <v>1740</v>
      </c>
      <c r="C3970" s="3" t="s">
        <v>5849</v>
      </c>
      <c r="D3970" s="6">
        <v>1000</v>
      </c>
      <c r="E3970" s="8">
        <v>1</v>
      </c>
      <c r="F3970" t="s">
        <v>8220</v>
      </c>
      <c r="G3970" t="s">
        <v>8223</v>
      </c>
      <c r="H3970" t="s">
        <v>8245</v>
      </c>
      <c r="I3970">
        <v>1462391932</v>
      </c>
      <c r="J3970">
        <v>1457297932</v>
      </c>
      <c r="K3970" t="b">
        <v>0</v>
      </c>
      <c r="L3970">
        <v>1</v>
      </c>
      <c r="M3970" t="b">
        <v>0</v>
      </c>
      <c r="N3970" t="s">
        <v>8291</v>
      </c>
      <c r="O3970" s="9">
        <f>(((J3970/60)/60)/24)+DATE(1970,1,1)</f>
        <v>42435.874212962968</v>
      </c>
      <c r="P3970" t="str">
        <f>LEFT(N3970,SEARCH("/",N3970)-1)</f>
        <v>music</v>
      </c>
      <c r="Q3970" t="str">
        <f>RIGHT(N3970,LEN(N3970)-SEARCH("/",N3970))</f>
        <v>faith</v>
      </c>
      <c r="R3970">
        <f>YEAR(O3970)</f>
        <v>2016</v>
      </c>
    </row>
    <row r="3971" spans="1:18" ht="43.5" x14ac:dyDescent="0.35">
      <c r="A3971">
        <v>1902</v>
      </c>
      <c r="B3971" s="3" t="s">
        <v>1903</v>
      </c>
      <c r="C3971" s="3" t="s">
        <v>6012</v>
      </c>
      <c r="D3971" s="6">
        <v>1000</v>
      </c>
      <c r="E3971" s="8">
        <v>12</v>
      </c>
      <c r="F3971" t="s">
        <v>8220</v>
      </c>
      <c r="G3971" t="s">
        <v>8232</v>
      </c>
      <c r="H3971" t="s">
        <v>8248</v>
      </c>
      <c r="I3971">
        <v>1425495447</v>
      </c>
      <c r="J3971">
        <v>1422903447</v>
      </c>
      <c r="K3971" t="b">
        <v>0</v>
      </c>
      <c r="L3971">
        <v>3</v>
      </c>
      <c r="M3971" t="b">
        <v>0</v>
      </c>
      <c r="N3971" t="s">
        <v>8292</v>
      </c>
      <c r="O3971" s="9">
        <f>(((J3971/60)/60)/24)+DATE(1970,1,1)</f>
        <v>42037.789895833332</v>
      </c>
      <c r="P3971" t="str">
        <f>LEFT(N3971,SEARCH("/",N3971)-1)</f>
        <v>technology</v>
      </c>
      <c r="Q3971" t="str">
        <f>RIGHT(N3971,LEN(N3971)-SEARCH("/",N3971))</f>
        <v>gadgets</v>
      </c>
      <c r="R3971">
        <f>YEAR(O3971)</f>
        <v>2015</v>
      </c>
    </row>
    <row r="3972" spans="1:18" ht="43.5" x14ac:dyDescent="0.35">
      <c r="A3972">
        <v>1995</v>
      </c>
      <c r="B3972" s="3" t="s">
        <v>1996</v>
      </c>
      <c r="C3972" s="3" t="s">
        <v>6105</v>
      </c>
      <c r="D3972" s="6">
        <v>1000</v>
      </c>
      <c r="E3972" s="8">
        <v>78</v>
      </c>
      <c r="F3972" t="s">
        <v>8220</v>
      </c>
      <c r="G3972" t="s">
        <v>8228</v>
      </c>
      <c r="H3972" t="s">
        <v>8250</v>
      </c>
      <c r="I3972">
        <v>1437082736</v>
      </c>
      <c r="J3972">
        <v>1435354736</v>
      </c>
      <c r="K3972" t="b">
        <v>0</v>
      </c>
      <c r="L3972">
        <v>3</v>
      </c>
      <c r="M3972" t="b">
        <v>0</v>
      </c>
      <c r="N3972" t="s">
        <v>8294</v>
      </c>
      <c r="O3972" s="9">
        <f>(((J3972/60)/60)/24)+DATE(1970,1,1)</f>
        <v>42181.902037037042</v>
      </c>
      <c r="P3972" t="str">
        <f>LEFT(N3972,SEARCH("/",N3972)-1)</f>
        <v>photography</v>
      </c>
      <c r="Q3972" t="str">
        <f>RIGHT(N3972,LEN(N3972)-SEARCH("/",N3972))</f>
        <v>people</v>
      </c>
      <c r="R3972">
        <f>YEAR(O3972)</f>
        <v>2015</v>
      </c>
    </row>
    <row r="3973" spans="1:18" ht="58" x14ac:dyDescent="0.35">
      <c r="A3973">
        <v>2133</v>
      </c>
      <c r="B3973" s="3" t="s">
        <v>2134</v>
      </c>
      <c r="C3973" s="3" t="s">
        <v>6243</v>
      </c>
      <c r="D3973" s="6">
        <v>1000</v>
      </c>
      <c r="E3973" s="8">
        <v>16</v>
      </c>
      <c r="F3973" t="s">
        <v>8220</v>
      </c>
      <c r="G3973" t="s">
        <v>8223</v>
      </c>
      <c r="H3973" t="s">
        <v>8245</v>
      </c>
      <c r="I3973">
        <v>1303628340</v>
      </c>
      <c r="J3973">
        <v>1300328399</v>
      </c>
      <c r="K3973" t="b">
        <v>0</v>
      </c>
      <c r="L3973">
        <v>3</v>
      </c>
      <c r="M3973" t="b">
        <v>0</v>
      </c>
      <c r="N3973" t="s">
        <v>8280</v>
      </c>
      <c r="O3973" s="9">
        <f>(((J3973/60)/60)/24)+DATE(1970,1,1)</f>
        <v>40619.097210648149</v>
      </c>
      <c r="P3973" t="str">
        <f>LEFT(N3973,SEARCH("/",N3973)-1)</f>
        <v>games</v>
      </c>
      <c r="Q3973" t="str">
        <f>RIGHT(N3973,LEN(N3973)-SEARCH("/",N3973))</f>
        <v>video games</v>
      </c>
      <c r="R3973">
        <f>YEAR(O3973)</f>
        <v>2011</v>
      </c>
    </row>
    <row r="3974" spans="1:18" ht="29" x14ac:dyDescent="0.35">
      <c r="A3974">
        <v>2138</v>
      </c>
      <c r="B3974" s="3" t="s">
        <v>2139</v>
      </c>
      <c r="C3974" s="3" t="s">
        <v>6248</v>
      </c>
      <c r="D3974" s="6">
        <v>1000</v>
      </c>
      <c r="E3974" s="8">
        <v>128</v>
      </c>
      <c r="F3974" t="s">
        <v>8220</v>
      </c>
      <c r="G3974" t="s">
        <v>8224</v>
      </c>
      <c r="H3974" t="s">
        <v>8246</v>
      </c>
      <c r="I3974">
        <v>1383959939</v>
      </c>
      <c r="J3974">
        <v>1381364339</v>
      </c>
      <c r="K3974" t="b">
        <v>0</v>
      </c>
      <c r="L3974">
        <v>12</v>
      </c>
      <c r="M3974" t="b">
        <v>0</v>
      </c>
      <c r="N3974" t="s">
        <v>8280</v>
      </c>
      <c r="O3974" s="9">
        <f>(((J3974/60)/60)/24)+DATE(1970,1,1)</f>
        <v>41557.013182870374</v>
      </c>
      <c r="P3974" t="str">
        <f>LEFT(N3974,SEARCH("/",N3974)-1)</f>
        <v>games</v>
      </c>
      <c r="Q3974" t="str">
        <f>RIGHT(N3974,LEN(N3974)-SEARCH("/",N3974))</f>
        <v>video games</v>
      </c>
      <c r="R3974">
        <f>YEAR(O3974)</f>
        <v>2013</v>
      </c>
    </row>
    <row r="3975" spans="1:18" ht="43.5" x14ac:dyDescent="0.35">
      <c r="A3975">
        <v>2417</v>
      </c>
      <c r="B3975" s="3" t="s">
        <v>2418</v>
      </c>
      <c r="C3975" s="3" t="s">
        <v>6527</v>
      </c>
      <c r="D3975" s="6">
        <v>1000</v>
      </c>
      <c r="E3975" s="8">
        <v>0</v>
      </c>
      <c r="F3975" t="s">
        <v>8220</v>
      </c>
      <c r="G3975" t="s">
        <v>8223</v>
      </c>
      <c r="H3975" t="s">
        <v>8245</v>
      </c>
      <c r="I3975">
        <v>1407705187</v>
      </c>
      <c r="J3975">
        <v>1405113187</v>
      </c>
      <c r="K3975" t="b">
        <v>0</v>
      </c>
      <c r="L3975">
        <v>0</v>
      </c>
      <c r="M3975" t="b">
        <v>0</v>
      </c>
      <c r="N3975" t="s">
        <v>8282</v>
      </c>
      <c r="O3975" s="9">
        <f>(((J3975/60)/60)/24)+DATE(1970,1,1)</f>
        <v>41831.884108796294</v>
      </c>
      <c r="P3975" t="str">
        <f>LEFT(N3975,SEARCH("/",N3975)-1)</f>
        <v>food</v>
      </c>
      <c r="Q3975" t="str">
        <f>RIGHT(N3975,LEN(N3975)-SEARCH("/",N3975))</f>
        <v>food trucks</v>
      </c>
      <c r="R3975">
        <f>YEAR(O3975)</f>
        <v>2014</v>
      </c>
    </row>
    <row r="3976" spans="1:18" ht="43.5" x14ac:dyDescent="0.35">
      <c r="A3976">
        <v>2583</v>
      </c>
      <c r="B3976" s="3" t="s">
        <v>2583</v>
      </c>
      <c r="C3976" s="3" t="s">
        <v>6693</v>
      </c>
      <c r="D3976" s="6">
        <v>1000</v>
      </c>
      <c r="E3976" s="8">
        <v>5</v>
      </c>
      <c r="F3976" t="s">
        <v>8220</v>
      </c>
      <c r="G3976" t="s">
        <v>8223</v>
      </c>
      <c r="H3976" t="s">
        <v>8245</v>
      </c>
      <c r="I3976">
        <v>1426526880</v>
      </c>
      <c r="J3976">
        <v>1421346480</v>
      </c>
      <c r="K3976" t="b">
        <v>0</v>
      </c>
      <c r="L3976">
        <v>5</v>
      </c>
      <c r="M3976" t="b">
        <v>0</v>
      </c>
      <c r="N3976" t="s">
        <v>8282</v>
      </c>
      <c r="O3976" s="9">
        <f>(((J3976/60)/60)/24)+DATE(1970,1,1)</f>
        <v>42019.76944444445</v>
      </c>
      <c r="P3976" t="str">
        <f>LEFT(N3976,SEARCH("/",N3976)-1)</f>
        <v>food</v>
      </c>
      <c r="Q3976" t="str">
        <f>RIGHT(N3976,LEN(N3976)-SEARCH("/",N3976))</f>
        <v>food trucks</v>
      </c>
      <c r="R3976">
        <f>YEAR(O3976)</f>
        <v>2015</v>
      </c>
    </row>
    <row r="3977" spans="1:18" ht="43.5" x14ac:dyDescent="0.35">
      <c r="A3977">
        <v>2759</v>
      </c>
      <c r="B3977" s="3" t="s">
        <v>2759</v>
      </c>
      <c r="C3977" s="3" t="s">
        <v>6869</v>
      </c>
      <c r="D3977" s="6">
        <v>1000</v>
      </c>
      <c r="E3977" s="8">
        <v>105</v>
      </c>
      <c r="F3977" t="s">
        <v>8220</v>
      </c>
      <c r="G3977" t="s">
        <v>8225</v>
      </c>
      <c r="H3977" t="s">
        <v>8247</v>
      </c>
      <c r="I3977">
        <v>1468658866</v>
      </c>
      <c r="J3977">
        <v>1464943666</v>
      </c>
      <c r="K3977" t="b">
        <v>0</v>
      </c>
      <c r="L3977">
        <v>2</v>
      </c>
      <c r="M3977" t="b">
        <v>0</v>
      </c>
      <c r="N3977" t="s">
        <v>8302</v>
      </c>
      <c r="O3977" s="9">
        <f>(((J3977/60)/60)/24)+DATE(1970,1,1)</f>
        <v>42524.36650462963</v>
      </c>
      <c r="P3977" t="str">
        <f>LEFT(N3977,SEARCH("/",N3977)-1)</f>
        <v>publishing</v>
      </c>
      <c r="Q3977" t="str">
        <f>RIGHT(N3977,LEN(N3977)-SEARCH("/",N3977))</f>
        <v>children's books</v>
      </c>
      <c r="R3977">
        <f>YEAR(O3977)</f>
        <v>2016</v>
      </c>
    </row>
    <row r="3978" spans="1:18" ht="58" x14ac:dyDescent="0.35">
      <c r="A3978">
        <v>2841</v>
      </c>
      <c r="B3978" s="3" t="s">
        <v>2841</v>
      </c>
      <c r="C3978" s="3" t="s">
        <v>6951</v>
      </c>
      <c r="D3978" s="6">
        <v>1000</v>
      </c>
      <c r="E3978" s="8">
        <v>10</v>
      </c>
      <c r="F3978" t="s">
        <v>8220</v>
      </c>
      <c r="G3978" t="s">
        <v>8224</v>
      </c>
      <c r="H3978" t="s">
        <v>8246</v>
      </c>
      <c r="I3978">
        <v>1450032297</v>
      </c>
      <c r="J3978">
        <v>1444844697</v>
      </c>
      <c r="K3978" t="b">
        <v>0</v>
      </c>
      <c r="L3978">
        <v>1</v>
      </c>
      <c r="M3978" t="b">
        <v>0</v>
      </c>
      <c r="N3978" t="s">
        <v>8269</v>
      </c>
      <c r="O3978" s="9">
        <f>(((J3978/60)/60)/24)+DATE(1970,1,1)</f>
        <v>42291.739548611105</v>
      </c>
      <c r="P3978" t="str">
        <f>LEFT(N3978,SEARCH("/",N3978)-1)</f>
        <v>theater</v>
      </c>
      <c r="Q3978" t="str">
        <f>RIGHT(N3978,LEN(N3978)-SEARCH("/",N3978))</f>
        <v>plays</v>
      </c>
      <c r="R3978">
        <f>YEAR(O3978)</f>
        <v>2015</v>
      </c>
    </row>
    <row r="3979" spans="1:18" ht="43.5" x14ac:dyDescent="0.35">
      <c r="A3979">
        <v>2854</v>
      </c>
      <c r="B3979" s="3" t="s">
        <v>2854</v>
      </c>
      <c r="C3979" s="3" t="s">
        <v>6964</v>
      </c>
      <c r="D3979" s="6">
        <v>1000</v>
      </c>
      <c r="E3979" s="8">
        <v>417</v>
      </c>
      <c r="F3979" t="s">
        <v>8220</v>
      </c>
      <c r="G3979" t="s">
        <v>8224</v>
      </c>
      <c r="H3979" t="s">
        <v>8246</v>
      </c>
      <c r="I3979">
        <v>1431018719</v>
      </c>
      <c r="J3979">
        <v>1429290719</v>
      </c>
      <c r="K3979" t="b">
        <v>0</v>
      </c>
      <c r="L3979">
        <v>14</v>
      </c>
      <c r="M3979" t="b">
        <v>0</v>
      </c>
      <c r="N3979" t="s">
        <v>8269</v>
      </c>
      <c r="O3979" s="9">
        <f>(((J3979/60)/60)/24)+DATE(1970,1,1)</f>
        <v>42111.71665509259</v>
      </c>
      <c r="P3979" t="str">
        <f>LEFT(N3979,SEARCH("/",N3979)-1)</f>
        <v>theater</v>
      </c>
      <c r="Q3979" t="str">
        <f>RIGHT(N3979,LEN(N3979)-SEARCH("/",N3979))</f>
        <v>plays</v>
      </c>
      <c r="R3979">
        <f>YEAR(O3979)</f>
        <v>2015</v>
      </c>
    </row>
    <row r="3980" spans="1:18" ht="43.5" x14ac:dyDescent="0.35">
      <c r="A3980">
        <v>2858</v>
      </c>
      <c r="B3980" s="3" t="s">
        <v>2858</v>
      </c>
      <c r="C3980" s="3" t="s">
        <v>6968</v>
      </c>
      <c r="D3980" s="6">
        <v>1000</v>
      </c>
      <c r="E3980" s="8">
        <v>0</v>
      </c>
      <c r="F3980" t="s">
        <v>8220</v>
      </c>
      <c r="G3980" t="s">
        <v>8232</v>
      </c>
      <c r="H3980" t="s">
        <v>8248</v>
      </c>
      <c r="I3980">
        <v>1417778880</v>
      </c>
      <c r="J3980">
        <v>1415711095</v>
      </c>
      <c r="K3980" t="b">
        <v>0</v>
      </c>
      <c r="L3980">
        <v>0</v>
      </c>
      <c r="M3980" t="b">
        <v>0</v>
      </c>
      <c r="N3980" t="s">
        <v>8269</v>
      </c>
      <c r="O3980" s="9">
        <f>(((J3980/60)/60)/24)+DATE(1970,1,1)</f>
        <v>41954.545081018514</v>
      </c>
      <c r="P3980" t="str">
        <f>LEFT(N3980,SEARCH("/",N3980)-1)</f>
        <v>theater</v>
      </c>
      <c r="Q3980" t="str">
        <f>RIGHT(N3980,LEN(N3980)-SEARCH("/",N3980))</f>
        <v>plays</v>
      </c>
      <c r="R3980">
        <f>YEAR(O3980)</f>
        <v>2014</v>
      </c>
    </row>
    <row r="3981" spans="1:18" ht="43.5" x14ac:dyDescent="0.35">
      <c r="A3981">
        <v>2915</v>
      </c>
      <c r="B3981" s="3" t="s">
        <v>2915</v>
      </c>
      <c r="C3981" s="3" t="s">
        <v>7025</v>
      </c>
      <c r="D3981" s="6">
        <v>1000</v>
      </c>
      <c r="E3981" s="8">
        <v>611</v>
      </c>
      <c r="F3981" t="s">
        <v>8220</v>
      </c>
      <c r="G3981" t="s">
        <v>8224</v>
      </c>
      <c r="H3981" t="s">
        <v>8246</v>
      </c>
      <c r="I3981">
        <v>1458117190</v>
      </c>
      <c r="J3981">
        <v>1455528790</v>
      </c>
      <c r="K3981" t="b">
        <v>0</v>
      </c>
      <c r="L3981">
        <v>3</v>
      </c>
      <c r="M3981" t="b">
        <v>0</v>
      </c>
      <c r="N3981" t="s">
        <v>8269</v>
      </c>
      <c r="O3981" s="9">
        <f>(((J3981/60)/60)/24)+DATE(1970,1,1)</f>
        <v>42415.398032407407</v>
      </c>
      <c r="P3981" t="str">
        <f>LEFT(N3981,SEARCH("/",N3981)-1)</f>
        <v>theater</v>
      </c>
      <c r="Q3981" t="str">
        <f>RIGHT(N3981,LEN(N3981)-SEARCH("/",N3981))</f>
        <v>plays</v>
      </c>
      <c r="R3981">
        <f>YEAR(O3981)</f>
        <v>2016</v>
      </c>
    </row>
    <row r="3982" spans="1:18" ht="43.5" x14ac:dyDescent="0.35">
      <c r="A3982">
        <v>2949</v>
      </c>
      <c r="B3982" s="3" t="s">
        <v>2949</v>
      </c>
      <c r="C3982" s="3" t="s">
        <v>7059</v>
      </c>
      <c r="D3982" s="6">
        <v>1000</v>
      </c>
      <c r="E3982" s="8">
        <v>25</v>
      </c>
      <c r="F3982" t="s">
        <v>8220</v>
      </c>
      <c r="G3982" t="s">
        <v>8223</v>
      </c>
      <c r="H3982" t="s">
        <v>8245</v>
      </c>
      <c r="I3982">
        <v>1447965917</v>
      </c>
      <c r="J3982">
        <v>1445370317</v>
      </c>
      <c r="K3982" t="b">
        <v>0</v>
      </c>
      <c r="L3982">
        <v>2</v>
      </c>
      <c r="M3982" t="b">
        <v>0</v>
      </c>
      <c r="N3982" t="s">
        <v>8301</v>
      </c>
      <c r="O3982" s="9">
        <f>(((J3982/60)/60)/24)+DATE(1970,1,1)</f>
        <v>42297.823113425926</v>
      </c>
      <c r="P3982" t="str">
        <f>LEFT(N3982,SEARCH("/",N3982)-1)</f>
        <v>theater</v>
      </c>
      <c r="Q3982" t="str">
        <f>RIGHT(N3982,LEN(N3982)-SEARCH("/",N3982))</f>
        <v>spaces</v>
      </c>
      <c r="R3982">
        <f>YEAR(O3982)</f>
        <v>2015</v>
      </c>
    </row>
    <row r="3983" spans="1:18" ht="43.5" x14ac:dyDescent="0.35">
      <c r="A3983">
        <v>3069</v>
      </c>
      <c r="B3983" s="3" t="s">
        <v>3069</v>
      </c>
      <c r="C3983" s="3" t="s">
        <v>7179</v>
      </c>
      <c r="D3983" s="6">
        <v>1000</v>
      </c>
      <c r="E3983" s="8">
        <v>141</v>
      </c>
      <c r="F3983" t="s">
        <v>8220</v>
      </c>
      <c r="G3983" t="s">
        <v>8223</v>
      </c>
      <c r="H3983" t="s">
        <v>8245</v>
      </c>
      <c r="I3983">
        <v>1418587234</v>
      </c>
      <c r="J3983">
        <v>1415995234</v>
      </c>
      <c r="K3983" t="b">
        <v>0</v>
      </c>
      <c r="L3983">
        <v>7</v>
      </c>
      <c r="M3983" t="b">
        <v>0</v>
      </c>
      <c r="N3983" t="s">
        <v>8301</v>
      </c>
      <c r="O3983" s="9">
        <f>(((J3983/60)/60)/24)+DATE(1970,1,1)</f>
        <v>41957.833726851852</v>
      </c>
      <c r="P3983" t="str">
        <f>LEFT(N3983,SEARCH("/",N3983)-1)</f>
        <v>theater</v>
      </c>
      <c r="Q3983" t="str">
        <f>RIGHT(N3983,LEN(N3983)-SEARCH("/",N3983))</f>
        <v>spaces</v>
      </c>
      <c r="R3983">
        <f>YEAR(O3983)</f>
        <v>2014</v>
      </c>
    </row>
    <row r="3984" spans="1:18" ht="58" x14ac:dyDescent="0.35">
      <c r="A3984">
        <v>3106</v>
      </c>
      <c r="B3984" s="3" t="s">
        <v>3106</v>
      </c>
      <c r="C3984" s="3" t="s">
        <v>7216</v>
      </c>
      <c r="D3984" s="6">
        <v>1000</v>
      </c>
      <c r="E3984" s="8">
        <v>41</v>
      </c>
      <c r="F3984" t="s">
        <v>8220</v>
      </c>
      <c r="G3984" t="s">
        <v>8224</v>
      </c>
      <c r="H3984" t="s">
        <v>8246</v>
      </c>
      <c r="I3984">
        <v>1442440800</v>
      </c>
      <c r="J3984">
        <v>1440497876</v>
      </c>
      <c r="K3984" t="b">
        <v>0</v>
      </c>
      <c r="L3984">
        <v>4</v>
      </c>
      <c r="M3984" t="b">
        <v>0</v>
      </c>
      <c r="N3984" t="s">
        <v>8301</v>
      </c>
      <c r="O3984" s="9">
        <f>(((J3984/60)/60)/24)+DATE(1970,1,1)</f>
        <v>42241.429120370376</v>
      </c>
      <c r="P3984" t="str">
        <f>LEFT(N3984,SEARCH("/",N3984)-1)</f>
        <v>theater</v>
      </c>
      <c r="Q3984" t="str">
        <f>RIGHT(N3984,LEN(N3984)-SEARCH("/",N3984))</f>
        <v>spaces</v>
      </c>
      <c r="R3984">
        <f>YEAR(O3984)</f>
        <v>2015</v>
      </c>
    </row>
    <row r="3985" spans="1:18" ht="43.5" x14ac:dyDescent="0.35">
      <c r="A3985">
        <v>3117</v>
      </c>
      <c r="B3985" s="3" t="s">
        <v>3117</v>
      </c>
      <c r="C3985" s="3" t="s">
        <v>7227</v>
      </c>
      <c r="D3985" s="6">
        <v>1000</v>
      </c>
      <c r="E3985" s="8">
        <v>1</v>
      </c>
      <c r="F3985" t="s">
        <v>8220</v>
      </c>
      <c r="G3985" t="s">
        <v>8224</v>
      </c>
      <c r="H3985" t="s">
        <v>8246</v>
      </c>
      <c r="I3985">
        <v>1464354720</v>
      </c>
      <c r="J3985">
        <v>1463648360</v>
      </c>
      <c r="K3985" t="b">
        <v>0</v>
      </c>
      <c r="L3985">
        <v>1</v>
      </c>
      <c r="M3985" t="b">
        <v>0</v>
      </c>
      <c r="N3985" t="s">
        <v>8301</v>
      </c>
      <c r="O3985" s="9">
        <f>(((J3985/60)/60)/24)+DATE(1970,1,1)</f>
        <v>42509.374537037031</v>
      </c>
      <c r="P3985" t="str">
        <f>LEFT(N3985,SEARCH("/",N3985)-1)</f>
        <v>theater</v>
      </c>
      <c r="Q3985" t="str">
        <f>RIGHT(N3985,LEN(N3985)-SEARCH("/",N3985))</f>
        <v>spaces</v>
      </c>
      <c r="R3985">
        <f>YEAR(O3985)</f>
        <v>2016</v>
      </c>
    </row>
    <row r="3986" spans="1:18" ht="43.5" x14ac:dyDescent="0.35">
      <c r="A3986">
        <v>3203</v>
      </c>
      <c r="B3986" s="3" t="s">
        <v>3203</v>
      </c>
      <c r="C3986" s="3" t="s">
        <v>7313</v>
      </c>
      <c r="D3986" s="6">
        <v>1000</v>
      </c>
      <c r="E3986" s="8">
        <v>250</v>
      </c>
      <c r="F3986" t="s">
        <v>8220</v>
      </c>
      <c r="G3986" t="s">
        <v>8223</v>
      </c>
      <c r="H3986" t="s">
        <v>8245</v>
      </c>
      <c r="I3986">
        <v>1443224622</v>
      </c>
      <c r="J3986">
        <v>1440632622</v>
      </c>
      <c r="K3986" t="b">
        <v>0</v>
      </c>
      <c r="L3986">
        <v>6</v>
      </c>
      <c r="M3986" t="b">
        <v>0</v>
      </c>
      <c r="N3986" t="s">
        <v>8303</v>
      </c>
      <c r="O3986" s="9">
        <f>(((J3986/60)/60)/24)+DATE(1970,1,1)</f>
        <v>42242.988680555558</v>
      </c>
      <c r="P3986" t="str">
        <f>LEFT(N3986,SEARCH("/",N3986)-1)</f>
        <v>theater</v>
      </c>
      <c r="Q3986" t="str">
        <f>RIGHT(N3986,LEN(N3986)-SEARCH("/",N3986))</f>
        <v>musical</v>
      </c>
      <c r="R3986">
        <f>YEAR(O3986)</f>
        <v>2015</v>
      </c>
    </row>
    <row r="3987" spans="1:18" ht="72.5" x14ac:dyDescent="0.35">
      <c r="A3987">
        <v>3640</v>
      </c>
      <c r="B3987" s="3" t="s">
        <v>3638</v>
      </c>
      <c r="C3987" s="3" t="s">
        <v>7750</v>
      </c>
      <c r="D3987" s="6">
        <v>1000</v>
      </c>
      <c r="E3987" s="8">
        <v>55</v>
      </c>
      <c r="F3987" t="s">
        <v>8220</v>
      </c>
      <c r="G3987" t="s">
        <v>8223</v>
      </c>
      <c r="H3987" t="s">
        <v>8245</v>
      </c>
      <c r="I3987">
        <v>1431283530</v>
      </c>
      <c r="J3987">
        <v>1428691530</v>
      </c>
      <c r="K3987" t="b">
        <v>0</v>
      </c>
      <c r="L3987">
        <v>3</v>
      </c>
      <c r="M3987" t="b">
        <v>0</v>
      </c>
      <c r="N3987" t="s">
        <v>8303</v>
      </c>
      <c r="O3987" s="9">
        <f>(((J3987/60)/60)/24)+DATE(1970,1,1)</f>
        <v>42104.781597222223</v>
      </c>
      <c r="P3987" t="str">
        <f>LEFT(N3987,SEARCH("/",N3987)-1)</f>
        <v>theater</v>
      </c>
      <c r="Q3987" t="str">
        <f>RIGHT(N3987,LEN(N3987)-SEARCH("/",N3987))</f>
        <v>musical</v>
      </c>
      <c r="R3987">
        <f>YEAR(O3987)</f>
        <v>2015</v>
      </c>
    </row>
    <row r="3988" spans="1:18" ht="43.5" x14ac:dyDescent="0.35">
      <c r="A3988">
        <v>3645</v>
      </c>
      <c r="B3988" s="3" t="s">
        <v>3643</v>
      </c>
      <c r="C3988" s="3" t="s">
        <v>7755</v>
      </c>
      <c r="D3988" s="6">
        <v>1000</v>
      </c>
      <c r="E3988" s="8">
        <v>1</v>
      </c>
      <c r="F3988" t="s">
        <v>8220</v>
      </c>
      <c r="G3988" t="s">
        <v>8228</v>
      </c>
      <c r="H3988" t="s">
        <v>8250</v>
      </c>
      <c r="I3988">
        <v>1479773838</v>
      </c>
      <c r="J3988">
        <v>1477178238</v>
      </c>
      <c r="K3988" t="b">
        <v>0</v>
      </c>
      <c r="L3988">
        <v>1</v>
      </c>
      <c r="M3988" t="b">
        <v>0</v>
      </c>
      <c r="N3988" t="s">
        <v>8303</v>
      </c>
      <c r="O3988" s="9">
        <f>(((J3988/60)/60)/24)+DATE(1970,1,1)</f>
        <v>42665.970347222217</v>
      </c>
      <c r="P3988" t="str">
        <f>LEFT(N3988,SEARCH("/",N3988)-1)</f>
        <v>theater</v>
      </c>
      <c r="Q3988" t="str">
        <f>RIGHT(N3988,LEN(N3988)-SEARCH("/",N3988))</f>
        <v>musical</v>
      </c>
      <c r="R3988">
        <f>YEAR(O3988)</f>
        <v>2016</v>
      </c>
    </row>
    <row r="3989" spans="1:18" ht="43.5" x14ac:dyDescent="0.35">
      <c r="A3989">
        <v>3730</v>
      </c>
      <c r="B3989" s="3" t="s">
        <v>3727</v>
      </c>
      <c r="C3989" s="3" t="s">
        <v>7840</v>
      </c>
      <c r="D3989" s="6">
        <v>1000</v>
      </c>
      <c r="E3989" s="8">
        <v>100</v>
      </c>
      <c r="F3989" t="s">
        <v>8220</v>
      </c>
      <c r="G3989" t="s">
        <v>8223</v>
      </c>
      <c r="H3989" t="s">
        <v>8245</v>
      </c>
      <c r="I3989">
        <v>1439828159</v>
      </c>
      <c r="J3989">
        <v>1437236159</v>
      </c>
      <c r="K3989" t="b">
        <v>0</v>
      </c>
      <c r="L3989">
        <v>1</v>
      </c>
      <c r="M3989" t="b">
        <v>0</v>
      </c>
      <c r="N3989" t="s">
        <v>8269</v>
      </c>
      <c r="O3989" s="9">
        <f>(((J3989/60)/60)/24)+DATE(1970,1,1)</f>
        <v>42203.677766203706</v>
      </c>
      <c r="P3989" t="str">
        <f>LEFT(N3989,SEARCH("/",N3989)-1)</f>
        <v>theater</v>
      </c>
      <c r="Q3989" t="str">
        <f>RIGHT(N3989,LEN(N3989)-SEARCH("/",N3989))</f>
        <v>plays</v>
      </c>
      <c r="R3989">
        <f>YEAR(O3989)</f>
        <v>2015</v>
      </c>
    </row>
    <row r="3990" spans="1:18" ht="29" x14ac:dyDescent="0.35">
      <c r="A3990">
        <v>3850</v>
      </c>
      <c r="B3990" s="3" t="s">
        <v>3847</v>
      </c>
      <c r="C3990" s="3" t="s">
        <v>7959</v>
      </c>
      <c r="D3990" s="6">
        <v>1000</v>
      </c>
      <c r="E3990" s="8">
        <v>38</v>
      </c>
      <c r="F3990" t="s">
        <v>8220</v>
      </c>
      <c r="G3990" t="s">
        <v>8223</v>
      </c>
      <c r="H3990" t="s">
        <v>8245</v>
      </c>
      <c r="I3990">
        <v>1420081143</v>
      </c>
      <c r="J3990">
        <v>1417489143</v>
      </c>
      <c r="K3990" t="b">
        <v>1</v>
      </c>
      <c r="L3990">
        <v>4</v>
      </c>
      <c r="M3990" t="b">
        <v>0</v>
      </c>
      <c r="N3990" t="s">
        <v>8269</v>
      </c>
      <c r="O3990" s="9">
        <f>(((J3990/60)/60)/24)+DATE(1970,1,1)</f>
        <v>41975.124340277776</v>
      </c>
      <c r="P3990" t="str">
        <f>LEFT(N3990,SEARCH("/",N3990)-1)</f>
        <v>theater</v>
      </c>
      <c r="Q3990" t="str">
        <f>RIGHT(N3990,LEN(N3990)-SEARCH("/",N3990))</f>
        <v>plays</v>
      </c>
      <c r="R3990">
        <f>YEAR(O3990)</f>
        <v>2014</v>
      </c>
    </row>
    <row r="3991" spans="1:18" ht="58" x14ac:dyDescent="0.35">
      <c r="A3991">
        <v>3855</v>
      </c>
      <c r="B3991" s="3" t="s">
        <v>3852</v>
      </c>
      <c r="C3991" s="3" t="s">
        <v>7964</v>
      </c>
      <c r="D3991" s="6">
        <v>1000</v>
      </c>
      <c r="E3991" s="8">
        <v>25</v>
      </c>
      <c r="F3991" t="s">
        <v>8220</v>
      </c>
      <c r="G3991" t="s">
        <v>8223</v>
      </c>
      <c r="H3991" t="s">
        <v>8245</v>
      </c>
      <c r="I3991">
        <v>1427408271</v>
      </c>
      <c r="J3991">
        <v>1424819871</v>
      </c>
      <c r="K3991" t="b">
        <v>0</v>
      </c>
      <c r="L3991">
        <v>1</v>
      </c>
      <c r="M3991" t="b">
        <v>0</v>
      </c>
      <c r="N3991" t="s">
        <v>8269</v>
      </c>
      <c r="O3991" s="9">
        <f>(((J3991/60)/60)/24)+DATE(1970,1,1)</f>
        <v>42059.970729166671</v>
      </c>
      <c r="P3991" t="str">
        <f>LEFT(N3991,SEARCH("/",N3991)-1)</f>
        <v>theater</v>
      </c>
      <c r="Q3991" t="str">
        <f>RIGHT(N3991,LEN(N3991)-SEARCH("/",N3991))</f>
        <v>plays</v>
      </c>
      <c r="R3991">
        <f>YEAR(O3991)</f>
        <v>2015</v>
      </c>
    </row>
    <row r="3992" spans="1:18" ht="58" x14ac:dyDescent="0.35">
      <c r="A3992">
        <v>3892</v>
      </c>
      <c r="B3992" s="3" t="s">
        <v>3889</v>
      </c>
      <c r="C3992" s="3" t="s">
        <v>8000</v>
      </c>
      <c r="D3992" s="6">
        <v>1000</v>
      </c>
      <c r="E3992" s="8">
        <v>0</v>
      </c>
      <c r="F3992" t="s">
        <v>8220</v>
      </c>
      <c r="G3992" t="s">
        <v>8223</v>
      </c>
      <c r="H3992" t="s">
        <v>8245</v>
      </c>
      <c r="I3992">
        <v>1408863600</v>
      </c>
      <c r="J3992">
        <v>1408203557</v>
      </c>
      <c r="K3992" t="b">
        <v>0</v>
      </c>
      <c r="L3992">
        <v>0</v>
      </c>
      <c r="M3992" t="b">
        <v>0</v>
      </c>
      <c r="N3992" t="s">
        <v>8269</v>
      </c>
      <c r="O3992" s="9">
        <f>(((J3992/60)/60)/24)+DATE(1970,1,1)</f>
        <v>41867.652280092596</v>
      </c>
      <c r="P3992" t="str">
        <f>LEFT(N3992,SEARCH("/",N3992)-1)</f>
        <v>theater</v>
      </c>
      <c r="Q3992" t="str">
        <f>RIGHT(N3992,LEN(N3992)-SEARCH("/",N3992))</f>
        <v>plays</v>
      </c>
      <c r="R3992">
        <f>YEAR(O3992)</f>
        <v>2014</v>
      </c>
    </row>
    <row r="3993" spans="1:18" ht="58" x14ac:dyDescent="0.35">
      <c r="A3993">
        <v>3895</v>
      </c>
      <c r="B3993" s="3" t="s">
        <v>3892</v>
      </c>
      <c r="C3993" s="3" t="s">
        <v>8003</v>
      </c>
      <c r="D3993" s="6">
        <v>1000</v>
      </c>
      <c r="E3993" s="8">
        <v>50</v>
      </c>
      <c r="F3993" t="s">
        <v>8220</v>
      </c>
      <c r="G3993" t="s">
        <v>8223</v>
      </c>
      <c r="H3993" t="s">
        <v>8245</v>
      </c>
      <c r="I3993">
        <v>1425103218</v>
      </c>
      <c r="J3993">
        <v>1422424818</v>
      </c>
      <c r="K3993" t="b">
        <v>0</v>
      </c>
      <c r="L3993">
        <v>1</v>
      </c>
      <c r="M3993" t="b">
        <v>0</v>
      </c>
      <c r="N3993" t="s">
        <v>8269</v>
      </c>
      <c r="O3993" s="9">
        <f>(((J3993/60)/60)/24)+DATE(1970,1,1)</f>
        <v>42032.250208333338</v>
      </c>
      <c r="P3993" t="str">
        <f>LEFT(N3993,SEARCH("/",N3993)-1)</f>
        <v>theater</v>
      </c>
      <c r="Q3993" t="str">
        <f>RIGHT(N3993,LEN(N3993)-SEARCH("/",N3993))</f>
        <v>plays</v>
      </c>
      <c r="R3993">
        <f>YEAR(O3993)</f>
        <v>2015</v>
      </c>
    </row>
    <row r="3994" spans="1:18" ht="43.5" x14ac:dyDescent="0.35">
      <c r="A3994">
        <v>3907</v>
      </c>
      <c r="B3994" s="3" t="s">
        <v>3904</v>
      </c>
      <c r="C3994" s="3" t="s">
        <v>8015</v>
      </c>
      <c r="D3994" s="6">
        <v>1000</v>
      </c>
      <c r="E3994" s="8">
        <v>153</v>
      </c>
      <c r="F3994" t="s">
        <v>8220</v>
      </c>
      <c r="G3994" t="s">
        <v>8223</v>
      </c>
      <c r="H3994" t="s">
        <v>8245</v>
      </c>
      <c r="I3994">
        <v>1414354080</v>
      </c>
      <c r="J3994">
        <v>1411587606</v>
      </c>
      <c r="K3994" t="b">
        <v>0</v>
      </c>
      <c r="L3994">
        <v>4</v>
      </c>
      <c r="M3994" t="b">
        <v>0</v>
      </c>
      <c r="N3994" t="s">
        <v>8269</v>
      </c>
      <c r="O3994" s="9">
        <f>(((J3994/60)/60)/24)+DATE(1970,1,1)</f>
        <v>41906.819513888891</v>
      </c>
      <c r="P3994" t="str">
        <f>LEFT(N3994,SEARCH("/",N3994)-1)</f>
        <v>theater</v>
      </c>
      <c r="Q3994" t="str">
        <f>RIGHT(N3994,LEN(N3994)-SEARCH("/",N3994))</f>
        <v>plays</v>
      </c>
      <c r="R3994">
        <f>YEAR(O3994)</f>
        <v>2014</v>
      </c>
    </row>
    <row r="3995" spans="1:18" ht="43.5" x14ac:dyDescent="0.35">
      <c r="A3995">
        <v>3972</v>
      </c>
      <c r="B3995" s="3" t="s">
        <v>3969</v>
      </c>
      <c r="C3995" s="3" t="s">
        <v>8079</v>
      </c>
      <c r="D3995" s="6">
        <v>1000</v>
      </c>
      <c r="E3995" s="8">
        <v>211</v>
      </c>
      <c r="F3995" t="s">
        <v>8220</v>
      </c>
      <c r="G3995" t="s">
        <v>8223</v>
      </c>
      <c r="H3995" t="s">
        <v>8245</v>
      </c>
      <c r="I3995">
        <v>1423186634</v>
      </c>
      <c r="J3995">
        <v>1418002634</v>
      </c>
      <c r="K3995" t="b">
        <v>0</v>
      </c>
      <c r="L3995">
        <v>8</v>
      </c>
      <c r="M3995" t="b">
        <v>0</v>
      </c>
      <c r="N3995" t="s">
        <v>8269</v>
      </c>
      <c r="O3995" s="9">
        <f>(((J3995/60)/60)/24)+DATE(1970,1,1)</f>
        <v>41981.067523148144</v>
      </c>
      <c r="P3995" t="str">
        <f>LEFT(N3995,SEARCH("/",N3995)-1)</f>
        <v>theater</v>
      </c>
      <c r="Q3995" t="str">
        <f>RIGHT(N3995,LEN(N3995)-SEARCH("/",N3995))</f>
        <v>plays</v>
      </c>
      <c r="R3995">
        <f>YEAR(O3995)</f>
        <v>2014</v>
      </c>
    </row>
    <row r="3996" spans="1:18" ht="58" x14ac:dyDescent="0.35">
      <c r="A3996">
        <v>3974</v>
      </c>
      <c r="B3996" s="3" t="s">
        <v>3971</v>
      </c>
      <c r="C3996" s="3" t="s">
        <v>8081</v>
      </c>
      <c r="D3996" s="6">
        <v>1000</v>
      </c>
      <c r="E3996" s="8">
        <v>320</v>
      </c>
      <c r="F3996" t="s">
        <v>8220</v>
      </c>
      <c r="G3996" t="s">
        <v>8224</v>
      </c>
      <c r="H3996" t="s">
        <v>8246</v>
      </c>
      <c r="I3996">
        <v>1464872848</v>
      </c>
      <c r="J3996">
        <v>1462280848</v>
      </c>
      <c r="K3996" t="b">
        <v>0</v>
      </c>
      <c r="L3996">
        <v>11</v>
      </c>
      <c r="M3996" t="b">
        <v>0</v>
      </c>
      <c r="N3996" t="s">
        <v>8269</v>
      </c>
      <c r="O3996" s="9">
        <f>(((J3996/60)/60)/24)+DATE(1970,1,1)</f>
        <v>42493.546851851846</v>
      </c>
      <c r="P3996" t="str">
        <f>LEFT(N3996,SEARCH("/",N3996)-1)</f>
        <v>theater</v>
      </c>
      <c r="Q3996" t="str">
        <f>RIGHT(N3996,LEN(N3996)-SEARCH("/",N3996))</f>
        <v>plays</v>
      </c>
      <c r="R3996">
        <f>YEAR(O3996)</f>
        <v>2016</v>
      </c>
    </row>
    <row r="3997" spans="1:18" ht="58" x14ac:dyDescent="0.35">
      <c r="A3997">
        <v>4008</v>
      </c>
      <c r="B3997" s="3" t="s">
        <v>4004</v>
      </c>
      <c r="C3997" s="3" t="s">
        <v>8113</v>
      </c>
      <c r="D3997" s="6">
        <v>1000</v>
      </c>
      <c r="E3997" s="8">
        <v>60</v>
      </c>
      <c r="F3997" t="s">
        <v>8220</v>
      </c>
      <c r="G3997" t="s">
        <v>8224</v>
      </c>
      <c r="H3997" t="s">
        <v>8246</v>
      </c>
      <c r="I3997">
        <v>1437606507</v>
      </c>
      <c r="J3997">
        <v>1435014507</v>
      </c>
      <c r="K3997" t="b">
        <v>0</v>
      </c>
      <c r="L3997">
        <v>4</v>
      </c>
      <c r="M3997" t="b">
        <v>0</v>
      </c>
      <c r="N3997" t="s">
        <v>8269</v>
      </c>
      <c r="O3997" s="9">
        <f>(((J3997/60)/60)/24)+DATE(1970,1,1)</f>
        <v>42177.964201388888</v>
      </c>
      <c r="P3997" t="str">
        <f>LEFT(N3997,SEARCH("/",N3997)-1)</f>
        <v>theater</v>
      </c>
      <c r="Q3997" t="str">
        <f>RIGHT(N3997,LEN(N3997)-SEARCH("/",N3997))</f>
        <v>plays</v>
      </c>
      <c r="R3997">
        <f>YEAR(O3997)</f>
        <v>2015</v>
      </c>
    </row>
    <row r="3998" spans="1:18" ht="43.5" x14ac:dyDescent="0.35">
      <c r="A3998">
        <v>4070</v>
      </c>
      <c r="B3998" s="3" t="s">
        <v>4066</v>
      </c>
      <c r="C3998" s="3" t="s">
        <v>8173</v>
      </c>
      <c r="D3998" s="6">
        <v>1000</v>
      </c>
      <c r="E3998" s="8">
        <v>165</v>
      </c>
      <c r="F3998" t="s">
        <v>8220</v>
      </c>
      <c r="G3998" t="s">
        <v>8223</v>
      </c>
      <c r="H3998" t="s">
        <v>8245</v>
      </c>
      <c r="I3998">
        <v>1425178800</v>
      </c>
      <c r="J3998">
        <v>1422374420</v>
      </c>
      <c r="K3998" t="b">
        <v>0</v>
      </c>
      <c r="L3998">
        <v>6</v>
      </c>
      <c r="M3998" t="b">
        <v>0</v>
      </c>
      <c r="N3998" t="s">
        <v>8269</v>
      </c>
      <c r="O3998" s="9">
        <f>(((J3998/60)/60)/24)+DATE(1970,1,1)</f>
        <v>42031.666898148149</v>
      </c>
      <c r="P3998" t="str">
        <f>LEFT(N3998,SEARCH("/",N3998)-1)</f>
        <v>theater</v>
      </c>
      <c r="Q3998" t="str">
        <f>RIGHT(N3998,LEN(N3998)-SEARCH("/",N3998))</f>
        <v>plays</v>
      </c>
      <c r="R3998">
        <f>YEAR(O3998)</f>
        <v>2015</v>
      </c>
    </row>
    <row r="3999" spans="1:18" ht="58" x14ac:dyDescent="0.35">
      <c r="A3999">
        <v>4072</v>
      </c>
      <c r="B3999" s="3" t="s">
        <v>4068</v>
      </c>
      <c r="C3999" s="3" t="s">
        <v>8175</v>
      </c>
      <c r="D3999" s="6">
        <v>1000</v>
      </c>
      <c r="E3999" s="8">
        <v>4</v>
      </c>
      <c r="F3999" t="s">
        <v>8220</v>
      </c>
      <c r="G3999" t="s">
        <v>8224</v>
      </c>
      <c r="H3999" t="s">
        <v>8246</v>
      </c>
      <c r="I3999">
        <v>1408646111</v>
      </c>
      <c r="J3999">
        <v>1403462111</v>
      </c>
      <c r="K3999" t="b">
        <v>0</v>
      </c>
      <c r="L3999">
        <v>2</v>
      </c>
      <c r="M3999" t="b">
        <v>0</v>
      </c>
      <c r="N3999" t="s">
        <v>8269</v>
      </c>
      <c r="O3999" s="9">
        <f>(((J3999/60)/60)/24)+DATE(1970,1,1)</f>
        <v>41812.77443287037</v>
      </c>
      <c r="P3999" t="str">
        <f>LEFT(N3999,SEARCH("/",N3999)-1)</f>
        <v>theater</v>
      </c>
      <c r="Q3999" t="str">
        <f>RIGHT(N3999,LEN(N3999)-SEARCH("/",N3999))</f>
        <v>plays</v>
      </c>
      <c r="R3999">
        <f>YEAR(O3999)</f>
        <v>2014</v>
      </c>
    </row>
    <row r="4000" spans="1:18" ht="43.5" x14ac:dyDescent="0.35">
      <c r="A4000">
        <v>4086</v>
      </c>
      <c r="B4000" s="3" t="s">
        <v>4082</v>
      </c>
      <c r="C4000" s="3" t="s">
        <v>8189</v>
      </c>
      <c r="D4000" s="6">
        <v>1000</v>
      </c>
      <c r="E4000" s="8">
        <v>47</v>
      </c>
      <c r="F4000" t="s">
        <v>8220</v>
      </c>
      <c r="G4000" t="s">
        <v>8223</v>
      </c>
      <c r="H4000" t="s">
        <v>8245</v>
      </c>
      <c r="I4000">
        <v>1448078400</v>
      </c>
      <c r="J4000">
        <v>1445985299</v>
      </c>
      <c r="K4000" t="b">
        <v>0</v>
      </c>
      <c r="L4000">
        <v>5</v>
      </c>
      <c r="M4000" t="b">
        <v>0</v>
      </c>
      <c r="N4000" t="s">
        <v>8269</v>
      </c>
      <c r="O4000" s="9">
        <f>(((J4000/60)/60)/24)+DATE(1970,1,1)</f>
        <v>42304.940960648149</v>
      </c>
      <c r="P4000" t="str">
        <f>LEFT(N4000,SEARCH("/",N4000)-1)</f>
        <v>theater</v>
      </c>
      <c r="Q4000" t="str">
        <f>RIGHT(N4000,LEN(N4000)-SEARCH("/",N4000))</f>
        <v>plays</v>
      </c>
      <c r="R4000">
        <f>YEAR(O4000)</f>
        <v>2015</v>
      </c>
    </row>
    <row r="4001" spans="1:18" ht="43.5" x14ac:dyDescent="0.35">
      <c r="A4001">
        <v>4090</v>
      </c>
      <c r="B4001" s="3" t="s">
        <v>4086</v>
      </c>
      <c r="C4001" s="3" t="s">
        <v>8193</v>
      </c>
      <c r="D4001" s="6">
        <v>1000</v>
      </c>
      <c r="E4001" s="8">
        <v>32</v>
      </c>
      <c r="F4001" t="s">
        <v>8220</v>
      </c>
      <c r="G4001" t="s">
        <v>8223</v>
      </c>
      <c r="H4001" t="s">
        <v>8245</v>
      </c>
      <c r="I4001">
        <v>1438959600</v>
      </c>
      <c r="J4001">
        <v>1437754137</v>
      </c>
      <c r="K4001" t="b">
        <v>0</v>
      </c>
      <c r="L4001">
        <v>3</v>
      </c>
      <c r="M4001" t="b">
        <v>0</v>
      </c>
      <c r="N4001" t="s">
        <v>8269</v>
      </c>
      <c r="O4001" s="9">
        <f>(((J4001/60)/60)/24)+DATE(1970,1,1)</f>
        <v>42209.67288194444</v>
      </c>
      <c r="P4001" t="str">
        <f>LEFT(N4001,SEARCH("/",N4001)-1)</f>
        <v>theater</v>
      </c>
      <c r="Q4001" t="str">
        <f>RIGHT(N4001,LEN(N4001)-SEARCH("/",N4001))</f>
        <v>plays</v>
      </c>
      <c r="R4001">
        <f>YEAR(O4001)</f>
        <v>2015</v>
      </c>
    </row>
    <row r="4002" spans="1:18" ht="43.5" x14ac:dyDescent="0.35">
      <c r="A4002">
        <v>4103</v>
      </c>
      <c r="B4002" s="3" t="s">
        <v>4099</v>
      </c>
      <c r="C4002" s="3" t="s">
        <v>8206</v>
      </c>
      <c r="D4002" s="6">
        <v>1000</v>
      </c>
      <c r="E4002" s="8">
        <v>100</v>
      </c>
      <c r="F4002" t="s">
        <v>8220</v>
      </c>
      <c r="G4002" t="s">
        <v>8223</v>
      </c>
      <c r="H4002" t="s">
        <v>8245</v>
      </c>
      <c r="I4002">
        <v>1440613920</v>
      </c>
      <c r="J4002">
        <v>1435953566</v>
      </c>
      <c r="K4002" t="b">
        <v>0</v>
      </c>
      <c r="L4002">
        <v>6</v>
      </c>
      <c r="M4002" t="b">
        <v>0</v>
      </c>
      <c r="N4002" t="s">
        <v>8269</v>
      </c>
      <c r="O4002" s="9">
        <f>(((J4002/60)/60)/24)+DATE(1970,1,1)</f>
        <v>42188.83293981482</v>
      </c>
      <c r="P4002" t="str">
        <f>LEFT(N4002,SEARCH("/",N4002)-1)</f>
        <v>theater</v>
      </c>
      <c r="Q4002" t="str">
        <f>RIGHT(N4002,LEN(N4002)-SEARCH("/",N4002))</f>
        <v>plays</v>
      </c>
      <c r="R4002">
        <f>YEAR(O4002)</f>
        <v>2015</v>
      </c>
    </row>
    <row r="4003" spans="1:18" ht="58" x14ac:dyDescent="0.35">
      <c r="A4003">
        <v>930</v>
      </c>
      <c r="B4003" s="3" t="s">
        <v>931</v>
      </c>
      <c r="C4003" s="3" t="s">
        <v>5040</v>
      </c>
      <c r="D4003" s="6">
        <v>900</v>
      </c>
      <c r="E4003" s="8">
        <v>345</v>
      </c>
      <c r="F4003" t="s">
        <v>8220</v>
      </c>
      <c r="G4003" t="s">
        <v>8223</v>
      </c>
      <c r="H4003" t="s">
        <v>8245</v>
      </c>
      <c r="I4003">
        <v>1277501520</v>
      </c>
      <c r="J4003">
        <v>1273874306</v>
      </c>
      <c r="K4003" t="b">
        <v>0</v>
      </c>
      <c r="L4003">
        <v>5</v>
      </c>
      <c r="M4003" t="b">
        <v>0</v>
      </c>
      <c r="N4003" t="s">
        <v>8276</v>
      </c>
      <c r="O4003" s="9">
        <f>(((J4003/60)/60)/24)+DATE(1970,1,1)</f>
        <v>40312.915578703702</v>
      </c>
      <c r="P4003" t="str">
        <f>LEFT(N4003,SEARCH("/",N4003)-1)</f>
        <v>music</v>
      </c>
      <c r="Q4003" t="str">
        <f>RIGHT(N4003,LEN(N4003)-SEARCH("/",N4003))</f>
        <v>jazz</v>
      </c>
      <c r="R4003">
        <f>YEAR(O4003)</f>
        <v>2010</v>
      </c>
    </row>
    <row r="4004" spans="1:18" ht="43.5" x14ac:dyDescent="0.35">
      <c r="A4004">
        <v>1446</v>
      </c>
      <c r="B4004" s="3" t="s">
        <v>1447</v>
      </c>
      <c r="C4004" s="3" t="s">
        <v>5556</v>
      </c>
      <c r="D4004" s="6">
        <v>900</v>
      </c>
      <c r="E4004" s="8">
        <v>0</v>
      </c>
      <c r="F4004" t="s">
        <v>8220</v>
      </c>
      <c r="G4004" t="s">
        <v>8236</v>
      </c>
      <c r="H4004" t="s">
        <v>8248</v>
      </c>
      <c r="I4004">
        <v>1461235478</v>
      </c>
      <c r="J4004">
        <v>1459507478</v>
      </c>
      <c r="K4004" t="b">
        <v>0</v>
      </c>
      <c r="L4004">
        <v>0</v>
      </c>
      <c r="M4004" t="b">
        <v>0</v>
      </c>
      <c r="N4004" t="s">
        <v>8285</v>
      </c>
      <c r="O4004" s="9">
        <f>(((J4004/60)/60)/24)+DATE(1970,1,1)</f>
        <v>42461.447662037041</v>
      </c>
      <c r="P4004" t="str">
        <f>LEFT(N4004,SEARCH("/",N4004)-1)</f>
        <v>publishing</v>
      </c>
      <c r="Q4004" t="str">
        <f>RIGHT(N4004,LEN(N4004)-SEARCH("/",N4004))</f>
        <v>translations</v>
      </c>
      <c r="R4004">
        <f>YEAR(O4004)</f>
        <v>2016</v>
      </c>
    </row>
    <row r="4005" spans="1:18" ht="58" x14ac:dyDescent="0.35">
      <c r="A4005">
        <v>947</v>
      </c>
      <c r="B4005" s="3" t="s">
        <v>948</v>
      </c>
      <c r="C4005" s="3" t="s">
        <v>5057</v>
      </c>
      <c r="D4005" s="6">
        <v>850</v>
      </c>
      <c r="E4005" s="8">
        <v>0</v>
      </c>
      <c r="F4005" t="s">
        <v>8220</v>
      </c>
      <c r="G4005" t="s">
        <v>8223</v>
      </c>
      <c r="H4005" t="s">
        <v>8245</v>
      </c>
      <c r="I4005">
        <v>1467312306</v>
      </c>
      <c r="J4005">
        <v>1462128306</v>
      </c>
      <c r="K4005" t="b">
        <v>0</v>
      </c>
      <c r="L4005">
        <v>0</v>
      </c>
      <c r="M4005" t="b">
        <v>0</v>
      </c>
      <c r="N4005" t="s">
        <v>8271</v>
      </c>
      <c r="O4005" s="9">
        <f>(((J4005/60)/60)/24)+DATE(1970,1,1)</f>
        <v>42491.781319444446</v>
      </c>
      <c r="P4005" t="str">
        <f>LEFT(N4005,SEARCH("/",N4005)-1)</f>
        <v>technology</v>
      </c>
      <c r="Q4005" t="str">
        <f>RIGHT(N4005,LEN(N4005)-SEARCH("/",N4005))</f>
        <v>wearables</v>
      </c>
      <c r="R4005">
        <f>YEAR(O4005)</f>
        <v>2016</v>
      </c>
    </row>
    <row r="4006" spans="1:18" ht="43.5" x14ac:dyDescent="0.35">
      <c r="A4006">
        <v>3732</v>
      </c>
      <c r="B4006" s="3" t="s">
        <v>3729</v>
      </c>
      <c r="C4006" s="3" t="s">
        <v>7842</v>
      </c>
      <c r="D4006" s="6">
        <v>850</v>
      </c>
      <c r="E4006" s="8">
        <v>131</v>
      </c>
      <c r="F4006" t="s">
        <v>8220</v>
      </c>
      <c r="G4006" t="s">
        <v>8232</v>
      </c>
      <c r="H4006" t="s">
        <v>8248</v>
      </c>
      <c r="I4006">
        <v>1422100800</v>
      </c>
      <c r="J4006">
        <v>1416932133</v>
      </c>
      <c r="K4006" t="b">
        <v>0</v>
      </c>
      <c r="L4006">
        <v>4</v>
      </c>
      <c r="M4006" t="b">
        <v>0</v>
      </c>
      <c r="N4006" t="s">
        <v>8269</v>
      </c>
      <c r="O4006" s="9">
        <f>(((J4006/60)/60)/24)+DATE(1970,1,1)</f>
        <v>41968.677465277782</v>
      </c>
      <c r="P4006" t="str">
        <f>LEFT(N4006,SEARCH("/",N4006)-1)</f>
        <v>theater</v>
      </c>
      <c r="Q4006" t="str">
        <f>RIGHT(N4006,LEN(N4006)-SEARCH("/",N4006))</f>
        <v>plays</v>
      </c>
      <c r="R4006">
        <f>YEAR(O4006)</f>
        <v>2014</v>
      </c>
    </row>
    <row r="4007" spans="1:18" ht="58" x14ac:dyDescent="0.35">
      <c r="A4007">
        <v>3982</v>
      </c>
      <c r="B4007" s="3" t="s">
        <v>3978</v>
      </c>
      <c r="C4007" s="3" t="s">
        <v>8088</v>
      </c>
      <c r="D4007" s="6">
        <v>850</v>
      </c>
      <c r="E4007" s="8">
        <v>170</v>
      </c>
      <c r="F4007" t="s">
        <v>8220</v>
      </c>
      <c r="G4007" t="s">
        <v>8224</v>
      </c>
      <c r="H4007" t="s">
        <v>8246</v>
      </c>
      <c r="I4007">
        <v>1436297180</v>
      </c>
      <c r="J4007">
        <v>1431113180</v>
      </c>
      <c r="K4007" t="b">
        <v>0</v>
      </c>
      <c r="L4007">
        <v>5</v>
      </c>
      <c r="M4007" t="b">
        <v>0</v>
      </c>
      <c r="N4007" t="s">
        <v>8269</v>
      </c>
      <c r="O4007" s="9">
        <f>(((J4007/60)/60)/24)+DATE(1970,1,1)</f>
        <v>42132.809953703705</v>
      </c>
      <c r="P4007" t="str">
        <f>LEFT(N4007,SEARCH("/",N4007)-1)</f>
        <v>theater</v>
      </c>
      <c r="Q4007" t="str">
        <f>RIGHT(N4007,LEN(N4007)-SEARCH("/",N4007))</f>
        <v>plays</v>
      </c>
      <c r="R4007">
        <f>YEAR(O4007)</f>
        <v>2015</v>
      </c>
    </row>
    <row r="4008" spans="1:18" ht="43.5" x14ac:dyDescent="0.35">
      <c r="A4008">
        <v>472</v>
      </c>
      <c r="B4008" s="3" t="s">
        <v>473</v>
      </c>
      <c r="C4008" s="3" t="s">
        <v>4582</v>
      </c>
      <c r="D4008" s="6">
        <v>800</v>
      </c>
      <c r="E4008" s="8">
        <v>141</v>
      </c>
      <c r="F4008" t="s">
        <v>8220</v>
      </c>
      <c r="G4008" t="s">
        <v>8223</v>
      </c>
      <c r="H4008" t="s">
        <v>8245</v>
      </c>
      <c r="I4008">
        <v>1408831718</v>
      </c>
      <c r="J4008">
        <v>1406239718</v>
      </c>
      <c r="K4008" t="b">
        <v>0</v>
      </c>
      <c r="L4008">
        <v>5</v>
      </c>
      <c r="M4008" t="b">
        <v>0</v>
      </c>
      <c r="N4008" t="s">
        <v>8268</v>
      </c>
      <c r="O4008" s="9">
        <f>(((J4008/60)/60)/24)+DATE(1970,1,1)</f>
        <v>41844.922662037039</v>
      </c>
      <c r="P4008" t="str">
        <f>LEFT(N4008,SEARCH("/",N4008)-1)</f>
        <v>film &amp; video</v>
      </c>
      <c r="Q4008" t="str">
        <f>RIGHT(N4008,LEN(N4008)-SEARCH("/",N4008))</f>
        <v>animation</v>
      </c>
      <c r="R4008">
        <f>YEAR(O4008)</f>
        <v>2014</v>
      </c>
    </row>
    <row r="4009" spans="1:18" ht="58" x14ac:dyDescent="0.35">
      <c r="A4009">
        <v>1598</v>
      </c>
      <c r="B4009" s="3" t="s">
        <v>1599</v>
      </c>
      <c r="C4009" s="3" t="s">
        <v>5708</v>
      </c>
      <c r="D4009" s="6">
        <v>800</v>
      </c>
      <c r="E4009" s="8">
        <v>1</v>
      </c>
      <c r="F4009" t="s">
        <v>8220</v>
      </c>
      <c r="G4009" t="s">
        <v>8223</v>
      </c>
      <c r="H4009" t="s">
        <v>8245</v>
      </c>
      <c r="I4009">
        <v>1437926458</v>
      </c>
      <c r="J4009">
        <v>1432742458</v>
      </c>
      <c r="K4009" t="b">
        <v>0</v>
      </c>
      <c r="L4009">
        <v>1</v>
      </c>
      <c r="M4009" t="b">
        <v>0</v>
      </c>
      <c r="N4009" t="s">
        <v>8289</v>
      </c>
      <c r="O4009" s="9">
        <f>(((J4009/60)/60)/24)+DATE(1970,1,1)</f>
        <v>42151.667337962965</v>
      </c>
      <c r="P4009" t="str">
        <f>LEFT(N4009,SEARCH("/",N4009)-1)</f>
        <v>photography</v>
      </c>
      <c r="Q4009" t="str">
        <f>RIGHT(N4009,LEN(N4009)-SEARCH("/",N4009))</f>
        <v>places</v>
      </c>
      <c r="R4009">
        <f>YEAR(O4009)</f>
        <v>2015</v>
      </c>
    </row>
    <row r="4010" spans="1:18" ht="43.5" x14ac:dyDescent="0.35">
      <c r="A4010">
        <v>2769</v>
      </c>
      <c r="B4010" s="3" t="s">
        <v>2769</v>
      </c>
      <c r="C4010" s="3" t="s">
        <v>6879</v>
      </c>
      <c r="D4010" s="6">
        <v>800</v>
      </c>
      <c r="E4010" s="8">
        <v>2</v>
      </c>
      <c r="F4010" t="s">
        <v>8220</v>
      </c>
      <c r="G4010" t="s">
        <v>8224</v>
      </c>
      <c r="H4010" t="s">
        <v>8246</v>
      </c>
      <c r="I4010">
        <v>1401997790</v>
      </c>
      <c r="J4010">
        <v>1397677790</v>
      </c>
      <c r="K4010" t="b">
        <v>0</v>
      </c>
      <c r="L4010">
        <v>2</v>
      </c>
      <c r="M4010" t="b">
        <v>0</v>
      </c>
      <c r="N4010" t="s">
        <v>8302</v>
      </c>
      <c r="O4010" s="9">
        <f>(((J4010/60)/60)/24)+DATE(1970,1,1)</f>
        <v>41745.826273148145</v>
      </c>
      <c r="P4010" t="str">
        <f>LEFT(N4010,SEARCH("/",N4010)-1)</f>
        <v>publishing</v>
      </c>
      <c r="Q4010" t="str">
        <f>RIGHT(N4010,LEN(N4010)-SEARCH("/",N4010))</f>
        <v>children's books</v>
      </c>
      <c r="R4010">
        <f>YEAR(O4010)</f>
        <v>2014</v>
      </c>
    </row>
    <row r="4011" spans="1:18" ht="29" x14ac:dyDescent="0.35">
      <c r="A4011">
        <v>3891</v>
      </c>
      <c r="B4011" s="3" t="s">
        <v>3888</v>
      </c>
      <c r="C4011" s="3" t="s">
        <v>7999</v>
      </c>
      <c r="D4011" s="6">
        <v>800</v>
      </c>
      <c r="E4011" s="8">
        <v>260</v>
      </c>
      <c r="F4011" t="s">
        <v>8220</v>
      </c>
      <c r="G4011" t="s">
        <v>8223</v>
      </c>
      <c r="H4011" t="s">
        <v>8245</v>
      </c>
      <c r="I4011">
        <v>1427086740</v>
      </c>
      <c r="J4011">
        <v>1424488244</v>
      </c>
      <c r="K4011" t="b">
        <v>0</v>
      </c>
      <c r="L4011">
        <v>7</v>
      </c>
      <c r="M4011" t="b">
        <v>0</v>
      </c>
      <c r="N4011" t="s">
        <v>8269</v>
      </c>
      <c r="O4011" s="9">
        <f>(((J4011/60)/60)/24)+DATE(1970,1,1)</f>
        <v>42056.1324537037</v>
      </c>
      <c r="P4011" t="str">
        <f>LEFT(N4011,SEARCH("/",N4011)-1)</f>
        <v>theater</v>
      </c>
      <c r="Q4011" t="str">
        <f>RIGHT(N4011,LEN(N4011)-SEARCH("/",N4011))</f>
        <v>plays</v>
      </c>
      <c r="R4011">
        <f>YEAR(O4011)</f>
        <v>2015</v>
      </c>
    </row>
    <row r="4012" spans="1:18" ht="43.5" x14ac:dyDescent="0.35">
      <c r="A4012">
        <v>4024</v>
      </c>
      <c r="B4012" s="3" t="s">
        <v>4020</v>
      </c>
      <c r="C4012" s="3" t="s">
        <v>8129</v>
      </c>
      <c r="D4012" s="6">
        <v>800</v>
      </c>
      <c r="E4012" s="8">
        <v>10</v>
      </c>
      <c r="F4012" t="s">
        <v>8220</v>
      </c>
      <c r="G4012" t="s">
        <v>8223</v>
      </c>
      <c r="H4012" t="s">
        <v>8245</v>
      </c>
      <c r="I4012">
        <v>1441037097</v>
      </c>
      <c r="J4012">
        <v>1438445097</v>
      </c>
      <c r="K4012" t="b">
        <v>0</v>
      </c>
      <c r="L4012">
        <v>1</v>
      </c>
      <c r="M4012" t="b">
        <v>0</v>
      </c>
      <c r="N4012" t="s">
        <v>8269</v>
      </c>
      <c r="O4012" s="9">
        <f>(((J4012/60)/60)/24)+DATE(1970,1,1)</f>
        <v>42217.670104166667</v>
      </c>
      <c r="P4012" t="str">
        <f>LEFT(N4012,SEARCH("/",N4012)-1)</f>
        <v>theater</v>
      </c>
      <c r="Q4012" t="str">
        <f>RIGHT(N4012,LEN(N4012)-SEARCH("/",N4012))</f>
        <v>plays</v>
      </c>
      <c r="R4012">
        <f>YEAR(O4012)</f>
        <v>2015</v>
      </c>
    </row>
    <row r="4013" spans="1:18" ht="29" x14ac:dyDescent="0.35">
      <c r="A4013">
        <v>452</v>
      </c>
      <c r="B4013" s="3" t="s">
        <v>453</v>
      </c>
      <c r="C4013" s="3" t="s">
        <v>4562</v>
      </c>
      <c r="D4013" s="6">
        <v>750</v>
      </c>
      <c r="E4013" s="8">
        <v>480</v>
      </c>
      <c r="F4013" t="s">
        <v>8220</v>
      </c>
      <c r="G4013" t="s">
        <v>8223</v>
      </c>
      <c r="H4013" t="s">
        <v>8245</v>
      </c>
      <c r="I4013">
        <v>1431536015</v>
      </c>
      <c r="J4013">
        <v>1428944015</v>
      </c>
      <c r="K4013" t="b">
        <v>0</v>
      </c>
      <c r="L4013">
        <v>12</v>
      </c>
      <c r="M4013" t="b">
        <v>0</v>
      </c>
      <c r="N4013" t="s">
        <v>8268</v>
      </c>
      <c r="O4013" s="9">
        <f>(((J4013/60)/60)/24)+DATE(1970,1,1)</f>
        <v>42107.703877314809</v>
      </c>
      <c r="P4013" t="str">
        <f>LEFT(N4013,SEARCH("/",N4013)-1)</f>
        <v>film &amp; video</v>
      </c>
      <c r="Q4013" t="str">
        <f>RIGHT(N4013,LEN(N4013)-SEARCH("/",N4013))</f>
        <v>animation</v>
      </c>
      <c r="R4013">
        <f>YEAR(O4013)</f>
        <v>2015</v>
      </c>
    </row>
    <row r="4014" spans="1:18" ht="43.5" x14ac:dyDescent="0.35">
      <c r="A4014">
        <v>558</v>
      </c>
      <c r="B4014" s="3" t="s">
        <v>559</v>
      </c>
      <c r="C4014" s="3" t="s">
        <v>4668</v>
      </c>
      <c r="D4014" s="6">
        <v>750</v>
      </c>
      <c r="E4014" s="8">
        <v>0</v>
      </c>
      <c r="F4014" t="s">
        <v>8220</v>
      </c>
      <c r="G4014" t="s">
        <v>8223</v>
      </c>
      <c r="H4014" t="s">
        <v>8245</v>
      </c>
      <c r="I4014">
        <v>1427227905</v>
      </c>
      <c r="J4014">
        <v>1424639505</v>
      </c>
      <c r="K4014" t="b">
        <v>0</v>
      </c>
      <c r="L4014">
        <v>0</v>
      </c>
      <c r="M4014" t="b">
        <v>0</v>
      </c>
      <c r="N4014" t="s">
        <v>8270</v>
      </c>
      <c r="O4014" s="9">
        <f>(((J4014/60)/60)/24)+DATE(1970,1,1)</f>
        <v>42057.883159722223</v>
      </c>
      <c r="P4014" t="str">
        <f>LEFT(N4014,SEARCH("/",N4014)-1)</f>
        <v>technology</v>
      </c>
      <c r="Q4014" t="str">
        <f>RIGHT(N4014,LEN(N4014)-SEARCH("/",N4014))</f>
        <v>web</v>
      </c>
      <c r="R4014">
        <f>YEAR(O4014)</f>
        <v>2015</v>
      </c>
    </row>
    <row r="4015" spans="1:18" ht="43.5" x14ac:dyDescent="0.35">
      <c r="A4015">
        <v>899</v>
      </c>
      <c r="B4015" s="3" t="s">
        <v>900</v>
      </c>
      <c r="C4015" s="3" t="s">
        <v>5009</v>
      </c>
      <c r="D4015" s="6">
        <v>750</v>
      </c>
      <c r="E4015" s="8">
        <v>280</v>
      </c>
      <c r="F4015" t="s">
        <v>8220</v>
      </c>
      <c r="G4015" t="s">
        <v>8223</v>
      </c>
      <c r="H4015" t="s">
        <v>8245</v>
      </c>
      <c r="I4015">
        <v>1306549362</v>
      </c>
      <c r="J4015">
        <v>1302661362</v>
      </c>
      <c r="K4015" t="b">
        <v>0</v>
      </c>
      <c r="L4015">
        <v>8</v>
      </c>
      <c r="M4015" t="b">
        <v>0</v>
      </c>
      <c r="N4015" t="s">
        <v>8277</v>
      </c>
      <c r="O4015" s="9">
        <f>(((J4015/60)/60)/24)+DATE(1970,1,1)</f>
        <v>40646.099097222221</v>
      </c>
      <c r="P4015" t="str">
        <f>LEFT(N4015,SEARCH("/",N4015)-1)</f>
        <v>music</v>
      </c>
      <c r="Q4015" t="str">
        <f>RIGHT(N4015,LEN(N4015)-SEARCH("/",N4015))</f>
        <v>indie rock</v>
      </c>
      <c r="R4015">
        <f>YEAR(O4015)</f>
        <v>2011</v>
      </c>
    </row>
    <row r="4016" spans="1:18" ht="29" x14ac:dyDescent="0.35">
      <c r="A4016">
        <v>1073</v>
      </c>
      <c r="B4016" s="3" t="s">
        <v>1074</v>
      </c>
      <c r="C4016" s="3" t="s">
        <v>5183</v>
      </c>
      <c r="D4016" s="6">
        <v>750</v>
      </c>
      <c r="E4016" s="8">
        <v>10</v>
      </c>
      <c r="F4016" t="s">
        <v>8220</v>
      </c>
      <c r="G4016" t="s">
        <v>8223</v>
      </c>
      <c r="H4016" t="s">
        <v>8245</v>
      </c>
      <c r="I4016">
        <v>1318806541</v>
      </c>
      <c r="J4016">
        <v>1316214541</v>
      </c>
      <c r="K4016" t="b">
        <v>0</v>
      </c>
      <c r="L4016">
        <v>1</v>
      </c>
      <c r="M4016" t="b">
        <v>0</v>
      </c>
      <c r="N4016" t="s">
        <v>8280</v>
      </c>
      <c r="O4016" s="9">
        <f>(((J4016/60)/60)/24)+DATE(1970,1,1)</f>
        <v>40802.964594907404</v>
      </c>
      <c r="P4016" t="str">
        <f>LEFT(N4016,SEARCH("/",N4016)-1)</f>
        <v>games</v>
      </c>
      <c r="Q4016" t="str">
        <f>RIGHT(N4016,LEN(N4016)-SEARCH("/",N4016))</f>
        <v>video games</v>
      </c>
      <c r="R4016">
        <f>YEAR(O4016)</f>
        <v>2011</v>
      </c>
    </row>
    <row r="4017" spans="1:18" ht="58" x14ac:dyDescent="0.35">
      <c r="A4017">
        <v>1550</v>
      </c>
      <c r="B4017" s="3" t="s">
        <v>1551</v>
      </c>
      <c r="C4017" s="3" t="s">
        <v>5660</v>
      </c>
      <c r="D4017" s="6">
        <v>750</v>
      </c>
      <c r="E4017" s="8">
        <v>101</v>
      </c>
      <c r="F4017" t="s">
        <v>8220</v>
      </c>
      <c r="G4017" t="s">
        <v>8224</v>
      </c>
      <c r="H4017" t="s">
        <v>8246</v>
      </c>
      <c r="I4017">
        <v>1463050034</v>
      </c>
      <c r="J4017">
        <v>1460458034</v>
      </c>
      <c r="K4017" t="b">
        <v>0</v>
      </c>
      <c r="L4017">
        <v>7</v>
      </c>
      <c r="M4017" t="b">
        <v>0</v>
      </c>
      <c r="N4017" t="s">
        <v>8287</v>
      </c>
      <c r="O4017" s="9">
        <f>(((J4017/60)/60)/24)+DATE(1970,1,1)</f>
        <v>42472.449467592596</v>
      </c>
      <c r="P4017" t="str">
        <f>LEFT(N4017,SEARCH("/",N4017)-1)</f>
        <v>photography</v>
      </c>
      <c r="Q4017" t="str">
        <f>RIGHT(N4017,LEN(N4017)-SEARCH("/",N4017))</f>
        <v>nature</v>
      </c>
      <c r="R4017">
        <f>YEAR(O4017)</f>
        <v>2016</v>
      </c>
    </row>
    <row r="4018" spans="1:18" ht="43.5" x14ac:dyDescent="0.35">
      <c r="A4018">
        <v>1555</v>
      </c>
      <c r="B4018" s="3" t="s">
        <v>1556</v>
      </c>
      <c r="C4018" s="3" t="s">
        <v>5665</v>
      </c>
      <c r="D4018" s="6">
        <v>750</v>
      </c>
      <c r="E4018" s="8">
        <v>0</v>
      </c>
      <c r="F4018" t="s">
        <v>8220</v>
      </c>
      <c r="G4018" t="s">
        <v>8223</v>
      </c>
      <c r="H4018" t="s">
        <v>8245</v>
      </c>
      <c r="I4018">
        <v>1442509200</v>
      </c>
      <c r="J4018">
        <v>1440513832</v>
      </c>
      <c r="K4018" t="b">
        <v>0</v>
      </c>
      <c r="L4018">
        <v>0</v>
      </c>
      <c r="M4018" t="b">
        <v>0</v>
      </c>
      <c r="N4018" t="s">
        <v>8287</v>
      </c>
      <c r="O4018" s="9">
        <f>(((J4018/60)/60)/24)+DATE(1970,1,1)</f>
        <v>42241.613796296297</v>
      </c>
      <c r="P4018" t="str">
        <f>LEFT(N4018,SEARCH("/",N4018)-1)</f>
        <v>photography</v>
      </c>
      <c r="Q4018" t="str">
        <f>RIGHT(N4018,LEN(N4018)-SEARCH("/",N4018))</f>
        <v>nature</v>
      </c>
      <c r="R4018">
        <f>YEAR(O4018)</f>
        <v>2015</v>
      </c>
    </row>
    <row r="4019" spans="1:18" ht="43.5" x14ac:dyDescent="0.35">
      <c r="A4019">
        <v>1558</v>
      </c>
      <c r="B4019" s="3" t="s">
        <v>1559</v>
      </c>
      <c r="C4019" s="3" t="s">
        <v>5668</v>
      </c>
      <c r="D4019" s="6">
        <v>750</v>
      </c>
      <c r="E4019" s="8">
        <v>35</v>
      </c>
      <c r="F4019" t="s">
        <v>8220</v>
      </c>
      <c r="G4019" t="s">
        <v>8224</v>
      </c>
      <c r="H4019" t="s">
        <v>8246</v>
      </c>
      <c r="I4019">
        <v>1440763920</v>
      </c>
      <c r="J4019">
        <v>1435656759</v>
      </c>
      <c r="K4019" t="b">
        <v>0</v>
      </c>
      <c r="L4019">
        <v>3</v>
      </c>
      <c r="M4019" t="b">
        <v>0</v>
      </c>
      <c r="N4019" t="s">
        <v>8287</v>
      </c>
      <c r="O4019" s="9">
        <f>(((J4019/60)/60)/24)+DATE(1970,1,1)</f>
        <v>42185.397673611107</v>
      </c>
      <c r="P4019" t="str">
        <f>LEFT(N4019,SEARCH("/",N4019)-1)</f>
        <v>photography</v>
      </c>
      <c r="Q4019" t="str">
        <f>RIGHT(N4019,LEN(N4019)-SEARCH("/",N4019))</f>
        <v>nature</v>
      </c>
      <c r="R4019">
        <f>YEAR(O4019)</f>
        <v>2015</v>
      </c>
    </row>
    <row r="4020" spans="1:18" ht="43.5" x14ac:dyDescent="0.35">
      <c r="A4020">
        <v>2882</v>
      </c>
      <c r="B4020" s="3" t="s">
        <v>2882</v>
      </c>
      <c r="C4020" s="3" t="s">
        <v>6992</v>
      </c>
      <c r="D4020" s="6">
        <v>750</v>
      </c>
      <c r="E4020" s="8">
        <v>252</v>
      </c>
      <c r="F4020" t="s">
        <v>8220</v>
      </c>
      <c r="G4020" t="s">
        <v>8223</v>
      </c>
      <c r="H4020" t="s">
        <v>8245</v>
      </c>
      <c r="I4020">
        <v>1462112318</v>
      </c>
      <c r="J4020">
        <v>1459520318</v>
      </c>
      <c r="K4020" t="b">
        <v>0</v>
      </c>
      <c r="L4020">
        <v>4</v>
      </c>
      <c r="M4020" t="b">
        <v>0</v>
      </c>
      <c r="N4020" t="s">
        <v>8269</v>
      </c>
      <c r="O4020" s="9">
        <f>(((J4020/60)/60)/24)+DATE(1970,1,1)</f>
        <v>42461.596273148149</v>
      </c>
      <c r="P4020" t="str">
        <f>LEFT(N4020,SEARCH("/",N4020)-1)</f>
        <v>theater</v>
      </c>
      <c r="Q4020" t="str">
        <f>RIGHT(N4020,LEN(N4020)-SEARCH("/",N4020))</f>
        <v>plays</v>
      </c>
      <c r="R4020">
        <f>YEAR(O4020)</f>
        <v>2016</v>
      </c>
    </row>
    <row r="4021" spans="1:18" ht="43.5" x14ac:dyDescent="0.35">
      <c r="A4021">
        <v>2901</v>
      </c>
      <c r="B4021" s="3" t="s">
        <v>2901</v>
      </c>
      <c r="C4021" s="3" t="s">
        <v>7011</v>
      </c>
      <c r="D4021" s="6">
        <v>750</v>
      </c>
      <c r="E4021" s="8">
        <v>6</v>
      </c>
      <c r="F4021" t="s">
        <v>8220</v>
      </c>
      <c r="G4021" t="s">
        <v>8223</v>
      </c>
      <c r="H4021" t="s">
        <v>8245</v>
      </c>
      <c r="I4021">
        <v>1423345339</v>
      </c>
      <c r="J4021">
        <v>1418161339</v>
      </c>
      <c r="K4021" t="b">
        <v>0</v>
      </c>
      <c r="L4021">
        <v>2</v>
      </c>
      <c r="M4021" t="b">
        <v>0</v>
      </c>
      <c r="N4021" t="s">
        <v>8269</v>
      </c>
      <c r="O4021" s="9">
        <f>(((J4021/60)/60)/24)+DATE(1970,1,1)</f>
        <v>41982.904386574075</v>
      </c>
      <c r="P4021" t="str">
        <f>LEFT(N4021,SEARCH("/",N4021)-1)</f>
        <v>theater</v>
      </c>
      <c r="Q4021" t="str">
        <f>RIGHT(N4021,LEN(N4021)-SEARCH("/",N4021))</f>
        <v>plays</v>
      </c>
      <c r="R4021">
        <f>YEAR(O4021)</f>
        <v>2014</v>
      </c>
    </row>
    <row r="4022" spans="1:18" ht="43.5" x14ac:dyDescent="0.35">
      <c r="A4022">
        <v>3116</v>
      </c>
      <c r="B4022" s="3" t="s">
        <v>3116</v>
      </c>
      <c r="C4022" s="3" t="s">
        <v>7226</v>
      </c>
      <c r="D4022" s="6">
        <v>750</v>
      </c>
      <c r="E4022" s="8">
        <v>430</v>
      </c>
      <c r="F4022" t="s">
        <v>8220</v>
      </c>
      <c r="G4022" t="s">
        <v>8223</v>
      </c>
      <c r="H4022" t="s">
        <v>8245</v>
      </c>
      <c r="I4022">
        <v>1427890925</v>
      </c>
      <c r="J4022">
        <v>1426681325</v>
      </c>
      <c r="K4022" t="b">
        <v>0</v>
      </c>
      <c r="L4022">
        <v>10</v>
      </c>
      <c r="M4022" t="b">
        <v>0</v>
      </c>
      <c r="N4022" t="s">
        <v>8301</v>
      </c>
      <c r="O4022" s="9">
        <f>(((J4022/60)/60)/24)+DATE(1970,1,1)</f>
        <v>42081.515335648146</v>
      </c>
      <c r="P4022" t="str">
        <f>LEFT(N4022,SEARCH("/",N4022)-1)</f>
        <v>theater</v>
      </c>
      <c r="Q4022" t="str">
        <f>RIGHT(N4022,LEN(N4022)-SEARCH("/",N4022))</f>
        <v>spaces</v>
      </c>
      <c r="R4022">
        <f>YEAR(O4022)</f>
        <v>2015</v>
      </c>
    </row>
    <row r="4023" spans="1:18" ht="58" x14ac:dyDescent="0.35">
      <c r="A4023">
        <v>3908</v>
      </c>
      <c r="B4023" s="3" t="s">
        <v>3905</v>
      </c>
      <c r="C4023" s="3" t="s">
        <v>8016</v>
      </c>
      <c r="D4023" s="6">
        <v>750</v>
      </c>
      <c r="E4023" s="8">
        <v>65</v>
      </c>
      <c r="F4023" t="s">
        <v>8220</v>
      </c>
      <c r="G4023" t="s">
        <v>8223</v>
      </c>
      <c r="H4023" t="s">
        <v>8245</v>
      </c>
      <c r="I4023">
        <v>1406603696</v>
      </c>
      <c r="J4023">
        <v>1405307696</v>
      </c>
      <c r="K4023" t="b">
        <v>0</v>
      </c>
      <c r="L4023">
        <v>4</v>
      </c>
      <c r="M4023" t="b">
        <v>0</v>
      </c>
      <c r="N4023" t="s">
        <v>8269</v>
      </c>
      <c r="O4023" s="9">
        <f>(((J4023/60)/60)/24)+DATE(1970,1,1)</f>
        <v>41834.135370370372</v>
      </c>
      <c r="P4023" t="str">
        <f>LEFT(N4023,SEARCH("/",N4023)-1)</f>
        <v>theater</v>
      </c>
      <c r="Q4023" t="str">
        <f>RIGHT(N4023,LEN(N4023)-SEARCH("/",N4023))</f>
        <v>plays</v>
      </c>
      <c r="R4023">
        <f>YEAR(O4023)</f>
        <v>2014</v>
      </c>
    </row>
    <row r="4024" spans="1:18" ht="43.5" x14ac:dyDescent="0.35">
      <c r="A4024">
        <v>3922</v>
      </c>
      <c r="B4024" s="3" t="s">
        <v>3919</v>
      </c>
      <c r="C4024" s="3" t="s">
        <v>8030</v>
      </c>
      <c r="D4024" s="6">
        <v>750</v>
      </c>
      <c r="E4024" s="8">
        <v>61</v>
      </c>
      <c r="F4024" t="s">
        <v>8220</v>
      </c>
      <c r="G4024" t="s">
        <v>8223</v>
      </c>
      <c r="H4024" t="s">
        <v>8245</v>
      </c>
      <c r="I4024">
        <v>1425337200</v>
      </c>
      <c r="J4024">
        <v>1421432810</v>
      </c>
      <c r="K4024" t="b">
        <v>0</v>
      </c>
      <c r="L4024">
        <v>6</v>
      </c>
      <c r="M4024" t="b">
        <v>0</v>
      </c>
      <c r="N4024" t="s">
        <v>8269</v>
      </c>
      <c r="O4024" s="9">
        <f>(((J4024/60)/60)/24)+DATE(1970,1,1)</f>
        <v>42020.768634259264</v>
      </c>
      <c r="P4024" t="str">
        <f>LEFT(N4024,SEARCH("/",N4024)-1)</f>
        <v>theater</v>
      </c>
      <c r="Q4024" t="str">
        <f>RIGHT(N4024,LEN(N4024)-SEARCH("/",N4024))</f>
        <v>plays</v>
      </c>
      <c r="R4024">
        <f>YEAR(O4024)</f>
        <v>2015</v>
      </c>
    </row>
    <row r="4025" spans="1:18" ht="29" x14ac:dyDescent="0.35">
      <c r="A4025">
        <v>1548</v>
      </c>
      <c r="B4025" s="3" t="s">
        <v>1549</v>
      </c>
      <c r="C4025" s="3" t="s">
        <v>5658</v>
      </c>
      <c r="D4025" s="6">
        <v>700</v>
      </c>
      <c r="E4025" s="8">
        <v>60</v>
      </c>
      <c r="F4025" t="s">
        <v>8220</v>
      </c>
      <c r="G4025" t="s">
        <v>8223</v>
      </c>
      <c r="H4025" t="s">
        <v>8245</v>
      </c>
      <c r="I4025">
        <v>1447020620</v>
      </c>
      <c r="J4025">
        <v>1444425020</v>
      </c>
      <c r="K4025" t="b">
        <v>0</v>
      </c>
      <c r="L4025">
        <v>1</v>
      </c>
      <c r="M4025" t="b">
        <v>0</v>
      </c>
      <c r="N4025" t="s">
        <v>8287</v>
      </c>
      <c r="O4025" s="9">
        <f>(((J4025/60)/60)/24)+DATE(1970,1,1)</f>
        <v>42286.88217592593</v>
      </c>
      <c r="P4025" t="str">
        <f>LEFT(N4025,SEARCH("/",N4025)-1)</f>
        <v>photography</v>
      </c>
      <c r="Q4025" t="str">
        <f>RIGHT(N4025,LEN(N4025)-SEARCH("/",N4025))</f>
        <v>nature</v>
      </c>
      <c r="R4025">
        <f>YEAR(O4025)</f>
        <v>2015</v>
      </c>
    </row>
    <row r="4026" spans="1:18" ht="58" x14ac:dyDescent="0.35">
      <c r="A4026">
        <v>3642</v>
      </c>
      <c r="B4026" s="3" t="s">
        <v>3640</v>
      </c>
      <c r="C4026" s="3" t="s">
        <v>7752</v>
      </c>
      <c r="D4026" s="6">
        <v>700</v>
      </c>
      <c r="E4026" s="8">
        <v>15</v>
      </c>
      <c r="F4026" t="s">
        <v>8220</v>
      </c>
      <c r="G4026" t="s">
        <v>8235</v>
      </c>
      <c r="H4026" t="s">
        <v>8248</v>
      </c>
      <c r="I4026">
        <v>1448902800</v>
      </c>
      <c r="J4026">
        <v>1445369727</v>
      </c>
      <c r="K4026" t="b">
        <v>0</v>
      </c>
      <c r="L4026">
        <v>2</v>
      </c>
      <c r="M4026" t="b">
        <v>0</v>
      </c>
      <c r="N4026" t="s">
        <v>8303</v>
      </c>
      <c r="O4026" s="9">
        <f>(((J4026/60)/60)/24)+DATE(1970,1,1)</f>
        <v>42297.816284722227</v>
      </c>
      <c r="P4026" t="str">
        <f>LEFT(N4026,SEARCH("/",N4026)-1)</f>
        <v>theater</v>
      </c>
      <c r="Q4026" t="str">
        <f>RIGHT(N4026,LEN(N4026)-SEARCH("/",N4026))</f>
        <v>musical</v>
      </c>
      <c r="R4026">
        <f>YEAR(O4026)</f>
        <v>2015</v>
      </c>
    </row>
    <row r="4027" spans="1:18" ht="43.5" x14ac:dyDescent="0.35">
      <c r="A4027">
        <v>3737</v>
      </c>
      <c r="B4027" s="3" t="s">
        <v>3734</v>
      </c>
      <c r="C4027" s="3" t="s">
        <v>7847</v>
      </c>
      <c r="D4027" s="6">
        <v>700</v>
      </c>
      <c r="E4027" s="8">
        <v>150</v>
      </c>
      <c r="F4027" t="s">
        <v>8220</v>
      </c>
      <c r="G4027" t="s">
        <v>8223</v>
      </c>
      <c r="H4027" t="s">
        <v>8245</v>
      </c>
      <c r="I4027">
        <v>1447311540</v>
      </c>
      <c r="J4027">
        <v>1445358903</v>
      </c>
      <c r="K4027" t="b">
        <v>0</v>
      </c>
      <c r="L4027">
        <v>4</v>
      </c>
      <c r="M4027" t="b">
        <v>0</v>
      </c>
      <c r="N4027" t="s">
        <v>8269</v>
      </c>
      <c r="O4027" s="9">
        <f>(((J4027/60)/60)/24)+DATE(1970,1,1)</f>
        <v>42297.691006944442</v>
      </c>
      <c r="P4027" t="str">
        <f>LEFT(N4027,SEARCH("/",N4027)-1)</f>
        <v>theater</v>
      </c>
      <c r="Q4027" t="str">
        <f>RIGHT(N4027,LEN(N4027)-SEARCH("/",N4027))</f>
        <v>plays</v>
      </c>
      <c r="R4027">
        <f>YEAR(O4027)</f>
        <v>2015</v>
      </c>
    </row>
    <row r="4028" spans="1:18" ht="58" x14ac:dyDescent="0.35">
      <c r="A4028">
        <v>4037</v>
      </c>
      <c r="B4028" s="3" t="s">
        <v>4033</v>
      </c>
      <c r="C4028" s="3" t="s">
        <v>8141</v>
      </c>
      <c r="D4028" s="6">
        <v>700</v>
      </c>
      <c r="E4028" s="8">
        <v>80</v>
      </c>
      <c r="F4028" t="s">
        <v>8220</v>
      </c>
      <c r="G4028" t="s">
        <v>8223</v>
      </c>
      <c r="H4028" t="s">
        <v>8245</v>
      </c>
      <c r="I4028">
        <v>1464099900</v>
      </c>
      <c r="J4028">
        <v>1462585315</v>
      </c>
      <c r="K4028" t="b">
        <v>0</v>
      </c>
      <c r="L4028">
        <v>2</v>
      </c>
      <c r="M4028" t="b">
        <v>0</v>
      </c>
      <c r="N4028" t="s">
        <v>8269</v>
      </c>
      <c r="O4028" s="9">
        <f>(((J4028/60)/60)/24)+DATE(1970,1,1)</f>
        <v>42497.070775462969</v>
      </c>
      <c r="P4028" t="str">
        <f>LEFT(N4028,SEARCH("/",N4028)-1)</f>
        <v>theater</v>
      </c>
      <c r="Q4028" t="str">
        <f>RIGHT(N4028,LEN(N4028)-SEARCH("/",N4028))</f>
        <v>plays</v>
      </c>
      <c r="R4028">
        <f>YEAR(O4028)</f>
        <v>2016</v>
      </c>
    </row>
    <row r="4029" spans="1:18" ht="43.5" x14ac:dyDescent="0.35">
      <c r="A4029">
        <v>4076</v>
      </c>
      <c r="B4029" s="3" t="s">
        <v>4072</v>
      </c>
      <c r="C4029" s="3" t="s">
        <v>8179</v>
      </c>
      <c r="D4029" s="6">
        <v>700</v>
      </c>
      <c r="E4029" s="8">
        <v>0</v>
      </c>
      <c r="F4029" t="s">
        <v>8220</v>
      </c>
      <c r="G4029" t="s">
        <v>8223</v>
      </c>
      <c r="H4029" t="s">
        <v>8245</v>
      </c>
      <c r="I4029">
        <v>1413921060</v>
      </c>
      <c r="J4029">
        <v>1411499149</v>
      </c>
      <c r="K4029" t="b">
        <v>0</v>
      </c>
      <c r="L4029">
        <v>0</v>
      </c>
      <c r="M4029" t="b">
        <v>0</v>
      </c>
      <c r="N4029" t="s">
        <v>8269</v>
      </c>
      <c r="O4029" s="9">
        <f>(((J4029/60)/60)/24)+DATE(1970,1,1)</f>
        <v>41905.795706018522</v>
      </c>
      <c r="P4029" t="str">
        <f>LEFT(N4029,SEARCH("/",N4029)-1)</f>
        <v>theater</v>
      </c>
      <c r="Q4029" t="str">
        <f>RIGHT(N4029,LEN(N4029)-SEARCH("/",N4029))</f>
        <v>plays</v>
      </c>
      <c r="R4029">
        <f>YEAR(O4029)</f>
        <v>2014</v>
      </c>
    </row>
    <row r="4030" spans="1:18" ht="43.5" x14ac:dyDescent="0.35">
      <c r="A4030">
        <v>3975</v>
      </c>
      <c r="B4030" s="3" t="s">
        <v>3972</v>
      </c>
      <c r="C4030" s="3" t="s">
        <v>8082</v>
      </c>
      <c r="D4030" s="6">
        <v>678</v>
      </c>
      <c r="E4030" s="8">
        <v>0</v>
      </c>
      <c r="F4030" t="s">
        <v>8220</v>
      </c>
      <c r="G4030" t="s">
        <v>8223</v>
      </c>
      <c r="H4030" t="s">
        <v>8245</v>
      </c>
      <c r="I4030">
        <v>1468442898</v>
      </c>
      <c r="J4030">
        <v>1465850898</v>
      </c>
      <c r="K4030" t="b">
        <v>0</v>
      </c>
      <c r="L4030">
        <v>0</v>
      </c>
      <c r="M4030" t="b">
        <v>0</v>
      </c>
      <c r="N4030" t="s">
        <v>8269</v>
      </c>
      <c r="O4030" s="9">
        <f>(((J4030/60)/60)/24)+DATE(1970,1,1)</f>
        <v>42534.866875</v>
      </c>
      <c r="P4030" t="str">
        <f>LEFT(N4030,SEARCH("/",N4030)-1)</f>
        <v>theater</v>
      </c>
      <c r="Q4030" t="str">
        <f>RIGHT(N4030,LEN(N4030)-SEARCH("/",N4030))</f>
        <v>plays</v>
      </c>
      <c r="R4030">
        <f>YEAR(O4030)</f>
        <v>2016</v>
      </c>
    </row>
    <row r="4031" spans="1:18" ht="43.5" x14ac:dyDescent="0.35">
      <c r="A4031">
        <v>1914</v>
      </c>
      <c r="B4031" s="3" t="s">
        <v>1915</v>
      </c>
      <c r="C4031" s="3" t="s">
        <v>6024</v>
      </c>
      <c r="D4031" s="6">
        <v>666</v>
      </c>
      <c r="E4031" s="8">
        <v>60</v>
      </c>
      <c r="F4031" t="s">
        <v>8220</v>
      </c>
      <c r="G4031" t="s">
        <v>8223</v>
      </c>
      <c r="H4031" t="s">
        <v>8245</v>
      </c>
      <c r="I4031">
        <v>1414814340</v>
      </c>
      <c r="J4031">
        <v>1413519073</v>
      </c>
      <c r="K4031" t="b">
        <v>0</v>
      </c>
      <c r="L4031">
        <v>2</v>
      </c>
      <c r="M4031" t="b">
        <v>0</v>
      </c>
      <c r="N4031" t="s">
        <v>8292</v>
      </c>
      <c r="O4031" s="9">
        <f>(((J4031/60)/60)/24)+DATE(1970,1,1)</f>
        <v>41929.174456018518</v>
      </c>
      <c r="P4031" t="str">
        <f>LEFT(N4031,SEARCH("/",N4031)-1)</f>
        <v>technology</v>
      </c>
      <c r="Q4031" t="str">
        <f>RIGHT(N4031,LEN(N4031)-SEARCH("/",N4031))</f>
        <v>gadgets</v>
      </c>
      <c r="R4031">
        <f>YEAR(O4031)</f>
        <v>2014</v>
      </c>
    </row>
    <row r="4032" spans="1:18" ht="43.5" x14ac:dyDescent="0.35">
      <c r="A4032">
        <v>201</v>
      </c>
      <c r="B4032" s="3" t="s">
        <v>203</v>
      </c>
      <c r="C4032" s="3" t="s">
        <v>4311</v>
      </c>
      <c r="D4032" s="6">
        <v>650</v>
      </c>
      <c r="E4032" s="8">
        <v>380</v>
      </c>
      <c r="F4032" t="s">
        <v>8220</v>
      </c>
      <c r="G4032" t="s">
        <v>8223</v>
      </c>
      <c r="H4032" t="s">
        <v>8245</v>
      </c>
      <c r="I4032">
        <v>1423424329</v>
      </c>
      <c r="J4032">
        <v>1421696329</v>
      </c>
      <c r="K4032" t="b">
        <v>0</v>
      </c>
      <c r="L4032">
        <v>7</v>
      </c>
      <c r="M4032" t="b">
        <v>0</v>
      </c>
      <c r="N4032" t="s">
        <v>8266</v>
      </c>
      <c r="O4032" s="9">
        <f>(((J4032/60)/60)/24)+DATE(1970,1,1)</f>
        <v>42023.818622685183</v>
      </c>
      <c r="P4032" t="str">
        <f>LEFT(N4032,SEARCH("/",N4032)-1)</f>
        <v>film &amp; video</v>
      </c>
      <c r="Q4032" t="str">
        <f>RIGHT(N4032,LEN(N4032)-SEARCH("/",N4032))</f>
        <v>drama</v>
      </c>
      <c r="R4032">
        <f>YEAR(O4032)</f>
        <v>2015</v>
      </c>
    </row>
    <row r="4033" spans="1:18" ht="58" x14ac:dyDescent="0.35">
      <c r="A4033">
        <v>1078</v>
      </c>
      <c r="B4033" s="3" t="s">
        <v>1079</v>
      </c>
      <c r="C4033" s="3" t="s">
        <v>5188</v>
      </c>
      <c r="D4033" s="6">
        <v>600</v>
      </c>
      <c r="E4033" s="8">
        <v>45</v>
      </c>
      <c r="F4033" t="s">
        <v>8220</v>
      </c>
      <c r="G4033" t="s">
        <v>8223</v>
      </c>
      <c r="H4033" t="s">
        <v>8245</v>
      </c>
      <c r="I4033">
        <v>1311309721</v>
      </c>
      <c r="J4033">
        <v>1307421721</v>
      </c>
      <c r="K4033" t="b">
        <v>0</v>
      </c>
      <c r="L4033">
        <v>5</v>
      </c>
      <c r="M4033" t="b">
        <v>0</v>
      </c>
      <c r="N4033" t="s">
        <v>8280</v>
      </c>
      <c r="O4033" s="9">
        <f>(((J4033/60)/60)/24)+DATE(1970,1,1)</f>
        <v>40701.195844907408</v>
      </c>
      <c r="P4033" t="str">
        <f>LEFT(N4033,SEARCH("/",N4033)-1)</f>
        <v>games</v>
      </c>
      <c r="Q4033" t="str">
        <f>RIGHT(N4033,LEN(N4033)-SEARCH("/",N4033))</f>
        <v>video games</v>
      </c>
      <c r="R4033">
        <f>YEAR(O4033)</f>
        <v>2011</v>
      </c>
    </row>
    <row r="4034" spans="1:18" ht="58" x14ac:dyDescent="0.35">
      <c r="A4034">
        <v>2855</v>
      </c>
      <c r="B4034" s="3" t="s">
        <v>2855</v>
      </c>
      <c r="C4034" s="3" t="s">
        <v>6965</v>
      </c>
      <c r="D4034" s="6">
        <v>600</v>
      </c>
      <c r="E4034" s="8">
        <v>300</v>
      </c>
      <c r="F4034" t="s">
        <v>8220</v>
      </c>
      <c r="G4034" t="s">
        <v>8223</v>
      </c>
      <c r="H4034" t="s">
        <v>8245</v>
      </c>
      <c r="I4034">
        <v>1454110440</v>
      </c>
      <c r="J4034">
        <v>1451607071</v>
      </c>
      <c r="K4034" t="b">
        <v>0</v>
      </c>
      <c r="L4034">
        <v>5</v>
      </c>
      <c r="M4034" t="b">
        <v>0</v>
      </c>
      <c r="N4034" t="s">
        <v>8269</v>
      </c>
      <c r="O4034" s="9">
        <f>(((J4034/60)/60)/24)+DATE(1970,1,1)</f>
        <v>42370.007766203707</v>
      </c>
      <c r="P4034" t="str">
        <f>LEFT(N4034,SEARCH("/",N4034)-1)</f>
        <v>theater</v>
      </c>
      <c r="Q4034" t="str">
        <f>RIGHT(N4034,LEN(N4034)-SEARCH("/",N4034))</f>
        <v>plays</v>
      </c>
      <c r="R4034">
        <f>YEAR(O4034)</f>
        <v>2016</v>
      </c>
    </row>
    <row r="4035" spans="1:18" ht="43.5" x14ac:dyDescent="0.35">
      <c r="A4035">
        <v>2919</v>
      </c>
      <c r="B4035" s="3" t="s">
        <v>2919</v>
      </c>
      <c r="C4035" s="3" t="s">
        <v>7029</v>
      </c>
      <c r="D4035" s="6">
        <v>600</v>
      </c>
      <c r="E4035" s="8">
        <v>51</v>
      </c>
      <c r="F4035" t="s">
        <v>8220</v>
      </c>
      <c r="G4035" t="s">
        <v>8223</v>
      </c>
      <c r="H4035" t="s">
        <v>8245</v>
      </c>
      <c r="I4035">
        <v>1407250329</v>
      </c>
      <c r="J4035">
        <v>1404658329</v>
      </c>
      <c r="K4035" t="b">
        <v>0</v>
      </c>
      <c r="L4035">
        <v>6</v>
      </c>
      <c r="M4035" t="b">
        <v>0</v>
      </c>
      <c r="N4035" t="s">
        <v>8269</v>
      </c>
      <c r="O4035" s="9">
        <f>(((J4035/60)/60)/24)+DATE(1970,1,1)</f>
        <v>41826.61954861111</v>
      </c>
      <c r="P4035" t="str">
        <f>LEFT(N4035,SEARCH("/",N4035)-1)</f>
        <v>theater</v>
      </c>
      <c r="Q4035" t="str">
        <f>RIGHT(N4035,LEN(N4035)-SEARCH("/",N4035))</f>
        <v>plays</v>
      </c>
      <c r="R4035">
        <f>YEAR(O4035)</f>
        <v>2014</v>
      </c>
    </row>
    <row r="4036" spans="1:18" ht="43.5" x14ac:dyDescent="0.35">
      <c r="A4036">
        <v>3795</v>
      </c>
      <c r="B4036" s="3" t="s">
        <v>3792</v>
      </c>
      <c r="C4036" s="3" t="s">
        <v>7905</v>
      </c>
      <c r="D4036" s="6">
        <v>600</v>
      </c>
      <c r="E4036" s="8">
        <v>10</v>
      </c>
      <c r="F4036" t="s">
        <v>8220</v>
      </c>
      <c r="G4036" t="s">
        <v>8224</v>
      </c>
      <c r="H4036" t="s">
        <v>8246</v>
      </c>
      <c r="I4036">
        <v>1440801000</v>
      </c>
      <c r="J4036">
        <v>1437042490</v>
      </c>
      <c r="K4036" t="b">
        <v>0</v>
      </c>
      <c r="L4036">
        <v>2</v>
      </c>
      <c r="M4036" t="b">
        <v>0</v>
      </c>
      <c r="N4036" t="s">
        <v>8303</v>
      </c>
      <c r="O4036" s="9">
        <f>(((J4036/60)/60)/24)+DATE(1970,1,1)</f>
        <v>42201.436226851853</v>
      </c>
      <c r="P4036" t="str">
        <f>LEFT(N4036,SEARCH("/",N4036)-1)</f>
        <v>theater</v>
      </c>
      <c r="Q4036" t="str">
        <f>RIGHT(N4036,LEN(N4036)-SEARCH("/",N4036))</f>
        <v>musical</v>
      </c>
      <c r="R4036">
        <f>YEAR(O4036)</f>
        <v>2015</v>
      </c>
    </row>
    <row r="4037" spans="1:18" ht="43.5" x14ac:dyDescent="0.35">
      <c r="A4037">
        <v>4020</v>
      </c>
      <c r="B4037" s="3" t="s">
        <v>4016</v>
      </c>
      <c r="C4037" s="3" t="s">
        <v>8125</v>
      </c>
      <c r="D4037" s="6">
        <v>600</v>
      </c>
      <c r="E4037" s="8">
        <v>100</v>
      </c>
      <c r="F4037" t="s">
        <v>8220</v>
      </c>
      <c r="G4037" t="s">
        <v>8223</v>
      </c>
      <c r="H4037" t="s">
        <v>8245</v>
      </c>
      <c r="I4037">
        <v>1427168099</v>
      </c>
      <c r="J4037">
        <v>1424579699</v>
      </c>
      <c r="K4037" t="b">
        <v>0</v>
      </c>
      <c r="L4037">
        <v>3</v>
      </c>
      <c r="M4037" t="b">
        <v>0</v>
      </c>
      <c r="N4037" t="s">
        <v>8269</v>
      </c>
      <c r="O4037" s="9">
        <f>(((J4037/60)/60)/24)+DATE(1970,1,1)</f>
        <v>42057.190960648149</v>
      </c>
      <c r="P4037" t="str">
        <f>LEFT(N4037,SEARCH("/",N4037)-1)</f>
        <v>theater</v>
      </c>
      <c r="Q4037" t="str">
        <f>RIGHT(N4037,LEN(N4037)-SEARCH("/",N4037))</f>
        <v>plays</v>
      </c>
      <c r="R4037">
        <f>YEAR(O4037)</f>
        <v>2015</v>
      </c>
    </row>
    <row r="4038" spans="1:18" ht="43.5" x14ac:dyDescent="0.35">
      <c r="A4038">
        <v>4044</v>
      </c>
      <c r="B4038" s="3" t="s">
        <v>4040</v>
      </c>
      <c r="C4038" s="3" t="s">
        <v>8148</v>
      </c>
      <c r="D4038" s="6">
        <v>600</v>
      </c>
      <c r="E4038" s="8">
        <v>225</v>
      </c>
      <c r="F4038" t="s">
        <v>8220</v>
      </c>
      <c r="G4038" t="s">
        <v>8223</v>
      </c>
      <c r="H4038" t="s">
        <v>8245</v>
      </c>
      <c r="I4038">
        <v>1428642000</v>
      </c>
      <c r="J4038">
        <v>1426050982</v>
      </c>
      <c r="K4038" t="b">
        <v>0</v>
      </c>
      <c r="L4038">
        <v>4</v>
      </c>
      <c r="M4038" t="b">
        <v>0</v>
      </c>
      <c r="N4038" t="s">
        <v>8269</v>
      </c>
      <c r="O4038" s="9">
        <f>(((J4038/60)/60)/24)+DATE(1970,1,1)</f>
        <v>42074.219699074078</v>
      </c>
      <c r="P4038" t="str">
        <f>LEFT(N4038,SEARCH("/",N4038)-1)</f>
        <v>theater</v>
      </c>
      <c r="Q4038" t="str">
        <f>RIGHT(N4038,LEN(N4038)-SEARCH("/",N4038))</f>
        <v>plays</v>
      </c>
      <c r="R4038">
        <f>YEAR(O4038)</f>
        <v>2015</v>
      </c>
    </row>
    <row r="4039" spans="1:18" ht="43.5" x14ac:dyDescent="0.35">
      <c r="A4039">
        <v>4101</v>
      </c>
      <c r="B4039" s="3" t="s">
        <v>4097</v>
      </c>
      <c r="C4039" s="3" t="s">
        <v>8204</v>
      </c>
      <c r="D4039" s="6">
        <v>600</v>
      </c>
      <c r="E4039" s="8">
        <v>0</v>
      </c>
      <c r="F4039" t="s">
        <v>8220</v>
      </c>
      <c r="G4039" t="s">
        <v>8223</v>
      </c>
      <c r="H4039" t="s">
        <v>8245</v>
      </c>
      <c r="I4039">
        <v>1485380482</v>
      </c>
      <c r="J4039">
        <v>1482788482</v>
      </c>
      <c r="K4039" t="b">
        <v>0</v>
      </c>
      <c r="L4039">
        <v>0</v>
      </c>
      <c r="M4039" t="b">
        <v>0</v>
      </c>
      <c r="N4039" t="s">
        <v>8269</v>
      </c>
      <c r="O4039" s="9">
        <f>(((J4039/60)/60)/24)+DATE(1970,1,1)</f>
        <v>42730.903726851851</v>
      </c>
      <c r="P4039" t="str">
        <f>LEFT(N4039,SEARCH("/",N4039)-1)</f>
        <v>theater</v>
      </c>
      <c r="Q4039" t="str">
        <f>RIGHT(N4039,LEN(N4039)-SEARCH("/",N4039))</f>
        <v>plays</v>
      </c>
      <c r="R4039">
        <f>YEAR(O4039)</f>
        <v>2016</v>
      </c>
    </row>
    <row r="4040" spans="1:18" ht="58" x14ac:dyDescent="0.35">
      <c r="A4040">
        <v>4012</v>
      </c>
      <c r="B4040" s="3" t="s">
        <v>4008</v>
      </c>
      <c r="C4040" s="3" t="s">
        <v>8117</v>
      </c>
      <c r="D4040" s="6">
        <v>575</v>
      </c>
      <c r="E4040" s="8">
        <v>0</v>
      </c>
      <c r="F4040" t="s">
        <v>8220</v>
      </c>
      <c r="G4040" t="s">
        <v>8224</v>
      </c>
      <c r="H4040" t="s">
        <v>8246</v>
      </c>
      <c r="I4040">
        <v>1430571849</v>
      </c>
      <c r="J4040">
        <v>1427979849</v>
      </c>
      <c r="K4040" t="b">
        <v>0</v>
      </c>
      <c r="L4040">
        <v>0</v>
      </c>
      <c r="M4040" t="b">
        <v>0</v>
      </c>
      <c r="N4040" t="s">
        <v>8269</v>
      </c>
      <c r="O4040" s="9">
        <f>(((J4040/60)/60)/24)+DATE(1970,1,1)</f>
        <v>42096.544548611113</v>
      </c>
      <c r="P4040" t="str">
        <f>LEFT(N4040,SEARCH("/",N4040)-1)</f>
        <v>theater</v>
      </c>
      <c r="Q4040" t="str">
        <f>RIGHT(N4040,LEN(N4040)-SEARCH("/",N4040))</f>
        <v>plays</v>
      </c>
      <c r="R4040">
        <f>YEAR(O4040)</f>
        <v>2015</v>
      </c>
    </row>
    <row r="4041" spans="1:18" ht="43.5" x14ac:dyDescent="0.35">
      <c r="A4041">
        <v>461</v>
      </c>
      <c r="B4041" s="3" t="s">
        <v>462</v>
      </c>
      <c r="C4041" s="3" t="s">
        <v>4571</v>
      </c>
      <c r="D4041" s="6">
        <v>550</v>
      </c>
      <c r="E4041" s="8">
        <v>0</v>
      </c>
      <c r="F4041" t="s">
        <v>8220</v>
      </c>
      <c r="G4041" t="s">
        <v>8224</v>
      </c>
      <c r="H4041" t="s">
        <v>8246</v>
      </c>
      <c r="I4041">
        <v>1370204367</v>
      </c>
      <c r="J4041">
        <v>1368476367</v>
      </c>
      <c r="K4041" t="b">
        <v>0</v>
      </c>
      <c r="L4041">
        <v>0</v>
      </c>
      <c r="M4041" t="b">
        <v>0</v>
      </c>
      <c r="N4041" t="s">
        <v>8268</v>
      </c>
      <c r="O4041" s="9">
        <f>(((J4041/60)/60)/24)+DATE(1970,1,1)</f>
        <v>41407.84684027778</v>
      </c>
      <c r="P4041" t="str">
        <f>LEFT(N4041,SEARCH("/",N4041)-1)</f>
        <v>film &amp; video</v>
      </c>
      <c r="Q4041" t="str">
        <f>RIGHT(N4041,LEN(N4041)-SEARCH("/",N4041))</f>
        <v>animation</v>
      </c>
      <c r="R4041">
        <f>YEAR(O4041)</f>
        <v>2013</v>
      </c>
    </row>
    <row r="4042" spans="1:18" ht="43.5" x14ac:dyDescent="0.35">
      <c r="A4042">
        <v>910</v>
      </c>
      <c r="B4042" s="3" t="s">
        <v>911</v>
      </c>
      <c r="C4042" s="3" t="s">
        <v>5020</v>
      </c>
      <c r="D4042" s="6">
        <v>550</v>
      </c>
      <c r="E4042" s="8">
        <v>123</v>
      </c>
      <c r="F4042" t="s">
        <v>8220</v>
      </c>
      <c r="G4042" t="s">
        <v>8224</v>
      </c>
      <c r="H4042" t="s">
        <v>8246</v>
      </c>
      <c r="I4042">
        <v>1488546319</v>
      </c>
      <c r="J4042">
        <v>1483362319</v>
      </c>
      <c r="K4042" t="b">
        <v>0</v>
      </c>
      <c r="L4042">
        <v>5</v>
      </c>
      <c r="M4042" t="b">
        <v>0</v>
      </c>
      <c r="N4042" t="s">
        <v>8276</v>
      </c>
      <c r="O4042" s="9">
        <f>(((J4042/60)/60)/24)+DATE(1970,1,1)</f>
        <v>42737.545358796298</v>
      </c>
      <c r="P4042" t="str">
        <f>LEFT(N4042,SEARCH("/",N4042)-1)</f>
        <v>music</v>
      </c>
      <c r="Q4042" t="str">
        <f>RIGHT(N4042,LEN(N4042)-SEARCH("/",N4042))</f>
        <v>jazz</v>
      </c>
      <c r="R4042">
        <f>YEAR(O4042)</f>
        <v>2017</v>
      </c>
    </row>
    <row r="4043" spans="1:18" x14ac:dyDescent="0.35">
      <c r="A4043">
        <v>1084</v>
      </c>
      <c r="B4043" s="3" t="s">
        <v>1085</v>
      </c>
      <c r="C4043" s="3" t="s">
        <v>5194</v>
      </c>
      <c r="D4043" s="6">
        <v>550</v>
      </c>
      <c r="E4043" s="8">
        <v>0</v>
      </c>
      <c r="F4043" t="s">
        <v>8220</v>
      </c>
      <c r="G4043" t="s">
        <v>8223</v>
      </c>
      <c r="H4043" t="s">
        <v>8245</v>
      </c>
      <c r="I4043">
        <v>1407534804</v>
      </c>
      <c r="J4043">
        <v>1404942804</v>
      </c>
      <c r="K4043" t="b">
        <v>0</v>
      </c>
      <c r="L4043">
        <v>0</v>
      </c>
      <c r="M4043" t="b">
        <v>0</v>
      </c>
      <c r="N4043" t="s">
        <v>8280</v>
      </c>
      <c r="O4043" s="9">
        <f>(((J4043/60)/60)/24)+DATE(1970,1,1)</f>
        <v>41829.912083333329</v>
      </c>
      <c r="P4043" t="str">
        <f>LEFT(N4043,SEARCH("/",N4043)-1)</f>
        <v>games</v>
      </c>
      <c r="Q4043" t="str">
        <f>RIGHT(N4043,LEN(N4043)-SEARCH("/",N4043))</f>
        <v>video games</v>
      </c>
      <c r="R4043">
        <f>YEAR(O4043)</f>
        <v>2014</v>
      </c>
    </row>
    <row r="4044" spans="1:18" ht="43.5" x14ac:dyDescent="0.35">
      <c r="A4044">
        <v>2844</v>
      </c>
      <c r="B4044" s="3" t="s">
        <v>2844</v>
      </c>
      <c r="C4044" s="3" t="s">
        <v>6954</v>
      </c>
      <c r="D4044" s="6">
        <v>550</v>
      </c>
      <c r="E4044" s="8">
        <v>30</v>
      </c>
      <c r="F4044" t="s">
        <v>8220</v>
      </c>
      <c r="G4044" t="s">
        <v>8238</v>
      </c>
      <c r="H4044" t="s">
        <v>8248</v>
      </c>
      <c r="I4044">
        <v>1483535180</v>
      </c>
      <c r="J4044">
        <v>1480943180</v>
      </c>
      <c r="K4044" t="b">
        <v>0</v>
      </c>
      <c r="L4044">
        <v>1</v>
      </c>
      <c r="M4044" t="b">
        <v>0</v>
      </c>
      <c r="N4044" t="s">
        <v>8269</v>
      </c>
      <c r="O4044" s="9">
        <f>(((J4044/60)/60)/24)+DATE(1970,1,1)</f>
        <v>42709.546064814815</v>
      </c>
      <c r="P4044" t="str">
        <f>LEFT(N4044,SEARCH("/",N4044)-1)</f>
        <v>theater</v>
      </c>
      <c r="Q4044" t="str">
        <f>RIGHT(N4044,LEN(N4044)-SEARCH("/",N4044))</f>
        <v>plays</v>
      </c>
      <c r="R4044">
        <f>YEAR(O4044)</f>
        <v>2016</v>
      </c>
    </row>
    <row r="4045" spans="1:18" ht="43.5" x14ac:dyDescent="0.35">
      <c r="A4045">
        <v>2773</v>
      </c>
      <c r="B4045" s="3" t="s">
        <v>2773</v>
      </c>
      <c r="C4045" s="3" t="s">
        <v>6883</v>
      </c>
      <c r="D4045" s="6">
        <v>530</v>
      </c>
      <c r="E4045" s="8">
        <v>1</v>
      </c>
      <c r="F4045" t="s">
        <v>8220</v>
      </c>
      <c r="G4045" t="s">
        <v>8228</v>
      </c>
      <c r="H4045" t="s">
        <v>8250</v>
      </c>
      <c r="I4045">
        <v>1461530721</v>
      </c>
      <c r="J4045">
        <v>1460666721</v>
      </c>
      <c r="K4045" t="b">
        <v>0</v>
      </c>
      <c r="L4045">
        <v>1</v>
      </c>
      <c r="M4045" t="b">
        <v>0</v>
      </c>
      <c r="N4045" t="s">
        <v>8302</v>
      </c>
      <c r="O4045" s="9">
        <f>(((J4045/60)/60)/24)+DATE(1970,1,1)</f>
        <v>42474.86482638889</v>
      </c>
      <c r="P4045" t="str">
        <f>LEFT(N4045,SEARCH("/",N4045)-1)</f>
        <v>publishing</v>
      </c>
      <c r="Q4045" t="str">
        <f>RIGHT(N4045,LEN(N4045)-SEARCH("/",N4045))</f>
        <v>children's books</v>
      </c>
      <c r="R4045">
        <f>YEAR(O4045)</f>
        <v>2016</v>
      </c>
    </row>
    <row r="4046" spans="1:18" ht="43.5" x14ac:dyDescent="0.35">
      <c r="A4046">
        <v>4061</v>
      </c>
      <c r="B4046" s="3" t="s">
        <v>4057</v>
      </c>
      <c r="C4046" s="3" t="s">
        <v>8165</v>
      </c>
      <c r="D4046" s="6">
        <v>525</v>
      </c>
      <c r="E4046" s="8">
        <v>0</v>
      </c>
      <c r="F4046" t="s">
        <v>8220</v>
      </c>
      <c r="G4046" t="s">
        <v>8223</v>
      </c>
      <c r="H4046" t="s">
        <v>8245</v>
      </c>
      <c r="I4046">
        <v>1461205423</v>
      </c>
      <c r="J4046">
        <v>1456025023</v>
      </c>
      <c r="K4046" t="b">
        <v>0</v>
      </c>
      <c r="L4046">
        <v>0</v>
      </c>
      <c r="M4046" t="b">
        <v>0</v>
      </c>
      <c r="N4046" t="s">
        <v>8269</v>
      </c>
      <c r="O4046" s="9">
        <f>(((J4046/60)/60)/24)+DATE(1970,1,1)</f>
        <v>42421.141469907408</v>
      </c>
      <c r="P4046" t="str">
        <f>LEFT(N4046,SEARCH("/",N4046)-1)</f>
        <v>theater</v>
      </c>
      <c r="Q4046" t="str">
        <f>RIGHT(N4046,LEN(N4046)-SEARCH("/",N4046))</f>
        <v>plays</v>
      </c>
      <c r="R4046">
        <f>YEAR(O4046)</f>
        <v>2016</v>
      </c>
    </row>
    <row r="4047" spans="1:18" ht="29" x14ac:dyDescent="0.35">
      <c r="A4047">
        <v>1588</v>
      </c>
      <c r="B4047" s="3" t="s">
        <v>1589</v>
      </c>
      <c r="C4047" s="3" t="s">
        <v>5698</v>
      </c>
      <c r="D4047" s="6">
        <v>516</v>
      </c>
      <c r="E4047" s="8">
        <v>0</v>
      </c>
      <c r="F4047" t="s">
        <v>8220</v>
      </c>
      <c r="G4047" t="s">
        <v>8223</v>
      </c>
      <c r="H4047" t="s">
        <v>8245</v>
      </c>
      <c r="I4047">
        <v>1422735120</v>
      </c>
      <c r="J4047">
        <v>1420091999</v>
      </c>
      <c r="K4047" t="b">
        <v>0</v>
      </c>
      <c r="L4047">
        <v>0</v>
      </c>
      <c r="M4047" t="b">
        <v>0</v>
      </c>
      <c r="N4047" t="s">
        <v>8289</v>
      </c>
      <c r="O4047" s="9">
        <f>(((J4047/60)/60)/24)+DATE(1970,1,1)</f>
        <v>42005.24998842593</v>
      </c>
      <c r="P4047" t="str">
        <f>LEFT(N4047,SEARCH("/",N4047)-1)</f>
        <v>photography</v>
      </c>
      <c r="Q4047" t="str">
        <f>RIGHT(N4047,LEN(N4047)-SEARCH("/",N4047))</f>
        <v>places</v>
      </c>
      <c r="R4047">
        <f>YEAR(O4047)</f>
        <v>2015</v>
      </c>
    </row>
    <row r="4048" spans="1:18" ht="29" x14ac:dyDescent="0.35">
      <c r="A4048">
        <v>465</v>
      </c>
      <c r="B4048" s="3" t="s">
        <v>466</v>
      </c>
      <c r="C4048" s="3" t="s">
        <v>4575</v>
      </c>
      <c r="D4048" s="6">
        <v>512</v>
      </c>
      <c r="E4048" s="8">
        <v>138</v>
      </c>
      <c r="F4048" t="s">
        <v>8220</v>
      </c>
      <c r="G4048" t="s">
        <v>8223</v>
      </c>
      <c r="H4048" t="s">
        <v>8245</v>
      </c>
      <c r="I4048">
        <v>1403837574</v>
      </c>
      <c r="J4048">
        <v>1402455174</v>
      </c>
      <c r="K4048" t="b">
        <v>0</v>
      </c>
      <c r="L4048">
        <v>8</v>
      </c>
      <c r="M4048" t="b">
        <v>0</v>
      </c>
      <c r="N4048" t="s">
        <v>8268</v>
      </c>
      <c r="O4048" s="9">
        <f>(((J4048/60)/60)/24)+DATE(1970,1,1)</f>
        <v>41801.120069444441</v>
      </c>
      <c r="P4048" t="str">
        <f>LEFT(N4048,SEARCH("/",N4048)-1)</f>
        <v>film &amp; video</v>
      </c>
      <c r="Q4048" t="str">
        <f>RIGHT(N4048,LEN(N4048)-SEARCH("/",N4048))</f>
        <v>animation</v>
      </c>
      <c r="R4048">
        <f>YEAR(O4048)</f>
        <v>2014</v>
      </c>
    </row>
    <row r="4049" spans="1:18" ht="43.5" x14ac:dyDescent="0.35">
      <c r="A4049">
        <v>544</v>
      </c>
      <c r="B4049" s="3" t="s">
        <v>545</v>
      </c>
      <c r="C4049" s="3" t="s">
        <v>4654</v>
      </c>
      <c r="D4049" s="6">
        <v>500</v>
      </c>
      <c r="E4049" s="8">
        <v>6</v>
      </c>
      <c r="F4049" t="s">
        <v>8220</v>
      </c>
      <c r="G4049" t="s">
        <v>8223</v>
      </c>
      <c r="H4049" t="s">
        <v>8245</v>
      </c>
      <c r="I4049">
        <v>1467647160</v>
      </c>
      <c r="J4049">
        <v>1465055160</v>
      </c>
      <c r="K4049" t="b">
        <v>0</v>
      </c>
      <c r="L4049">
        <v>2</v>
      </c>
      <c r="M4049" t="b">
        <v>0</v>
      </c>
      <c r="N4049" t="s">
        <v>8270</v>
      </c>
      <c r="O4049" s="9">
        <f>(((J4049/60)/60)/24)+DATE(1970,1,1)</f>
        <v>42525.656944444447</v>
      </c>
      <c r="P4049" t="str">
        <f>LEFT(N4049,SEARCH("/",N4049)-1)</f>
        <v>technology</v>
      </c>
      <c r="Q4049" t="str">
        <f>RIGHT(N4049,LEN(N4049)-SEARCH("/",N4049))</f>
        <v>web</v>
      </c>
      <c r="R4049">
        <f>YEAR(O4049)</f>
        <v>2016</v>
      </c>
    </row>
    <row r="4050" spans="1:18" ht="58" x14ac:dyDescent="0.35">
      <c r="A4050">
        <v>593</v>
      </c>
      <c r="B4050" s="3" t="s">
        <v>594</v>
      </c>
      <c r="C4050" s="3" t="s">
        <v>4703</v>
      </c>
      <c r="D4050" s="6">
        <v>500</v>
      </c>
      <c r="E4050" s="8">
        <v>115</v>
      </c>
      <c r="F4050" t="s">
        <v>8220</v>
      </c>
      <c r="G4050" t="s">
        <v>8224</v>
      </c>
      <c r="H4050" t="s">
        <v>8246</v>
      </c>
      <c r="I4050">
        <v>1428333345</v>
      </c>
      <c r="J4050">
        <v>1425744945</v>
      </c>
      <c r="K4050" t="b">
        <v>0</v>
      </c>
      <c r="L4050">
        <v>7</v>
      </c>
      <c r="M4050" t="b">
        <v>0</v>
      </c>
      <c r="N4050" t="s">
        <v>8270</v>
      </c>
      <c r="O4050" s="9">
        <f>(((J4050/60)/60)/24)+DATE(1970,1,1)</f>
        <v>42070.677604166667</v>
      </c>
      <c r="P4050" t="str">
        <f>LEFT(N4050,SEARCH("/",N4050)-1)</f>
        <v>technology</v>
      </c>
      <c r="Q4050" t="str">
        <f>RIGHT(N4050,LEN(N4050)-SEARCH("/",N4050))</f>
        <v>web</v>
      </c>
      <c r="R4050">
        <f>YEAR(O4050)</f>
        <v>2015</v>
      </c>
    </row>
    <row r="4051" spans="1:18" ht="43.5" x14ac:dyDescent="0.35">
      <c r="A4051">
        <v>774</v>
      </c>
      <c r="B4051" s="3" t="s">
        <v>775</v>
      </c>
      <c r="C4051" s="3" t="s">
        <v>4884</v>
      </c>
      <c r="D4051" s="6">
        <v>500</v>
      </c>
      <c r="E4051" s="8">
        <v>351</v>
      </c>
      <c r="F4051" t="s">
        <v>8220</v>
      </c>
      <c r="G4051" t="s">
        <v>8223</v>
      </c>
      <c r="H4051" t="s">
        <v>8245</v>
      </c>
      <c r="I4051">
        <v>1393181018</v>
      </c>
      <c r="J4051">
        <v>1390589018</v>
      </c>
      <c r="K4051" t="b">
        <v>0</v>
      </c>
      <c r="L4051">
        <v>9</v>
      </c>
      <c r="M4051" t="b">
        <v>0</v>
      </c>
      <c r="N4051" t="s">
        <v>8273</v>
      </c>
      <c r="O4051" s="9">
        <f>(((J4051/60)/60)/24)+DATE(1970,1,1)</f>
        <v>41663.780300925922</v>
      </c>
      <c r="P4051" t="str">
        <f>LEFT(N4051,SEARCH("/",N4051)-1)</f>
        <v>publishing</v>
      </c>
      <c r="Q4051" t="str">
        <f>RIGHT(N4051,LEN(N4051)-SEARCH("/",N4051))</f>
        <v>fiction</v>
      </c>
      <c r="R4051">
        <f>YEAR(O4051)</f>
        <v>2014</v>
      </c>
    </row>
    <row r="4052" spans="1:18" ht="43.5" x14ac:dyDescent="0.35">
      <c r="A4052">
        <v>778</v>
      </c>
      <c r="B4052" s="3" t="s">
        <v>779</v>
      </c>
      <c r="C4052" s="3" t="s">
        <v>4888</v>
      </c>
      <c r="D4052" s="6">
        <v>500</v>
      </c>
      <c r="E4052" s="8">
        <v>2</v>
      </c>
      <c r="F4052" t="s">
        <v>8220</v>
      </c>
      <c r="G4052" t="s">
        <v>8223</v>
      </c>
      <c r="H4052" t="s">
        <v>8245</v>
      </c>
      <c r="I4052">
        <v>1398876680</v>
      </c>
      <c r="J4052">
        <v>1396284680</v>
      </c>
      <c r="K4052" t="b">
        <v>0</v>
      </c>
      <c r="L4052">
        <v>1</v>
      </c>
      <c r="M4052" t="b">
        <v>0</v>
      </c>
      <c r="N4052" t="s">
        <v>8273</v>
      </c>
      <c r="O4052" s="9">
        <f>(((J4052/60)/60)/24)+DATE(1970,1,1)</f>
        <v>41729.702314814815</v>
      </c>
      <c r="P4052" t="str">
        <f>LEFT(N4052,SEARCH("/",N4052)-1)</f>
        <v>publishing</v>
      </c>
      <c r="Q4052" t="str">
        <f>RIGHT(N4052,LEN(N4052)-SEARCH("/",N4052))</f>
        <v>fiction</v>
      </c>
      <c r="R4052">
        <f>YEAR(O4052)</f>
        <v>2014</v>
      </c>
    </row>
    <row r="4053" spans="1:18" ht="58" x14ac:dyDescent="0.35">
      <c r="A4053">
        <v>886</v>
      </c>
      <c r="B4053" s="3" t="s">
        <v>887</v>
      </c>
      <c r="C4053" s="3" t="s">
        <v>4996</v>
      </c>
      <c r="D4053" s="6">
        <v>500</v>
      </c>
      <c r="E4053" s="8">
        <v>205</v>
      </c>
      <c r="F4053" t="s">
        <v>8220</v>
      </c>
      <c r="G4053" t="s">
        <v>8223</v>
      </c>
      <c r="H4053" t="s">
        <v>8245</v>
      </c>
      <c r="I4053">
        <v>1473972813</v>
      </c>
      <c r="J4053">
        <v>1471812813</v>
      </c>
      <c r="K4053" t="b">
        <v>0</v>
      </c>
      <c r="L4053">
        <v>7</v>
      </c>
      <c r="M4053" t="b">
        <v>0</v>
      </c>
      <c r="N4053" t="s">
        <v>8277</v>
      </c>
      <c r="O4053" s="9">
        <f>(((J4053/60)/60)/24)+DATE(1970,1,1)</f>
        <v>42603.870520833334</v>
      </c>
      <c r="P4053" t="str">
        <f>LEFT(N4053,SEARCH("/",N4053)-1)</f>
        <v>music</v>
      </c>
      <c r="Q4053" t="str">
        <f>RIGHT(N4053,LEN(N4053)-SEARCH("/",N4053))</f>
        <v>indie rock</v>
      </c>
      <c r="R4053">
        <f>YEAR(O4053)</f>
        <v>2016</v>
      </c>
    </row>
    <row r="4054" spans="1:18" ht="43.5" x14ac:dyDescent="0.35">
      <c r="A4054">
        <v>929</v>
      </c>
      <c r="B4054" s="3" t="s">
        <v>930</v>
      </c>
      <c r="C4054" s="3" t="s">
        <v>5039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1333946569</v>
      </c>
      <c r="J4054">
        <v>1331358169</v>
      </c>
      <c r="K4054" t="b">
        <v>0</v>
      </c>
      <c r="L4054">
        <v>0</v>
      </c>
      <c r="M4054" t="b">
        <v>0</v>
      </c>
      <c r="N4054" t="s">
        <v>8276</v>
      </c>
      <c r="O4054" s="9">
        <f>(((J4054/60)/60)/24)+DATE(1970,1,1)</f>
        <v>40978.238067129627</v>
      </c>
      <c r="P4054" t="str">
        <f>LEFT(N4054,SEARCH("/",N4054)-1)</f>
        <v>music</v>
      </c>
      <c r="Q4054" t="str">
        <f>RIGHT(N4054,LEN(N4054)-SEARCH("/",N4054))</f>
        <v>jazz</v>
      </c>
      <c r="R4054">
        <f>YEAR(O4054)</f>
        <v>2012</v>
      </c>
    </row>
    <row r="4055" spans="1:18" ht="43.5" x14ac:dyDescent="0.35">
      <c r="A4055">
        <v>1067</v>
      </c>
      <c r="B4055" s="3" t="s">
        <v>1068</v>
      </c>
      <c r="C4055" s="3" t="s">
        <v>5177</v>
      </c>
      <c r="D4055" s="6">
        <v>500</v>
      </c>
      <c r="E4055" s="8">
        <v>130</v>
      </c>
      <c r="F4055" t="s">
        <v>8220</v>
      </c>
      <c r="G4055" t="s">
        <v>8223</v>
      </c>
      <c r="H4055" t="s">
        <v>8245</v>
      </c>
      <c r="I4055">
        <v>1387657931</v>
      </c>
      <c r="J4055">
        <v>1385065931</v>
      </c>
      <c r="K4055" t="b">
        <v>0</v>
      </c>
      <c r="L4055">
        <v>10</v>
      </c>
      <c r="M4055" t="b">
        <v>0</v>
      </c>
      <c r="N4055" t="s">
        <v>8280</v>
      </c>
      <c r="O4055" s="9">
        <f>(((J4055/60)/60)/24)+DATE(1970,1,1)</f>
        <v>41599.855682870373</v>
      </c>
      <c r="P4055" t="str">
        <f>LEFT(N4055,SEARCH("/",N4055)-1)</f>
        <v>games</v>
      </c>
      <c r="Q4055" t="str">
        <f>RIGHT(N4055,LEN(N4055)-SEARCH("/",N4055))</f>
        <v>video games</v>
      </c>
      <c r="R4055">
        <f>YEAR(O4055)</f>
        <v>2013</v>
      </c>
    </row>
    <row r="4056" spans="1:18" x14ac:dyDescent="0.35">
      <c r="A4056">
        <v>1141</v>
      </c>
      <c r="B4056" s="3" t="s">
        <v>1142</v>
      </c>
      <c r="C4056" s="3" t="s">
        <v>5251</v>
      </c>
      <c r="D4056" s="6">
        <v>500</v>
      </c>
      <c r="E4056" s="8">
        <v>0</v>
      </c>
      <c r="F4056" t="s">
        <v>8220</v>
      </c>
      <c r="G4056" t="s">
        <v>8235</v>
      </c>
      <c r="H4056" t="s">
        <v>8248</v>
      </c>
      <c r="I4056">
        <v>1436460450</v>
      </c>
      <c r="J4056">
        <v>1433868450</v>
      </c>
      <c r="K4056" t="b">
        <v>0</v>
      </c>
      <c r="L4056">
        <v>0</v>
      </c>
      <c r="M4056" t="b">
        <v>0</v>
      </c>
      <c r="N4056" t="s">
        <v>8281</v>
      </c>
      <c r="O4056" s="9">
        <f>(((J4056/60)/60)/24)+DATE(1970,1,1)</f>
        <v>42164.699652777781</v>
      </c>
      <c r="P4056" t="str">
        <f>LEFT(N4056,SEARCH("/",N4056)-1)</f>
        <v>games</v>
      </c>
      <c r="Q4056" t="str">
        <f>RIGHT(N4056,LEN(N4056)-SEARCH("/",N4056))</f>
        <v>mobile games</v>
      </c>
      <c r="R4056">
        <f>YEAR(O4056)</f>
        <v>2015</v>
      </c>
    </row>
    <row r="4057" spans="1:18" ht="43.5" x14ac:dyDescent="0.35">
      <c r="A4057">
        <v>1414</v>
      </c>
      <c r="B4057" s="3" t="s">
        <v>1415</v>
      </c>
      <c r="C4057" s="3" t="s">
        <v>5524</v>
      </c>
      <c r="D4057" s="6">
        <v>500</v>
      </c>
      <c r="E4057" s="8">
        <v>1</v>
      </c>
      <c r="F4057" t="s">
        <v>8220</v>
      </c>
      <c r="G4057" t="s">
        <v>8223</v>
      </c>
      <c r="H4057" t="s">
        <v>8245</v>
      </c>
      <c r="I4057">
        <v>1483423467</v>
      </c>
      <c r="J4057">
        <v>1480831467</v>
      </c>
      <c r="K4057" t="b">
        <v>0</v>
      </c>
      <c r="L4057">
        <v>1</v>
      </c>
      <c r="M4057" t="b">
        <v>0</v>
      </c>
      <c r="N4057" t="s">
        <v>8285</v>
      </c>
      <c r="O4057" s="9">
        <f>(((J4057/60)/60)/24)+DATE(1970,1,1)</f>
        <v>42708.25309027778</v>
      </c>
      <c r="P4057" t="str">
        <f>LEFT(N4057,SEARCH("/",N4057)-1)</f>
        <v>publishing</v>
      </c>
      <c r="Q4057" t="str">
        <f>RIGHT(N4057,LEN(N4057)-SEARCH("/",N4057))</f>
        <v>translations</v>
      </c>
      <c r="R4057">
        <f>YEAR(O4057)</f>
        <v>2016</v>
      </c>
    </row>
    <row r="4058" spans="1:18" ht="58" x14ac:dyDescent="0.35">
      <c r="A4058">
        <v>1542</v>
      </c>
      <c r="B4058" s="3" t="s">
        <v>1543</v>
      </c>
      <c r="C4058" s="3" t="s">
        <v>5652</v>
      </c>
      <c r="D4058" s="6">
        <v>500</v>
      </c>
      <c r="E4058" s="8">
        <v>20</v>
      </c>
      <c r="F4058" t="s">
        <v>8220</v>
      </c>
      <c r="G4058" t="s">
        <v>8228</v>
      </c>
      <c r="H4058" t="s">
        <v>8250</v>
      </c>
      <c r="I4058">
        <v>1435708500</v>
      </c>
      <c r="J4058">
        <v>1434412500</v>
      </c>
      <c r="K4058" t="b">
        <v>0</v>
      </c>
      <c r="L4058">
        <v>1</v>
      </c>
      <c r="M4058" t="b">
        <v>0</v>
      </c>
      <c r="N4058" t="s">
        <v>8287</v>
      </c>
      <c r="O4058" s="9">
        <f>(((J4058/60)/60)/24)+DATE(1970,1,1)</f>
        <v>42170.996527777781</v>
      </c>
      <c r="P4058" t="str">
        <f>LEFT(N4058,SEARCH("/",N4058)-1)</f>
        <v>photography</v>
      </c>
      <c r="Q4058" t="str">
        <f>RIGHT(N4058,LEN(N4058)-SEARCH("/",N4058))</f>
        <v>nature</v>
      </c>
      <c r="R4058">
        <f>YEAR(O4058)</f>
        <v>2015</v>
      </c>
    </row>
    <row r="4059" spans="1:18" ht="43.5" x14ac:dyDescent="0.35">
      <c r="A4059">
        <v>1549</v>
      </c>
      <c r="B4059" s="3" t="s">
        <v>1550</v>
      </c>
      <c r="C4059" s="3" t="s">
        <v>5659</v>
      </c>
      <c r="D4059" s="6">
        <v>500</v>
      </c>
      <c r="E4059" s="8">
        <v>170</v>
      </c>
      <c r="F4059" t="s">
        <v>8220</v>
      </c>
      <c r="G4059" t="s">
        <v>8223</v>
      </c>
      <c r="H4059" t="s">
        <v>8245</v>
      </c>
      <c r="I4059">
        <v>1446524159</v>
      </c>
      <c r="J4059">
        <v>1443928559</v>
      </c>
      <c r="K4059" t="b">
        <v>0</v>
      </c>
      <c r="L4059">
        <v>6</v>
      </c>
      <c r="M4059" t="b">
        <v>0</v>
      </c>
      <c r="N4059" t="s">
        <v>8287</v>
      </c>
      <c r="O4059" s="9">
        <f>(((J4059/60)/60)/24)+DATE(1970,1,1)</f>
        <v>42281.136099537034</v>
      </c>
      <c r="P4059" t="str">
        <f>LEFT(N4059,SEARCH("/",N4059)-1)</f>
        <v>photography</v>
      </c>
      <c r="Q4059" t="str">
        <f>RIGHT(N4059,LEN(N4059)-SEARCH("/",N4059))</f>
        <v>nature</v>
      </c>
      <c r="R4059">
        <f>YEAR(O4059)</f>
        <v>2015</v>
      </c>
    </row>
    <row r="4060" spans="1:18" ht="43.5" x14ac:dyDescent="0.35">
      <c r="A4060">
        <v>1599</v>
      </c>
      <c r="B4060" s="3" t="s">
        <v>1600</v>
      </c>
      <c r="C4060" s="3" t="s">
        <v>5709</v>
      </c>
      <c r="D4060" s="6">
        <v>500</v>
      </c>
      <c r="E4060" s="8">
        <v>0</v>
      </c>
      <c r="F4060" t="s">
        <v>8220</v>
      </c>
      <c r="G4060" t="s">
        <v>8224</v>
      </c>
      <c r="H4060" t="s">
        <v>8246</v>
      </c>
      <c r="I4060">
        <v>1460116576</v>
      </c>
      <c r="J4060">
        <v>1457528176</v>
      </c>
      <c r="K4060" t="b">
        <v>0</v>
      </c>
      <c r="L4060">
        <v>0</v>
      </c>
      <c r="M4060" t="b">
        <v>0</v>
      </c>
      <c r="N4060" t="s">
        <v>8289</v>
      </c>
      <c r="O4060" s="9">
        <f>(((J4060/60)/60)/24)+DATE(1970,1,1)</f>
        <v>42438.53907407407</v>
      </c>
      <c r="P4060" t="str">
        <f>LEFT(N4060,SEARCH("/",N4060)-1)</f>
        <v>photography</v>
      </c>
      <c r="Q4060" t="str">
        <f>RIGHT(N4060,LEN(N4060)-SEARCH("/",N4060))</f>
        <v>places</v>
      </c>
      <c r="R4060">
        <f>YEAR(O4060)</f>
        <v>2016</v>
      </c>
    </row>
    <row r="4061" spans="1:18" ht="43.5" x14ac:dyDescent="0.35">
      <c r="A4061">
        <v>1915</v>
      </c>
      <c r="B4061" s="3" t="s">
        <v>1916</v>
      </c>
      <c r="C4061" s="3" t="s">
        <v>6025</v>
      </c>
      <c r="D4061" s="6">
        <v>500</v>
      </c>
      <c r="E4061" s="8">
        <v>8</v>
      </c>
      <c r="F4061" t="s">
        <v>8220</v>
      </c>
      <c r="G4061" t="s">
        <v>8223</v>
      </c>
      <c r="H4061" t="s">
        <v>8245</v>
      </c>
      <c r="I4061">
        <v>1409620222</v>
      </c>
      <c r="J4061">
        <v>1407892222</v>
      </c>
      <c r="K4061" t="b">
        <v>0</v>
      </c>
      <c r="L4061">
        <v>4</v>
      </c>
      <c r="M4061" t="b">
        <v>0</v>
      </c>
      <c r="N4061" t="s">
        <v>8292</v>
      </c>
      <c r="O4061" s="9">
        <f>(((J4061/60)/60)/24)+DATE(1970,1,1)</f>
        <v>41864.04886574074</v>
      </c>
      <c r="P4061" t="str">
        <f>LEFT(N4061,SEARCH("/",N4061)-1)</f>
        <v>technology</v>
      </c>
      <c r="Q4061" t="str">
        <f>RIGHT(N4061,LEN(N4061)-SEARCH("/",N4061))</f>
        <v>gadgets</v>
      </c>
      <c r="R4061">
        <f>YEAR(O4061)</f>
        <v>2014</v>
      </c>
    </row>
    <row r="4062" spans="1:18" ht="58" x14ac:dyDescent="0.35">
      <c r="A4062">
        <v>1919</v>
      </c>
      <c r="B4062" s="3" t="s">
        <v>1920</v>
      </c>
      <c r="C4062" s="3" t="s">
        <v>6029</v>
      </c>
      <c r="D4062" s="6">
        <v>500</v>
      </c>
      <c r="E4062" s="8">
        <v>237</v>
      </c>
      <c r="F4062" t="s">
        <v>8220</v>
      </c>
      <c r="G4062" t="s">
        <v>8223</v>
      </c>
      <c r="H4062" t="s">
        <v>8245</v>
      </c>
      <c r="I4062">
        <v>1432069249</v>
      </c>
      <c r="J4062">
        <v>1429477249</v>
      </c>
      <c r="K4062" t="b">
        <v>0</v>
      </c>
      <c r="L4062">
        <v>8</v>
      </c>
      <c r="M4062" t="b">
        <v>0</v>
      </c>
      <c r="N4062" t="s">
        <v>8292</v>
      </c>
      <c r="O4062" s="9">
        <f>(((J4062/60)/60)/24)+DATE(1970,1,1)</f>
        <v>42113.875567129624</v>
      </c>
      <c r="P4062" t="str">
        <f>LEFT(N4062,SEARCH("/",N4062)-1)</f>
        <v>technology</v>
      </c>
      <c r="Q4062" t="str">
        <f>RIGHT(N4062,LEN(N4062)-SEARCH("/",N4062))</f>
        <v>gadgets</v>
      </c>
      <c r="R4062">
        <f>YEAR(O4062)</f>
        <v>2015</v>
      </c>
    </row>
    <row r="4063" spans="1:18" ht="58" x14ac:dyDescent="0.35">
      <c r="A4063">
        <v>2123</v>
      </c>
      <c r="B4063" s="3" t="s">
        <v>2124</v>
      </c>
      <c r="C4063" s="3" t="s">
        <v>6233</v>
      </c>
      <c r="D4063" s="6">
        <v>500</v>
      </c>
      <c r="E4063" s="8">
        <v>50</v>
      </c>
      <c r="F4063" t="s">
        <v>8220</v>
      </c>
      <c r="G4063" t="s">
        <v>8223</v>
      </c>
      <c r="H4063" t="s">
        <v>8245</v>
      </c>
      <c r="I4063">
        <v>1268636340</v>
      </c>
      <c r="J4063">
        <v>1263982307</v>
      </c>
      <c r="K4063" t="b">
        <v>0</v>
      </c>
      <c r="L4063">
        <v>5</v>
      </c>
      <c r="M4063" t="b">
        <v>0</v>
      </c>
      <c r="N4063" t="s">
        <v>8280</v>
      </c>
      <c r="O4063" s="9">
        <f>(((J4063/60)/60)/24)+DATE(1970,1,1)</f>
        <v>40198.424849537041</v>
      </c>
      <c r="P4063" t="str">
        <f>LEFT(N4063,SEARCH("/",N4063)-1)</f>
        <v>games</v>
      </c>
      <c r="Q4063" t="str">
        <f>RIGHT(N4063,LEN(N4063)-SEARCH("/",N4063))</f>
        <v>video games</v>
      </c>
      <c r="R4063">
        <f>YEAR(O4063)</f>
        <v>2010</v>
      </c>
    </row>
    <row r="4064" spans="1:18" ht="43.5" x14ac:dyDescent="0.35">
      <c r="A4064">
        <v>2131</v>
      </c>
      <c r="B4064" s="3" t="s">
        <v>2132</v>
      </c>
      <c r="C4064" s="3" t="s">
        <v>6241</v>
      </c>
      <c r="D4064" s="6">
        <v>500</v>
      </c>
      <c r="E4064" s="8">
        <v>25</v>
      </c>
      <c r="F4064" t="s">
        <v>8220</v>
      </c>
      <c r="G4064" t="s">
        <v>8223</v>
      </c>
      <c r="H4064" t="s">
        <v>8245</v>
      </c>
      <c r="I4064">
        <v>1436677091</v>
      </c>
      <c r="J4064">
        <v>1434085091</v>
      </c>
      <c r="K4064" t="b">
        <v>0</v>
      </c>
      <c r="L4064">
        <v>3</v>
      </c>
      <c r="M4064" t="b">
        <v>0</v>
      </c>
      <c r="N4064" t="s">
        <v>8280</v>
      </c>
      <c r="O4064" s="9">
        <f>(((J4064/60)/60)/24)+DATE(1970,1,1)</f>
        <v>42167.207071759258</v>
      </c>
      <c r="P4064" t="str">
        <f>LEFT(N4064,SEARCH("/",N4064)-1)</f>
        <v>games</v>
      </c>
      <c r="Q4064" t="str">
        <f>RIGHT(N4064,LEN(N4064)-SEARCH("/",N4064))</f>
        <v>video games</v>
      </c>
      <c r="R4064">
        <f>YEAR(O4064)</f>
        <v>2015</v>
      </c>
    </row>
    <row r="4065" spans="1:18" ht="29" x14ac:dyDescent="0.35">
      <c r="A4065">
        <v>2422</v>
      </c>
      <c r="B4065" s="3" t="s">
        <v>2423</v>
      </c>
      <c r="C4065" s="3" t="s">
        <v>6532</v>
      </c>
      <c r="D4065" s="6">
        <v>500</v>
      </c>
      <c r="E4065" s="8">
        <v>1</v>
      </c>
      <c r="F4065" t="s">
        <v>8220</v>
      </c>
      <c r="G4065" t="s">
        <v>8223</v>
      </c>
      <c r="H4065" t="s">
        <v>8245</v>
      </c>
      <c r="I4065">
        <v>1426091036</v>
      </c>
      <c r="J4065">
        <v>1423502636</v>
      </c>
      <c r="K4065" t="b">
        <v>0</v>
      </c>
      <c r="L4065">
        <v>1</v>
      </c>
      <c r="M4065" t="b">
        <v>0</v>
      </c>
      <c r="N4065" t="s">
        <v>8282</v>
      </c>
      <c r="O4065" s="9">
        <f>(((J4065/60)/60)/24)+DATE(1970,1,1)</f>
        <v>42044.724953703699</v>
      </c>
      <c r="P4065" t="str">
        <f>LEFT(N4065,SEARCH("/",N4065)-1)</f>
        <v>food</v>
      </c>
      <c r="Q4065" t="str">
        <f>RIGHT(N4065,LEN(N4065)-SEARCH("/",N4065))</f>
        <v>food trucks</v>
      </c>
      <c r="R4065">
        <f>YEAR(O4065)</f>
        <v>2015</v>
      </c>
    </row>
    <row r="4066" spans="1:18" ht="43.5" x14ac:dyDescent="0.35">
      <c r="A4066">
        <v>2747</v>
      </c>
      <c r="B4066" s="3" t="s">
        <v>2747</v>
      </c>
      <c r="C4066" s="3" t="s">
        <v>6857</v>
      </c>
      <c r="D4066" s="6">
        <v>500</v>
      </c>
      <c r="E4066" s="8">
        <v>140</v>
      </c>
      <c r="F4066" t="s">
        <v>8220</v>
      </c>
      <c r="G4066" t="s">
        <v>8223</v>
      </c>
      <c r="H4066" t="s">
        <v>8245</v>
      </c>
      <c r="I4066">
        <v>1339816200</v>
      </c>
      <c r="J4066">
        <v>1337095997</v>
      </c>
      <c r="K4066" t="b">
        <v>0</v>
      </c>
      <c r="L4066">
        <v>4</v>
      </c>
      <c r="M4066" t="b">
        <v>0</v>
      </c>
      <c r="N4066" t="s">
        <v>8302</v>
      </c>
      <c r="O4066" s="9">
        <f>(((J4066/60)/60)/24)+DATE(1970,1,1)</f>
        <v>41044.64811342593</v>
      </c>
      <c r="P4066" t="str">
        <f>LEFT(N4066,SEARCH("/",N4066)-1)</f>
        <v>publishing</v>
      </c>
      <c r="Q4066" t="str">
        <f>RIGHT(N4066,LEN(N4066)-SEARCH("/",N4066))</f>
        <v>children's books</v>
      </c>
      <c r="R4066">
        <f>YEAR(O4066)</f>
        <v>2012</v>
      </c>
    </row>
    <row r="4067" spans="1:18" ht="43.5" x14ac:dyDescent="0.35">
      <c r="A4067">
        <v>2755</v>
      </c>
      <c r="B4067" s="3" t="s">
        <v>2755</v>
      </c>
      <c r="C4067" s="3" t="s">
        <v>6865</v>
      </c>
      <c r="D4067" s="6">
        <v>500</v>
      </c>
      <c r="E4067" s="8">
        <v>260</v>
      </c>
      <c r="F4067" t="s">
        <v>8220</v>
      </c>
      <c r="G4067" t="s">
        <v>8240</v>
      </c>
      <c r="H4067" t="s">
        <v>8248</v>
      </c>
      <c r="I4067">
        <v>1428519527</v>
      </c>
      <c r="J4067">
        <v>1425927527</v>
      </c>
      <c r="K4067" t="b">
        <v>0</v>
      </c>
      <c r="L4067">
        <v>15</v>
      </c>
      <c r="M4067" t="b">
        <v>0</v>
      </c>
      <c r="N4067" t="s">
        <v>8302</v>
      </c>
      <c r="O4067" s="9">
        <f>(((J4067/60)/60)/24)+DATE(1970,1,1)</f>
        <v>42072.790821759263</v>
      </c>
      <c r="P4067" t="str">
        <f>LEFT(N4067,SEARCH("/",N4067)-1)</f>
        <v>publishing</v>
      </c>
      <c r="Q4067" t="str">
        <f>RIGHT(N4067,LEN(N4067)-SEARCH("/",N4067))</f>
        <v>children's books</v>
      </c>
      <c r="R4067">
        <f>YEAR(O4067)</f>
        <v>2015</v>
      </c>
    </row>
    <row r="4068" spans="1:18" ht="43.5" x14ac:dyDescent="0.35">
      <c r="A4068">
        <v>2849</v>
      </c>
      <c r="B4068" s="3" t="s">
        <v>2849</v>
      </c>
      <c r="C4068" s="3" t="s">
        <v>6959</v>
      </c>
      <c r="D4068" s="6">
        <v>500</v>
      </c>
      <c r="E4068" s="8">
        <v>5</v>
      </c>
      <c r="F4068" t="s">
        <v>8220</v>
      </c>
      <c r="G4068" t="s">
        <v>8224</v>
      </c>
      <c r="H4068" t="s">
        <v>8246</v>
      </c>
      <c r="I4068">
        <v>1461406600</v>
      </c>
      <c r="J4068">
        <v>1458814600</v>
      </c>
      <c r="K4068" t="b">
        <v>0</v>
      </c>
      <c r="L4068">
        <v>1</v>
      </c>
      <c r="M4068" t="b">
        <v>0</v>
      </c>
      <c r="N4068" t="s">
        <v>8269</v>
      </c>
      <c r="O4068" s="9">
        <f>(((J4068/60)/60)/24)+DATE(1970,1,1)</f>
        <v>42453.428240740745</v>
      </c>
      <c r="P4068" t="str">
        <f>LEFT(N4068,SEARCH("/",N4068)-1)</f>
        <v>theater</v>
      </c>
      <c r="Q4068" t="str">
        <f>RIGHT(N4068,LEN(N4068)-SEARCH("/",N4068))</f>
        <v>plays</v>
      </c>
      <c r="R4068">
        <f>YEAR(O4068)</f>
        <v>2016</v>
      </c>
    </row>
    <row r="4069" spans="1:18" ht="43.5" x14ac:dyDescent="0.35">
      <c r="A4069">
        <v>2895</v>
      </c>
      <c r="B4069" s="3" t="s">
        <v>2895</v>
      </c>
      <c r="C4069" s="3" t="s">
        <v>7005</v>
      </c>
      <c r="D4069" s="6">
        <v>500</v>
      </c>
      <c r="E4069" s="8">
        <v>23</v>
      </c>
      <c r="F4069" t="s">
        <v>8220</v>
      </c>
      <c r="G4069" t="s">
        <v>8223</v>
      </c>
      <c r="H4069" t="s">
        <v>8245</v>
      </c>
      <c r="I4069">
        <v>1403470800</v>
      </c>
      <c r="J4069">
        <v>1403356792</v>
      </c>
      <c r="K4069" t="b">
        <v>0</v>
      </c>
      <c r="L4069">
        <v>4</v>
      </c>
      <c r="M4069" t="b">
        <v>0</v>
      </c>
      <c r="N4069" t="s">
        <v>8269</v>
      </c>
      <c r="O4069" s="9">
        <f>(((J4069/60)/60)/24)+DATE(1970,1,1)</f>
        <v>41811.555462962962</v>
      </c>
      <c r="P4069" t="str">
        <f>LEFT(N4069,SEARCH("/",N4069)-1)</f>
        <v>theater</v>
      </c>
      <c r="Q4069" t="str">
        <f>RIGHT(N4069,LEN(N4069)-SEARCH("/",N4069))</f>
        <v>plays</v>
      </c>
      <c r="R4069">
        <f>YEAR(O4069)</f>
        <v>2014</v>
      </c>
    </row>
    <row r="4070" spans="1:18" ht="58" x14ac:dyDescent="0.35">
      <c r="A4070">
        <v>3204</v>
      </c>
      <c r="B4070" s="3" t="s">
        <v>3204</v>
      </c>
      <c r="C4070" s="3" t="s">
        <v>7314</v>
      </c>
      <c r="D4070" s="6">
        <v>500</v>
      </c>
      <c r="E4070" s="8">
        <v>0</v>
      </c>
      <c r="F4070" t="s">
        <v>8220</v>
      </c>
      <c r="G4070" t="s">
        <v>8223</v>
      </c>
      <c r="H4070" t="s">
        <v>8245</v>
      </c>
      <c r="I4070">
        <v>1437149640</v>
      </c>
      <c r="J4070">
        <v>1434558479</v>
      </c>
      <c r="K4070" t="b">
        <v>0</v>
      </c>
      <c r="L4070">
        <v>0</v>
      </c>
      <c r="M4070" t="b">
        <v>0</v>
      </c>
      <c r="N4070" t="s">
        <v>8303</v>
      </c>
      <c r="O4070" s="9">
        <f>(((J4070/60)/60)/24)+DATE(1970,1,1)</f>
        <v>42172.686099537037</v>
      </c>
      <c r="P4070" t="str">
        <f>LEFT(N4070,SEARCH("/",N4070)-1)</f>
        <v>theater</v>
      </c>
      <c r="Q4070" t="str">
        <f>RIGHT(N4070,LEN(N4070)-SEARCH("/",N4070))</f>
        <v>musical</v>
      </c>
      <c r="R4070">
        <f>YEAR(O4070)</f>
        <v>2015</v>
      </c>
    </row>
    <row r="4071" spans="1:18" ht="43.5" x14ac:dyDescent="0.35">
      <c r="A4071">
        <v>3632</v>
      </c>
      <c r="B4071" s="3" t="s">
        <v>3630</v>
      </c>
      <c r="C4071" s="3" t="s">
        <v>7742</v>
      </c>
      <c r="D4071" s="6">
        <v>500</v>
      </c>
      <c r="E4071" s="8">
        <v>100</v>
      </c>
      <c r="F4071" t="s">
        <v>8220</v>
      </c>
      <c r="G4071" t="s">
        <v>8224</v>
      </c>
      <c r="H4071" t="s">
        <v>8246</v>
      </c>
      <c r="I4071">
        <v>1416781749</v>
      </c>
      <c r="J4071">
        <v>1415053749</v>
      </c>
      <c r="K4071" t="b">
        <v>0</v>
      </c>
      <c r="L4071">
        <v>1</v>
      </c>
      <c r="M4071" t="b">
        <v>0</v>
      </c>
      <c r="N4071" t="s">
        <v>8303</v>
      </c>
      <c r="O4071" s="9">
        <f>(((J4071/60)/60)/24)+DATE(1970,1,1)</f>
        <v>41946.936909722222</v>
      </c>
      <c r="P4071" t="str">
        <f>LEFT(N4071,SEARCH("/",N4071)-1)</f>
        <v>theater</v>
      </c>
      <c r="Q4071" t="str">
        <f>RIGHT(N4071,LEN(N4071)-SEARCH("/",N4071))</f>
        <v>musical</v>
      </c>
      <c r="R4071">
        <f>YEAR(O4071)</f>
        <v>2014</v>
      </c>
    </row>
    <row r="4072" spans="1:18" ht="43.5" x14ac:dyDescent="0.35">
      <c r="A4072">
        <v>3647</v>
      </c>
      <c r="B4072" s="3" t="s">
        <v>3645</v>
      </c>
      <c r="C4072" s="3" t="s">
        <v>7757</v>
      </c>
      <c r="D4072" s="6">
        <v>500</v>
      </c>
      <c r="E4072" s="8">
        <v>30</v>
      </c>
      <c r="F4072" t="s">
        <v>8220</v>
      </c>
      <c r="G4072" t="s">
        <v>8224</v>
      </c>
      <c r="H4072" t="s">
        <v>8246</v>
      </c>
      <c r="I4072">
        <v>1475258327</v>
      </c>
      <c r="J4072">
        <v>1471370327</v>
      </c>
      <c r="K4072" t="b">
        <v>0</v>
      </c>
      <c r="L4072">
        <v>2</v>
      </c>
      <c r="M4072" t="b">
        <v>0</v>
      </c>
      <c r="N4072" t="s">
        <v>8303</v>
      </c>
      <c r="O4072" s="9">
        <f>(((J4072/60)/60)/24)+DATE(1970,1,1)</f>
        <v>42598.749155092592</v>
      </c>
      <c r="P4072" t="str">
        <f>LEFT(N4072,SEARCH("/",N4072)-1)</f>
        <v>theater</v>
      </c>
      <c r="Q4072" t="str">
        <f>RIGHT(N4072,LEN(N4072)-SEARCH("/",N4072))</f>
        <v>musical</v>
      </c>
      <c r="R4072">
        <f>YEAR(O4072)</f>
        <v>2016</v>
      </c>
    </row>
    <row r="4073" spans="1:18" ht="58" x14ac:dyDescent="0.35">
      <c r="A4073">
        <v>3858</v>
      </c>
      <c r="B4073" s="3" t="s">
        <v>3855</v>
      </c>
      <c r="C4073" s="3" t="s">
        <v>7967</v>
      </c>
      <c r="D4073" s="6">
        <v>500</v>
      </c>
      <c r="E4073" s="8">
        <v>10</v>
      </c>
      <c r="F4073" t="s">
        <v>8220</v>
      </c>
      <c r="G4073" t="s">
        <v>8224</v>
      </c>
      <c r="H4073" t="s">
        <v>8246</v>
      </c>
      <c r="I4073">
        <v>1432328400</v>
      </c>
      <c r="J4073">
        <v>1430734844</v>
      </c>
      <c r="K4073" t="b">
        <v>0</v>
      </c>
      <c r="L4073">
        <v>1</v>
      </c>
      <c r="M4073" t="b">
        <v>0</v>
      </c>
      <c r="N4073" t="s">
        <v>8269</v>
      </c>
      <c r="O4073" s="9">
        <f>(((J4073/60)/60)/24)+DATE(1970,1,1)</f>
        <v>42128.431064814817</v>
      </c>
      <c r="P4073" t="str">
        <f>LEFT(N4073,SEARCH("/",N4073)-1)</f>
        <v>theater</v>
      </c>
      <c r="Q4073" t="str">
        <f>RIGHT(N4073,LEN(N4073)-SEARCH("/",N4073))</f>
        <v>plays</v>
      </c>
      <c r="R4073">
        <f>YEAR(O4073)</f>
        <v>2015</v>
      </c>
    </row>
    <row r="4074" spans="1:18" ht="29" x14ac:dyDescent="0.35">
      <c r="A4074">
        <v>3991</v>
      </c>
      <c r="B4074" s="3" t="s">
        <v>3987</v>
      </c>
      <c r="C4074" s="3" t="s">
        <v>8097</v>
      </c>
      <c r="D4074" s="6">
        <v>500</v>
      </c>
      <c r="E4074" s="8">
        <v>100</v>
      </c>
      <c r="F4074" t="s">
        <v>8220</v>
      </c>
      <c r="G4074" t="s">
        <v>8223</v>
      </c>
      <c r="H4074" t="s">
        <v>8245</v>
      </c>
      <c r="I4074">
        <v>1433086082</v>
      </c>
      <c r="J4074">
        <v>1430494082</v>
      </c>
      <c r="K4074" t="b">
        <v>0</v>
      </c>
      <c r="L4074">
        <v>1</v>
      </c>
      <c r="M4074" t="b">
        <v>0</v>
      </c>
      <c r="N4074" t="s">
        <v>8269</v>
      </c>
      <c r="O4074" s="9">
        <f>(((J4074/60)/60)/24)+DATE(1970,1,1)</f>
        <v>42125.644467592589</v>
      </c>
      <c r="P4074" t="str">
        <f>LEFT(N4074,SEARCH("/",N4074)-1)</f>
        <v>theater</v>
      </c>
      <c r="Q4074" t="str">
        <f>RIGHT(N4074,LEN(N4074)-SEARCH("/",N4074))</f>
        <v>plays</v>
      </c>
      <c r="R4074">
        <f>YEAR(O4074)</f>
        <v>2015</v>
      </c>
    </row>
    <row r="4075" spans="1:18" x14ac:dyDescent="0.35">
      <c r="A4075">
        <v>4004</v>
      </c>
      <c r="B4075" s="3" t="s">
        <v>4000</v>
      </c>
      <c r="C4075" s="3" t="s">
        <v>8109</v>
      </c>
      <c r="D4075" s="6">
        <v>500</v>
      </c>
      <c r="E4075" s="8">
        <v>1</v>
      </c>
      <c r="F4075" t="s">
        <v>8220</v>
      </c>
      <c r="G4075" t="s">
        <v>8223</v>
      </c>
      <c r="H4075" t="s">
        <v>8245</v>
      </c>
      <c r="I4075">
        <v>1412740457</v>
      </c>
      <c r="J4075">
        <v>1410148457</v>
      </c>
      <c r="K4075" t="b">
        <v>0</v>
      </c>
      <c r="L4075">
        <v>1</v>
      </c>
      <c r="M4075" t="b">
        <v>0</v>
      </c>
      <c r="N4075" t="s">
        <v>8269</v>
      </c>
      <c r="O4075" s="9">
        <f>(((J4075/60)/60)/24)+DATE(1970,1,1)</f>
        <v>41890.16269675926</v>
      </c>
      <c r="P4075" t="str">
        <f>LEFT(N4075,SEARCH("/",N4075)-1)</f>
        <v>theater</v>
      </c>
      <c r="Q4075" t="str">
        <f>RIGHT(N4075,LEN(N4075)-SEARCH("/",N4075))</f>
        <v>plays</v>
      </c>
      <c r="R4075">
        <f>YEAR(O4075)</f>
        <v>2014</v>
      </c>
    </row>
    <row r="4076" spans="1:18" ht="43.5" x14ac:dyDescent="0.35">
      <c r="A4076">
        <v>4016</v>
      </c>
      <c r="B4076" s="3" t="s">
        <v>4012</v>
      </c>
      <c r="C4076" s="3" t="s">
        <v>8121</v>
      </c>
      <c r="D4076" s="6">
        <v>500</v>
      </c>
      <c r="E4076" s="8">
        <v>70</v>
      </c>
      <c r="F4076" t="s">
        <v>8220</v>
      </c>
      <c r="G4076" t="s">
        <v>8224</v>
      </c>
      <c r="H4076" t="s">
        <v>8246</v>
      </c>
      <c r="I4076">
        <v>1410987400</v>
      </c>
      <c r="J4076">
        <v>1408395400</v>
      </c>
      <c r="K4076" t="b">
        <v>0</v>
      </c>
      <c r="L4076">
        <v>7</v>
      </c>
      <c r="M4076" t="b">
        <v>0</v>
      </c>
      <c r="N4076" t="s">
        <v>8269</v>
      </c>
      <c r="O4076" s="9">
        <f>(((J4076/60)/60)/24)+DATE(1970,1,1)</f>
        <v>41869.872685185182</v>
      </c>
      <c r="P4076" t="str">
        <f>LEFT(N4076,SEARCH("/",N4076)-1)</f>
        <v>theater</v>
      </c>
      <c r="Q4076" t="str">
        <f>RIGHT(N4076,LEN(N4076)-SEARCH("/",N4076))</f>
        <v>plays</v>
      </c>
      <c r="R4076">
        <f>YEAR(O4076)</f>
        <v>2014</v>
      </c>
    </row>
    <row r="4077" spans="1:18" ht="43.5" x14ac:dyDescent="0.35">
      <c r="A4077">
        <v>4039</v>
      </c>
      <c r="B4077" s="3" t="s">
        <v>4035</v>
      </c>
      <c r="C4077" s="3" t="s">
        <v>8143</v>
      </c>
      <c r="D4077" s="6">
        <v>500</v>
      </c>
      <c r="E4077" s="8">
        <v>300</v>
      </c>
      <c r="F4077" t="s">
        <v>8220</v>
      </c>
      <c r="G4077" t="s">
        <v>8223</v>
      </c>
      <c r="H4077" t="s">
        <v>8245</v>
      </c>
      <c r="I4077">
        <v>1448949540</v>
      </c>
      <c r="J4077">
        <v>1446048367</v>
      </c>
      <c r="K4077" t="b">
        <v>0</v>
      </c>
      <c r="L4077">
        <v>5</v>
      </c>
      <c r="M4077" t="b">
        <v>0</v>
      </c>
      <c r="N4077" t="s">
        <v>8269</v>
      </c>
      <c r="O4077" s="9">
        <f>(((J4077/60)/60)/24)+DATE(1970,1,1)</f>
        <v>42305.670914351853</v>
      </c>
      <c r="P4077" t="str">
        <f>LEFT(N4077,SEARCH("/",N4077)-1)</f>
        <v>theater</v>
      </c>
      <c r="Q4077" t="str">
        <f>RIGHT(N4077,LEN(N4077)-SEARCH("/",N4077))</f>
        <v>plays</v>
      </c>
      <c r="R4077">
        <f>YEAR(O4077)</f>
        <v>2015</v>
      </c>
    </row>
    <row r="4078" spans="1:18" ht="43.5" x14ac:dyDescent="0.35">
      <c r="A4078">
        <v>4051</v>
      </c>
      <c r="B4078" s="3" t="s">
        <v>4047</v>
      </c>
      <c r="C4078" s="3" t="s">
        <v>8155</v>
      </c>
      <c r="D4078" s="6">
        <v>500</v>
      </c>
      <c r="E4078" s="8">
        <v>0</v>
      </c>
      <c r="F4078" t="s">
        <v>8220</v>
      </c>
      <c r="G4078" t="s">
        <v>8223</v>
      </c>
      <c r="H4078" t="s">
        <v>8245</v>
      </c>
      <c r="I4078">
        <v>1399618380</v>
      </c>
      <c r="J4078">
        <v>1399058797</v>
      </c>
      <c r="K4078" t="b">
        <v>0</v>
      </c>
      <c r="L4078">
        <v>0</v>
      </c>
      <c r="M4078" t="b">
        <v>0</v>
      </c>
      <c r="N4078" t="s">
        <v>8269</v>
      </c>
      <c r="O4078" s="9">
        <f>(((J4078/60)/60)/24)+DATE(1970,1,1)</f>
        <v>41761.810150462967</v>
      </c>
      <c r="P4078" t="str">
        <f>LEFT(N4078,SEARCH("/",N4078)-1)</f>
        <v>theater</v>
      </c>
      <c r="Q4078" t="str">
        <f>RIGHT(N4078,LEN(N4078)-SEARCH("/",N4078))</f>
        <v>plays</v>
      </c>
      <c r="R4078">
        <f>YEAR(O4078)</f>
        <v>2014</v>
      </c>
    </row>
    <row r="4079" spans="1:18" ht="43.5" x14ac:dyDescent="0.35">
      <c r="A4079">
        <v>4053</v>
      </c>
      <c r="B4079" s="3" t="s">
        <v>4049</v>
      </c>
      <c r="C4079" s="3" t="s">
        <v>8157</v>
      </c>
      <c r="D4079" s="6">
        <v>500</v>
      </c>
      <c r="E4079" s="8">
        <v>110</v>
      </c>
      <c r="F4079" t="s">
        <v>8220</v>
      </c>
      <c r="G4079" t="s">
        <v>8224</v>
      </c>
      <c r="H4079" t="s">
        <v>8246</v>
      </c>
      <c r="I4079">
        <v>1416081600</v>
      </c>
      <c r="J4079">
        <v>1413477228</v>
      </c>
      <c r="K4079" t="b">
        <v>0</v>
      </c>
      <c r="L4079">
        <v>2</v>
      </c>
      <c r="M4079" t="b">
        <v>0</v>
      </c>
      <c r="N4079" t="s">
        <v>8269</v>
      </c>
      <c r="O4079" s="9">
        <f>(((J4079/60)/60)/24)+DATE(1970,1,1)</f>
        <v>41928.690138888887</v>
      </c>
      <c r="P4079" t="str">
        <f>LEFT(N4079,SEARCH("/",N4079)-1)</f>
        <v>theater</v>
      </c>
      <c r="Q4079" t="str">
        <f>RIGHT(N4079,LEN(N4079)-SEARCH("/",N4079))</f>
        <v>plays</v>
      </c>
      <c r="R4079">
        <f>YEAR(O4079)</f>
        <v>2014</v>
      </c>
    </row>
    <row r="4080" spans="1:18" ht="43.5" x14ac:dyDescent="0.35">
      <c r="A4080">
        <v>4102</v>
      </c>
      <c r="B4080" s="3" t="s">
        <v>4098</v>
      </c>
      <c r="C4080" s="3" t="s">
        <v>8205</v>
      </c>
      <c r="D4080" s="6">
        <v>500</v>
      </c>
      <c r="E4080" s="8">
        <v>137</v>
      </c>
      <c r="F4080" t="s">
        <v>8220</v>
      </c>
      <c r="G4080" t="s">
        <v>8223</v>
      </c>
      <c r="H4080" t="s">
        <v>8245</v>
      </c>
      <c r="I4080">
        <v>1463343673</v>
      </c>
      <c r="J4080">
        <v>1460751673</v>
      </c>
      <c r="K4080" t="b">
        <v>0</v>
      </c>
      <c r="L4080">
        <v>6</v>
      </c>
      <c r="M4080" t="b">
        <v>0</v>
      </c>
      <c r="N4080" t="s">
        <v>8269</v>
      </c>
      <c r="O4080" s="9">
        <f>(((J4080/60)/60)/24)+DATE(1970,1,1)</f>
        <v>42475.848067129627</v>
      </c>
      <c r="P4080" t="str">
        <f>LEFT(N4080,SEARCH("/",N4080)-1)</f>
        <v>theater</v>
      </c>
      <c r="Q4080" t="str">
        <f>RIGHT(N4080,LEN(N4080)-SEARCH("/",N4080))</f>
        <v>plays</v>
      </c>
      <c r="R4080">
        <f>YEAR(O4080)</f>
        <v>2016</v>
      </c>
    </row>
    <row r="4081" spans="1:18" ht="43.5" x14ac:dyDescent="0.35">
      <c r="A4081">
        <v>4109</v>
      </c>
      <c r="B4081" s="3" t="s">
        <v>4105</v>
      </c>
      <c r="C4081" s="3" t="s">
        <v>8212</v>
      </c>
      <c r="D4081" s="6">
        <v>500</v>
      </c>
      <c r="E4081" s="8">
        <v>0</v>
      </c>
      <c r="F4081" t="s">
        <v>8220</v>
      </c>
      <c r="G4081" t="s">
        <v>8224</v>
      </c>
      <c r="H4081" t="s">
        <v>8246</v>
      </c>
      <c r="I4081">
        <v>1448805404</v>
      </c>
      <c r="J4081">
        <v>1446209804</v>
      </c>
      <c r="K4081" t="b">
        <v>0</v>
      </c>
      <c r="L4081">
        <v>0</v>
      </c>
      <c r="M4081" t="b">
        <v>0</v>
      </c>
      <c r="N4081" t="s">
        <v>8269</v>
      </c>
      <c r="O4081" s="9">
        <f>(((J4081/60)/60)/24)+DATE(1970,1,1)</f>
        <v>42307.539398148147</v>
      </c>
      <c r="P4081" t="str">
        <f>LEFT(N4081,SEARCH("/",N4081)-1)</f>
        <v>theater</v>
      </c>
      <c r="Q4081" t="str">
        <f>RIGHT(N4081,LEN(N4081)-SEARCH("/",N4081))</f>
        <v>plays</v>
      </c>
      <c r="R4081">
        <f>YEAR(O4081)</f>
        <v>2015</v>
      </c>
    </row>
    <row r="4082" spans="1:18" ht="29" x14ac:dyDescent="0.35">
      <c r="A4082">
        <v>177</v>
      </c>
      <c r="B4082" s="3" t="s">
        <v>179</v>
      </c>
      <c r="C4082" s="3" t="s">
        <v>4287</v>
      </c>
      <c r="D4082" s="6">
        <v>450</v>
      </c>
      <c r="E4082" s="8">
        <v>180</v>
      </c>
      <c r="F4082" t="s">
        <v>8220</v>
      </c>
      <c r="G4082" t="s">
        <v>8223</v>
      </c>
      <c r="H4082" t="s">
        <v>8245</v>
      </c>
      <c r="I4082">
        <v>1427155726</v>
      </c>
      <c r="J4082">
        <v>1425690526</v>
      </c>
      <c r="K4082" t="b">
        <v>0</v>
      </c>
      <c r="L4082">
        <v>7</v>
      </c>
      <c r="M4082" t="b">
        <v>0</v>
      </c>
      <c r="N4082" t="s">
        <v>8266</v>
      </c>
      <c r="O4082" s="9">
        <f>(((J4082/60)/60)/24)+DATE(1970,1,1)</f>
        <v>42070.047754629632</v>
      </c>
      <c r="P4082" t="str">
        <f>LEFT(N4082,SEARCH("/",N4082)-1)</f>
        <v>film &amp; video</v>
      </c>
      <c r="Q4082" t="str">
        <f>RIGHT(N4082,LEN(N4082)-SEARCH("/",N4082))</f>
        <v>drama</v>
      </c>
      <c r="R4082">
        <f>YEAR(O4082)</f>
        <v>2015</v>
      </c>
    </row>
    <row r="4083" spans="1:18" ht="43.5" x14ac:dyDescent="0.35">
      <c r="A4083">
        <v>439</v>
      </c>
      <c r="B4083" s="3" t="s">
        <v>440</v>
      </c>
      <c r="C4083" s="3" t="s">
        <v>4549</v>
      </c>
      <c r="D4083" s="6">
        <v>450</v>
      </c>
      <c r="E4083" s="8">
        <v>0</v>
      </c>
      <c r="F4083" t="s">
        <v>8220</v>
      </c>
      <c r="G4083" t="s">
        <v>8223</v>
      </c>
      <c r="H4083" t="s">
        <v>8245</v>
      </c>
      <c r="I4083">
        <v>1413569818</v>
      </c>
      <c r="J4083">
        <v>1412705818</v>
      </c>
      <c r="K4083" t="b">
        <v>0</v>
      </c>
      <c r="L4083">
        <v>0</v>
      </c>
      <c r="M4083" t="b">
        <v>0</v>
      </c>
      <c r="N4083" t="s">
        <v>8268</v>
      </c>
      <c r="O4083" s="9">
        <f>(((J4083/60)/60)/24)+DATE(1970,1,1)</f>
        <v>41919.761782407404</v>
      </c>
      <c r="P4083" t="str">
        <f>LEFT(N4083,SEARCH("/",N4083)-1)</f>
        <v>film &amp; video</v>
      </c>
      <c r="Q4083" t="str">
        <f>RIGHT(N4083,LEN(N4083)-SEARCH("/",N4083))</f>
        <v>animation</v>
      </c>
      <c r="R4083">
        <f>YEAR(O4083)</f>
        <v>2014</v>
      </c>
    </row>
    <row r="4084" spans="1:18" ht="43.5" x14ac:dyDescent="0.35">
      <c r="A4084">
        <v>1810</v>
      </c>
      <c r="B4084" s="3" t="s">
        <v>1811</v>
      </c>
      <c r="C4084" s="3" t="s">
        <v>5920</v>
      </c>
      <c r="D4084" s="6">
        <v>450</v>
      </c>
      <c r="E4084" s="8">
        <v>15</v>
      </c>
      <c r="F4084" t="s">
        <v>8220</v>
      </c>
      <c r="G4084" t="s">
        <v>8223</v>
      </c>
      <c r="H4084" t="s">
        <v>8245</v>
      </c>
      <c r="I4084">
        <v>1408657826</v>
      </c>
      <c r="J4084">
        <v>1407621026</v>
      </c>
      <c r="K4084" t="b">
        <v>0</v>
      </c>
      <c r="L4084">
        <v>2</v>
      </c>
      <c r="M4084" t="b">
        <v>0</v>
      </c>
      <c r="N4084" t="s">
        <v>8283</v>
      </c>
      <c r="O4084" s="9">
        <f>(((J4084/60)/60)/24)+DATE(1970,1,1)</f>
        <v>41860.91002314815</v>
      </c>
      <c r="P4084" t="str">
        <f>LEFT(N4084,SEARCH("/",N4084)-1)</f>
        <v>photography</v>
      </c>
      <c r="Q4084" t="str">
        <f>RIGHT(N4084,LEN(N4084)-SEARCH("/",N4084))</f>
        <v>photobooks</v>
      </c>
      <c r="R4084">
        <f>YEAR(O4084)</f>
        <v>2014</v>
      </c>
    </row>
    <row r="4085" spans="1:18" ht="43.5" x14ac:dyDescent="0.35">
      <c r="A4085">
        <v>441</v>
      </c>
      <c r="B4085" s="3" t="s">
        <v>442</v>
      </c>
      <c r="C4085" s="3" t="s">
        <v>4551</v>
      </c>
      <c r="D4085" s="6">
        <v>400</v>
      </c>
      <c r="E4085" s="8">
        <v>0</v>
      </c>
      <c r="F4085" t="s">
        <v>8220</v>
      </c>
      <c r="G4085" t="s">
        <v>8224</v>
      </c>
      <c r="H4085" t="s">
        <v>8246</v>
      </c>
      <c r="I4085">
        <v>1383418996</v>
      </c>
      <c r="J4085">
        <v>1380826996</v>
      </c>
      <c r="K4085" t="b">
        <v>0</v>
      </c>
      <c r="L4085">
        <v>0</v>
      </c>
      <c r="M4085" t="b">
        <v>0</v>
      </c>
      <c r="N4085" t="s">
        <v>8268</v>
      </c>
      <c r="O4085" s="9">
        <f>(((J4085/60)/60)/24)+DATE(1970,1,1)</f>
        <v>41550.793935185182</v>
      </c>
      <c r="P4085" t="str">
        <f>LEFT(N4085,SEARCH("/",N4085)-1)</f>
        <v>film &amp; video</v>
      </c>
      <c r="Q4085" t="str">
        <f>RIGHT(N4085,LEN(N4085)-SEARCH("/",N4085))</f>
        <v>animation</v>
      </c>
      <c r="R4085">
        <f>YEAR(O4085)</f>
        <v>2013</v>
      </c>
    </row>
    <row r="4086" spans="1:18" ht="58" x14ac:dyDescent="0.35">
      <c r="A4086">
        <v>581</v>
      </c>
      <c r="B4086" s="3" t="s">
        <v>582</v>
      </c>
      <c r="C4086" s="3" t="s">
        <v>4691</v>
      </c>
      <c r="D4086" s="6">
        <v>400</v>
      </c>
      <c r="E4086" s="8">
        <v>0</v>
      </c>
      <c r="F4086" t="s">
        <v>8220</v>
      </c>
      <c r="G4086" t="s">
        <v>8223</v>
      </c>
      <c r="H4086" t="s">
        <v>8245</v>
      </c>
      <c r="I4086">
        <v>1438474704</v>
      </c>
      <c r="J4086">
        <v>1435882704</v>
      </c>
      <c r="K4086" t="b">
        <v>0</v>
      </c>
      <c r="L4086">
        <v>0</v>
      </c>
      <c r="M4086" t="b">
        <v>0</v>
      </c>
      <c r="N4086" t="s">
        <v>8270</v>
      </c>
      <c r="O4086" s="9">
        <f>(((J4086/60)/60)/24)+DATE(1970,1,1)</f>
        <v>42188.012777777782</v>
      </c>
      <c r="P4086" t="str">
        <f>LEFT(N4086,SEARCH("/",N4086)-1)</f>
        <v>technology</v>
      </c>
      <c r="Q4086" t="str">
        <f>RIGHT(N4086,LEN(N4086)-SEARCH("/",N4086))</f>
        <v>web</v>
      </c>
      <c r="R4086">
        <f>YEAR(O4086)</f>
        <v>2015</v>
      </c>
    </row>
    <row r="4087" spans="1:18" ht="43.5" x14ac:dyDescent="0.35">
      <c r="A4087">
        <v>1106</v>
      </c>
      <c r="B4087" s="3" t="s">
        <v>1107</v>
      </c>
      <c r="C4087" s="3" t="s">
        <v>5216</v>
      </c>
      <c r="D4087" s="6">
        <v>400</v>
      </c>
      <c r="E4087" s="8">
        <v>165</v>
      </c>
      <c r="F4087" t="s">
        <v>8220</v>
      </c>
      <c r="G4087" t="s">
        <v>8223</v>
      </c>
      <c r="H4087" t="s">
        <v>8245</v>
      </c>
      <c r="I4087">
        <v>1333557975</v>
      </c>
      <c r="J4087">
        <v>1330969575</v>
      </c>
      <c r="K4087" t="b">
        <v>0</v>
      </c>
      <c r="L4087">
        <v>7</v>
      </c>
      <c r="M4087" t="b">
        <v>0</v>
      </c>
      <c r="N4087" t="s">
        <v>8280</v>
      </c>
      <c r="O4087" s="9">
        <f>(((J4087/60)/60)/24)+DATE(1970,1,1)</f>
        <v>40973.740451388891</v>
      </c>
      <c r="P4087" t="str">
        <f>LEFT(N4087,SEARCH("/",N4087)-1)</f>
        <v>games</v>
      </c>
      <c r="Q4087" t="str">
        <f>RIGHT(N4087,LEN(N4087)-SEARCH("/",N4087))</f>
        <v>video games</v>
      </c>
      <c r="R4087">
        <f>YEAR(O4087)</f>
        <v>2012</v>
      </c>
    </row>
    <row r="4088" spans="1:18" ht="29" x14ac:dyDescent="0.35">
      <c r="A4088">
        <v>2885</v>
      </c>
      <c r="B4088" s="3" t="s">
        <v>2885</v>
      </c>
      <c r="C4088" s="3" t="s">
        <v>6995</v>
      </c>
      <c r="D4088" s="6">
        <v>400</v>
      </c>
      <c r="E4088" s="8">
        <v>130</v>
      </c>
      <c r="F4088" t="s">
        <v>8220</v>
      </c>
      <c r="G4088" t="s">
        <v>8223</v>
      </c>
      <c r="H4088" t="s">
        <v>8245</v>
      </c>
      <c r="I4088">
        <v>1426294201</v>
      </c>
      <c r="J4088">
        <v>1423705801</v>
      </c>
      <c r="K4088" t="b">
        <v>0</v>
      </c>
      <c r="L4088">
        <v>5</v>
      </c>
      <c r="M4088" t="b">
        <v>0</v>
      </c>
      <c r="N4088" t="s">
        <v>8269</v>
      </c>
      <c r="O4088" s="9">
        <f>(((J4088/60)/60)/24)+DATE(1970,1,1)</f>
        <v>42047.07640046296</v>
      </c>
      <c r="P4088" t="str">
        <f>LEFT(N4088,SEARCH("/",N4088)-1)</f>
        <v>theater</v>
      </c>
      <c r="Q4088" t="str">
        <f>RIGHT(N4088,LEN(N4088)-SEARCH("/",N4088))</f>
        <v>plays</v>
      </c>
      <c r="R4088">
        <f>YEAR(O4088)</f>
        <v>2015</v>
      </c>
    </row>
    <row r="4089" spans="1:18" ht="43.5" x14ac:dyDescent="0.35">
      <c r="A4089">
        <v>3987</v>
      </c>
      <c r="B4089" s="3" t="s">
        <v>3983</v>
      </c>
      <c r="C4089" s="3" t="s">
        <v>8093</v>
      </c>
      <c r="D4089" s="6">
        <v>400</v>
      </c>
      <c r="E4089" s="8">
        <v>151</v>
      </c>
      <c r="F4089" t="s">
        <v>8220</v>
      </c>
      <c r="G4089" t="s">
        <v>8224</v>
      </c>
      <c r="H4089" t="s">
        <v>8246</v>
      </c>
      <c r="I4089">
        <v>1400278290</v>
      </c>
      <c r="J4089">
        <v>1399414290</v>
      </c>
      <c r="K4089" t="b">
        <v>0</v>
      </c>
      <c r="L4089">
        <v>13</v>
      </c>
      <c r="M4089" t="b">
        <v>0</v>
      </c>
      <c r="N4089" t="s">
        <v>8269</v>
      </c>
      <c r="O4089" s="9">
        <f>(((J4089/60)/60)/24)+DATE(1970,1,1)</f>
        <v>41765.92465277778</v>
      </c>
      <c r="P4089" t="str">
        <f>LEFT(N4089,SEARCH("/",N4089)-1)</f>
        <v>theater</v>
      </c>
      <c r="Q4089" t="str">
        <f>RIGHT(N4089,LEN(N4089)-SEARCH("/",N4089))</f>
        <v>plays</v>
      </c>
      <c r="R4089">
        <f>YEAR(O4089)</f>
        <v>2014</v>
      </c>
    </row>
    <row r="4090" spans="1:18" ht="43.5" x14ac:dyDescent="0.35">
      <c r="A4090">
        <v>1093</v>
      </c>
      <c r="B4090" s="3" t="s">
        <v>1094</v>
      </c>
      <c r="C4090" s="3" t="s">
        <v>5203</v>
      </c>
      <c r="D4090" s="6">
        <v>300</v>
      </c>
      <c r="E4090" s="8">
        <v>42.25</v>
      </c>
      <c r="F4090" t="s">
        <v>8220</v>
      </c>
      <c r="G4090" t="s">
        <v>8228</v>
      </c>
      <c r="H4090" t="s">
        <v>8250</v>
      </c>
      <c r="I4090">
        <v>1455232937</v>
      </c>
      <c r="J4090">
        <v>1453936937</v>
      </c>
      <c r="K4090" t="b">
        <v>0</v>
      </c>
      <c r="L4090">
        <v>4</v>
      </c>
      <c r="M4090" t="b">
        <v>0</v>
      </c>
      <c r="N4090" t="s">
        <v>8280</v>
      </c>
      <c r="O4090" s="9">
        <f>(((J4090/60)/60)/24)+DATE(1970,1,1)</f>
        <v>42396.973807870367</v>
      </c>
      <c r="P4090" t="str">
        <f>LEFT(N4090,SEARCH("/",N4090)-1)</f>
        <v>games</v>
      </c>
      <c r="Q4090" t="str">
        <f>RIGHT(N4090,LEN(N4090)-SEARCH("/",N4090))</f>
        <v>video games</v>
      </c>
      <c r="R4090">
        <f>YEAR(O4090)</f>
        <v>2016</v>
      </c>
    </row>
    <row r="4091" spans="1:18" ht="58" x14ac:dyDescent="0.35">
      <c r="A4091">
        <v>3054</v>
      </c>
      <c r="B4091" s="3" t="s">
        <v>3054</v>
      </c>
      <c r="C4091" s="3" t="s">
        <v>7164</v>
      </c>
      <c r="D4091" s="6">
        <v>300</v>
      </c>
      <c r="E4091" s="8">
        <v>0</v>
      </c>
      <c r="F4091" t="s">
        <v>8220</v>
      </c>
      <c r="G4091" t="s">
        <v>8223</v>
      </c>
      <c r="H4091" t="s">
        <v>8245</v>
      </c>
      <c r="I4091">
        <v>1425258240</v>
      </c>
      <c r="J4091">
        <v>1422043154</v>
      </c>
      <c r="K4091" t="b">
        <v>0</v>
      </c>
      <c r="L4091">
        <v>0</v>
      </c>
      <c r="M4091" t="b">
        <v>0</v>
      </c>
      <c r="N4091" t="s">
        <v>8301</v>
      </c>
      <c r="O4091" s="9">
        <f>(((J4091/60)/60)/24)+DATE(1970,1,1)</f>
        <v>42027.832800925928</v>
      </c>
      <c r="P4091" t="str">
        <f>LEFT(N4091,SEARCH("/",N4091)-1)</f>
        <v>theater</v>
      </c>
      <c r="Q4091" t="str">
        <f>RIGHT(N4091,LEN(N4091)-SEARCH("/",N4091))</f>
        <v>spaces</v>
      </c>
      <c r="R4091">
        <f>YEAR(O4091)</f>
        <v>2015</v>
      </c>
    </row>
    <row r="4092" spans="1:18" ht="43.5" x14ac:dyDescent="0.35">
      <c r="A4092">
        <v>4043</v>
      </c>
      <c r="B4092" s="3" t="s">
        <v>4039</v>
      </c>
      <c r="C4092" s="3" t="s">
        <v>8147</v>
      </c>
      <c r="D4092" s="6">
        <v>300</v>
      </c>
      <c r="E4092" s="8">
        <v>0</v>
      </c>
      <c r="F4092" t="s">
        <v>8220</v>
      </c>
      <c r="G4092" t="s">
        <v>8228</v>
      </c>
      <c r="H4092" t="s">
        <v>8250</v>
      </c>
      <c r="I4092">
        <v>1416524325</v>
      </c>
      <c r="J4092">
        <v>1415228325</v>
      </c>
      <c r="K4092" t="b">
        <v>0</v>
      </c>
      <c r="L4092">
        <v>0</v>
      </c>
      <c r="M4092" t="b">
        <v>0</v>
      </c>
      <c r="N4092" t="s">
        <v>8269</v>
      </c>
      <c r="O4092" s="9">
        <f>(((J4092/60)/60)/24)+DATE(1970,1,1)</f>
        <v>41948.957465277781</v>
      </c>
      <c r="P4092" t="str">
        <f>LEFT(N4092,SEARCH("/",N4092)-1)</f>
        <v>theater</v>
      </c>
      <c r="Q4092" t="str">
        <f>RIGHT(N4092,LEN(N4092)-SEARCH("/",N4092))</f>
        <v>plays</v>
      </c>
      <c r="R4092">
        <f>YEAR(O4092)</f>
        <v>2014</v>
      </c>
    </row>
    <row r="4093" spans="1:18" ht="43.5" x14ac:dyDescent="0.35">
      <c r="A4093">
        <v>4110</v>
      </c>
      <c r="B4093" s="3" t="s">
        <v>4106</v>
      </c>
      <c r="C4093" s="3" t="s">
        <v>8213</v>
      </c>
      <c r="D4093" s="6">
        <v>300</v>
      </c>
      <c r="E4093" s="8">
        <v>86</v>
      </c>
      <c r="F4093" t="s">
        <v>8220</v>
      </c>
      <c r="G4093" t="s">
        <v>8224</v>
      </c>
      <c r="H4093" t="s">
        <v>8246</v>
      </c>
      <c r="I4093">
        <v>1469113351</v>
      </c>
      <c r="J4093">
        <v>1463929351</v>
      </c>
      <c r="K4093" t="b">
        <v>0</v>
      </c>
      <c r="L4093">
        <v>6</v>
      </c>
      <c r="M4093" t="b">
        <v>0</v>
      </c>
      <c r="N4093" t="s">
        <v>8269</v>
      </c>
      <c r="O4093" s="9">
        <f>(((J4093/60)/60)/24)+DATE(1970,1,1)</f>
        <v>42512.626747685179</v>
      </c>
      <c r="P4093" t="str">
        <f>LEFT(N4093,SEARCH("/",N4093)-1)</f>
        <v>theater</v>
      </c>
      <c r="Q4093" t="str">
        <f>RIGHT(N4093,LEN(N4093)-SEARCH("/",N4093))</f>
        <v>plays</v>
      </c>
      <c r="R4093">
        <f>YEAR(O4093)</f>
        <v>2016</v>
      </c>
    </row>
    <row r="4094" spans="1:18" ht="43.5" x14ac:dyDescent="0.35">
      <c r="A4094">
        <v>1876</v>
      </c>
      <c r="B4094" s="3" t="s">
        <v>1877</v>
      </c>
      <c r="C4094" s="3" t="s">
        <v>5986</v>
      </c>
      <c r="D4094" s="6">
        <v>280</v>
      </c>
      <c r="E4094" s="8">
        <v>0</v>
      </c>
      <c r="F4094" t="s">
        <v>8220</v>
      </c>
      <c r="G4094" t="s">
        <v>8225</v>
      </c>
      <c r="H4094" t="s">
        <v>8247</v>
      </c>
      <c r="I4094">
        <v>1402901405</v>
      </c>
      <c r="J4094">
        <v>1400309405</v>
      </c>
      <c r="K4094" t="b">
        <v>0</v>
      </c>
      <c r="L4094">
        <v>0</v>
      </c>
      <c r="M4094" t="b">
        <v>0</v>
      </c>
      <c r="N4094" t="s">
        <v>8281</v>
      </c>
      <c r="O4094" s="9">
        <f>(((J4094/60)/60)/24)+DATE(1970,1,1)</f>
        <v>41776.284780092588</v>
      </c>
      <c r="P4094" t="str">
        <f>LEFT(N4094,SEARCH("/",N4094)-1)</f>
        <v>games</v>
      </c>
      <c r="Q4094" t="str">
        <f>RIGHT(N4094,LEN(N4094)-SEARCH("/",N4094))</f>
        <v>mobile games</v>
      </c>
      <c r="R4094">
        <f>YEAR(O4094)</f>
        <v>2014</v>
      </c>
    </row>
    <row r="4095" spans="1:18" ht="43.5" x14ac:dyDescent="0.35">
      <c r="A4095">
        <v>4100</v>
      </c>
      <c r="B4095" s="3" t="s">
        <v>4096</v>
      </c>
      <c r="C4095" s="3" t="s">
        <v>8203</v>
      </c>
      <c r="D4095" s="6">
        <v>270</v>
      </c>
      <c r="E4095" s="8">
        <v>0</v>
      </c>
      <c r="F4095" t="s">
        <v>8220</v>
      </c>
      <c r="G4095" t="s">
        <v>8223</v>
      </c>
      <c r="H4095" t="s">
        <v>8245</v>
      </c>
      <c r="I4095">
        <v>1414205990</v>
      </c>
      <c r="J4095">
        <v>1413341990</v>
      </c>
      <c r="K4095" t="b">
        <v>0</v>
      </c>
      <c r="L4095">
        <v>0</v>
      </c>
      <c r="M4095" t="b">
        <v>0</v>
      </c>
      <c r="N4095" t="s">
        <v>8269</v>
      </c>
      <c r="O4095" s="9">
        <f>(((J4095/60)/60)/24)+DATE(1970,1,1)</f>
        <v>41927.124884259261</v>
      </c>
      <c r="P4095" t="str">
        <f>LEFT(N4095,SEARCH("/",N4095)-1)</f>
        <v>theater</v>
      </c>
      <c r="Q4095" t="str">
        <f>RIGHT(N4095,LEN(N4095)-SEARCH("/",N4095))</f>
        <v>plays</v>
      </c>
      <c r="R4095">
        <f>YEAR(O4095)</f>
        <v>2014</v>
      </c>
    </row>
    <row r="4096" spans="1:18" ht="29" x14ac:dyDescent="0.35">
      <c r="A4096">
        <v>2154</v>
      </c>
      <c r="B4096" s="3" t="s">
        <v>2155</v>
      </c>
      <c r="C4096" s="3" t="s">
        <v>6264</v>
      </c>
      <c r="D4096" s="6">
        <v>250</v>
      </c>
      <c r="E4096" s="8">
        <v>2</v>
      </c>
      <c r="F4096" t="s">
        <v>8220</v>
      </c>
      <c r="G4096" t="s">
        <v>8223</v>
      </c>
      <c r="H4096" t="s">
        <v>8245</v>
      </c>
      <c r="I4096">
        <v>1390921827</v>
      </c>
      <c r="J4096">
        <v>1389193827</v>
      </c>
      <c r="K4096" t="b">
        <v>0</v>
      </c>
      <c r="L4096">
        <v>2</v>
      </c>
      <c r="M4096" t="b">
        <v>0</v>
      </c>
      <c r="N4096" t="s">
        <v>8280</v>
      </c>
      <c r="O4096" s="9">
        <f>(((J4096/60)/60)/24)+DATE(1970,1,1)</f>
        <v>41647.632256944446</v>
      </c>
      <c r="P4096" t="str">
        <f>LEFT(N4096,SEARCH("/",N4096)-1)</f>
        <v>games</v>
      </c>
      <c r="Q4096" t="str">
        <f>RIGHT(N4096,LEN(N4096)-SEARCH("/",N4096))</f>
        <v>video games</v>
      </c>
      <c r="R4096">
        <f>YEAR(O4096)</f>
        <v>2014</v>
      </c>
    </row>
    <row r="4097" spans="1:18" ht="43.5" x14ac:dyDescent="0.35">
      <c r="A4097">
        <v>2861</v>
      </c>
      <c r="B4097" s="3" t="s">
        <v>2861</v>
      </c>
      <c r="C4097" s="3" t="s">
        <v>6971</v>
      </c>
      <c r="D4097" s="6">
        <v>250</v>
      </c>
      <c r="E4097" s="8">
        <v>80</v>
      </c>
      <c r="F4097" t="s">
        <v>8220</v>
      </c>
      <c r="G4097" t="s">
        <v>8225</v>
      </c>
      <c r="H4097" t="s">
        <v>8247</v>
      </c>
      <c r="I4097">
        <v>1443103848</v>
      </c>
      <c r="J4097">
        <v>1441894248</v>
      </c>
      <c r="K4097" t="b">
        <v>0</v>
      </c>
      <c r="L4097">
        <v>3</v>
      </c>
      <c r="M4097" t="b">
        <v>0</v>
      </c>
      <c r="N4097" t="s">
        <v>8269</v>
      </c>
      <c r="O4097" s="9">
        <f>(((J4097/60)/60)/24)+DATE(1970,1,1)</f>
        <v>42257.590833333335</v>
      </c>
      <c r="P4097" t="str">
        <f>LEFT(N4097,SEARCH("/",N4097)-1)</f>
        <v>theater</v>
      </c>
      <c r="Q4097" t="str">
        <f>RIGHT(N4097,LEN(N4097)-SEARCH("/",N4097))</f>
        <v>plays</v>
      </c>
      <c r="R4097">
        <f>YEAR(O4097)</f>
        <v>2015</v>
      </c>
    </row>
    <row r="4098" spans="1:18" ht="43.5" x14ac:dyDescent="0.35">
      <c r="A4098">
        <v>4011</v>
      </c>
      <c r="B4098" s="3" t="s">
        <v>4007</v>
      </c>
      <c r="C4098" s="3" t="s">
        <v>8116</v>
      </c>
      <c r="D4098" s="6">
        <v>250</v>
      </c>
      <c r="E4098" s="8">
        <v>19</v>
      </c>
      <c r="F4098" t="s">
        <v>8220</v>
      </c>
      <c r="G4098" t="s">
        <v>8224</v>
      </c>
      <c r="H4098" t="s">
        <v>8246</v>
      </c>
      <c r="I4098">
        <v>1422450278</v>
      </c>
      <c r="J4098">
        <v>1419858278</v>
      </c>
      <c r="K4098" t="b">
        <v>0</v>
      </c>
      <c r="L4098">
        <v>4</v>
      </c>
      <c r="M4098" t="b">
        <v>0</v>
      </c>
      <c r="N4098" t="s">
        <v>8269</v>
      </c>
      <c r="O4098" s="9">
        <f>(((J4098/60)/60)/24)+DATE(1970,1,1)</f>
        <v>42002.54488425926</v>
      </c>
      <c r="P4098" t="str">
        <f>LEFT(N4098,SEARCH("/",N4098)-1)</f>
        <v>theater</v>
      </c>
      <c r="Q4098" t="str">
        <f>RIGHT(N4098,LEN(N4098)-SEARCH("/",N4098))</f>
        <v>plays</v>
      </c>
      <c r="R4098">
        <f>YEAR(O4098)</f>
        <v>2014</v>
      </c>
    </row>
    <row r="4099" spans="1:18" ht="43.5" x14ac:dyDescent="0.35">
      <c r="A4099">
        <v>4078</v>
      </c>
      <c r="B4099" s="3" t="s">
        <v>4074</v>
      </c>
      <c r="C4099" s="3" t="s">
        <v>8181</v>
      </c>
      <c r="D4099" s="6">
        <v>250</v>
      </c>
      <c r="E4099" s="8">
        <v>0</v>
      </c>
      <c r="F4099" t="s">
        <v>8220</v>
      </c>
      <c r="G4099" t="s">
        <v>8224</v>
      </c>
      <c r="H4099" t="s">
        <v>8246</v>
      </c>
      <c r="I4099">
        <v>1485543242</v>
      </c>
      <c r="J4099">
        <v>1482951242</v>
      </c>
      <c r="K4099" t="b">
        <v>0</v>
      </c>
      <c r="L4099">
        <v>0</v>
      </c>
      <c r="M4099" t="b">
        <v>0</v>
      </c>
      <c r="N4099" t="s">
        <v>8269</v>
      </c>
      <c r="O4099" s="9">
        <f>(((J4099/60)/60)/24)+DATE(1970,1,1)</f>
        <v>42732.787523148145</v>
      </c>
      <c r="P4099" t="str">
        <f>LEFT(N4099,SEARCH("/",N4099)-1)</f>
        <v>theater</v>
      </c>
      <c r="Q4099" t="str">
        <f>RIGHT(N4099,LEN(N4099)-SEARCH("/",N4099))</f>
        <v>plays</v>
      </c>
      <c r="R4099">
        <f>YEAR(O4099)</f>
        <v>2016</v>
      </c>
    </row>
    <row r="4100" spans="1:18" ht="43.5" x14ac:dyDescent="0.35">
      <c r="A4100">
        <v>225</v>
      </c>
      <c r="B4100" s="3" t="s">
        <v>227</v>
      </c>
      <c r="C4100" s="3" t="s">
        <v>4335</v>
      </c>
      <c r="D4100" s="6">
        <v>200</v>
      </c>
      <c r="E4100" s="8">
        <v>0</v>
      </c>
      <c r="F4100" t="s">
        <v>8220</v>
      </c>
      <c r="G4100" t="s">
        <v>8223</v>
      </c>
      <c r="H4100" t="s">
        <v>8245</v>
      </c>
      <c r="I4100">
        <v>1460153054</v>
      </c>
      <c r="J4100">
        <v>1457564654</v>
      </c>
      <c r="K4100" t="b">
        <v>0</v>
      </c>
      <c r="L4100">
        <v>0</v>
      </c>
      <c r="M4100" t="b">
        <v>0</v>
      </c>
      <c r="N4100" t="s">
        <v>8266</v>
      </c>
      <c r="O4100" s="9">
        <f>(((J4100/60)/60)/24)+DATE(1970,1,1)</f>
        <v>42438.961273148147</v>
      </c>
      <c r="P4100" t="str">
        <f>LEFT(N4100,SEARCH("/",N4100)-1)</f>
        <v>film &amp; video</v>
      </c>
      <c r="Q4100" t="str">
        <f>RIGHT(N4100,LEN(N4100)-SEARCH("/",N4100))</f>
        <v>drama</v>
      </c>
      <c r="R4100">
        <f>YEAR(O4100)</f>
        <v>2016</v>
      </c>
    </row>
    <row r="4101" spans="1:18" ht="43.5" x14ac:dyDescent="0.35">
      <c r="A4101">
        <v>1091</v>
      </c>
      <c r="B4101" s="3" t="s">
        <v>1092</v>
      </c>
      <c r="C4101" s="3" t="s">
        <v>5201</v>
      </c>
      <c r="D4101" s="6">
        <v>200</v>
      </c>
      <c r="E4101" s="8">
        <v>25</v>
      </c>
      <c r="F4101" t="s">
        <v>8220</v>
      </c>
      <c r="G4101" t="s">
        <v>8224</v>
      </c>
      <c r="H4101" t="s">
        <v>8246</v>
      </c>
      <c r="I4101">
        <v>1460313672</v>
      </c>
      <c r="J4101">
        <v>1457725272</v>
      </c>
      <c r="K4101" t="b">
        <v>0</v>
      </c>
      <c r="L4101">
        <v>2</v>
      </c>
      <c r="M4101" t="b">
        <v>0</v>
      </c>
      <c r="N4101" t="s">
        <v>8280</v>
      </c>
      <c r="O4101" s="9">
        <f>(((J4101/60)/60)/24)+DATE(1970,1,1)</f>
        <v>42440.820277777777</v>
      </c>
      <c r="P4101" t="str">
        <f>LEFT(N4101,SEARCH("/",N4101)-1)</f>
        <v>games</v>
      </c>
      <c r="Q4101" t="str">
        <f>RIGHT(N4101,LEN(N4101)-SEARCH("/",N4101))</f>
        <v>video games</v>
      </c>
      <c r="R4101">
        <f>YEAR(O4101)</f>
        <v>2016</v>
      </c>
    </row>
    <row r="4102" spans="1:18" ht="43.5" x14ac:dyDescent="0.35">
      <c r="A4102">
        <v>2886</v>
      </c>
      <c r="B4102" s="3" t="s">
        <v>2886</v>
      </c>
      <c r="C4102" s="3" t="s">
        <v>6996</v>
      </c>
      <c r="D4102" s="6">
        <v>200</v>
      </c>
      <c r="E4102" s="8">
        <v>10</v>
      </c>
      <c r="F4102" t="s">
        <v>8220</v>
      </c>
      <c r="G4102" t="s">
        <v>8223</v>
      </c>
      <c r="H4102" t="s">
        <v>8245</v>
      </c>
      <c r="I4102">
        <v>1442635140</v>
      </c>
      <c r="J4102">
        <v>1442243484</v>
      </c>
      <c r="K4102" t="b">
        <v>0</v>
      </c>
      <c r="L4102">
        <v>1</v>
      </c>
      <c r="M4102" t="b">
        <v>0</v>
      </c>
      <c r="N4102" t="s">
        <v>8269</v>
      </c>
      <c r="O4102" s="9">
        <f>(((J4102/60)/60)/24)+DATE(1970,1,1)</f>
        <v>42261.632916666669</v>
      </c>
      <c r="P4102" t="str">
        <f>LEFT(N4102,SEARCH("/",N4102)-1)</f>
        <v>theater</v>
      </c>
      <c r="Q4102" t="str">
        <f>RIGHT(N4102,LEN(N4102)-SEARCH("/",N4102))</f>
        <v>plays</v>
      </c>
      <c r="R4102">
        <f>YEAR(O4102)</f>
        <v>2015</v>
      </c>
    </row>
    <row r="4103" spans="1:18" ht="43.5" x14ac:dyDescent="0.35">
      <c r="A4103">
        <v>3188</v>
      </c>
      <c r="B4103" s="3" t="s">
        <v>3188</v>
      </c>
      <c r="C4103" s="3" t="s">
        <v>7298</v>
      </c>
      <c r="D4103" s="6">
        <v>200</v>
      </c>
      <c r="E4103" s="8">
        <v>130</v>
      </c>
      <c r="F4103" t="s">
        <v>8220</v>
      </c>
      <c r="G4103" t="s">
        <v>8224</v>
      </c>
      <c r="H4103" t="s">
        <v>8246</v>
      </c>
      <c r="I4103">
        <v>1433930302</v>
      </c>
      <c r="J4103">
        <v>1432115902</v>
      </c>
      <c r="K4103" t="b">
        <v>0</v>
      </c>
      <c r="L4103">
        <v>9</v>
      </c>
      <c r="M4103" t="b">
        <v>0</v>
      </c>
      <c r="N4103" t="s">
        <v>8303</v>
      </c>
      <c r="O4103" s="9">
        <f>(((J4103/60)/60)/24)+DATE(1970,1,1)</f>
        <v>42144.415532407409</v>
      </c>
      <c r="P4103" t="str">
        <f>LEFT(N4103,SEARCH("/",N4103)-1)</f>
        <v>theater</v>
      </c>
      <c r="Q4103" t="str">
        <f>RIGHT(N4103,LEN(N4103)-SEARCH("/",N4103))</f>
        <v>musical</v>
      </c>
      <c r="R4103">
        <f>YEAR(O4103)</f>
        <v>2015</v>
      </c>
    </row>
    <row r="4104" spans="1:18" ht="43.5" x14ac:dyDescent="0.35">
      <c r="A4104">
        <v>3995</v>
      </c>
      <c r="B4104" s="3" t="s">
        <v>3991</v>
      </c>
      <c r="C4104" s="3" t="s">
        <v>8101</v>
      </c>
      <c r="D4104" s="6">
        <v>200</v>
      </c>
      <c r="E4104" s="8">
        <v>70</v>
      </c>
      <c r="F4104" t="s">
        <v>8220</v>
      </c>
      <c r="G4104" t="s">
        <v>8224</v>
      </c>
      <c r="H4104" t="s">
        <v>8246</v>
      </c>
      <c r="I4104">
        <v>1423913220</v>
      </c>
      <c r="J4104">
        <v>1421339077</v>
      </c>
      <c r="K4104" t="b">
        <v>0</v>
      </c>
      <c r="L4104">
        <v>4</v>
      </c>
      <c r="M4104" t="b">
        <v>0</v>
      </c>
      <c r="N4104" t="s">
        <v>8269</v>
      </c>
      <c r="O4104" s="9">
        <f>(((J4104/60)/60)/24)+DATE(1970,1,1)</f>
        <v>42019.683761574073</v>
      </c>
      <c r="P4104" t="str">
        <f>LEFT(N4104,SEARCH("/",N4104)-1)</f>
        <v>theater</v>
      </c>
      <c r="Q4104" t="str">
        <f>RIGHT(N4104,LEN(N4104)-SEARCH("/",N4104))</f>
        <v>plays</v>
      </c>
      <c r="R4104">
        <f>YEAR(O4104)</f>
        <v>2015</v>
      </c>
    </row>
    <row r="4105" spans="1:18" ht="29" x14ac:dyDescent="0.35">
      <c r="A4105">
        <v>3735</v>
      </c>
      <c r="B4105" s="3" t="s">
        <v>3732</v>
      </c>
      <c r="C4105" s="3" t="s">
        <v>7845</v>
      </c>
      <c r="D4105" s="6">
        <v>150</v>
      </c>
      <c r="E4105" s="8">
        <v>20</v>
      </c>
      <c r="F4105" t="s">
        <v>8220</v>
      </c>
      <c r="G4105" t="s">
        <v>8224</v>
      </c>
      <c r="H4105" t="s">
        <v>8246</v>
      </c>
      <c r="I4105">
        <v>1432831089</v>
      </c>
      <c r="J4105">
        <v>1430239089</v>
      </c>
      <c r="K4105" t="b">
        <v>0</v>
      </c>
      <c r="L4105">
        <v>2</v>
      </c>
      <c r="M4105" t="b">
        <v>0</v>
      </c>
      <c r="N4105" t="s">
        <v>8269</v>
      </c>
      <c r="O4105" s="9">
        <f>(((J4105/60)/60)/24)+DATE(1970,1,1)</f>
        <v>42122.693159722221</v>
      </c>
      <c r="P4105" t="str">
        <f>LEFT(N4105,SEARCH("/",N4105)-1)</f>
        <v>theater</v>
      </c>
      <c r="Q4105" t="str">
        <f>RIGHT(N4105,LEN(N4105)-SEARCH("/",N4105))</f>
        <v>plays</v>
      </c>
      <c r="R4105">
        <f>YEAR(O4105)</f>
        <v>2015</v>
      </c>
    </row>
    <row r="4106" spans="1:18" ht="43.5" x14ac:dyDescent="0.35">
      <c r="A4106">
        <v>3925</v>
      </c>
      <c r="B4106" s="3" t="s">
        <v>3922</v>
      </c>
      <c r="C4106" s="3" t="s">
        <v>8033</v>
      </c>
      <c r="D4106" s="6">
        <v>150</v>
      </c>
      <c r="E4106" s="8">
        <v>15</v>
      </c>
      <c r="F4106" t="s">
        <v>8220</v>
      </c>
      <c r="G4106" t="s">
        <v>8223</v>
      </c>
      <c r="H4106" t="s">
        <v>8245</v>
      </c>
      <c r="I4106">
        <v>1406753639</v>
      </c>
      <c r="J4106">
        <v>1404161639</v>
      </c>
      <c r="K4106" t="b">
        <v>0</v>
      </c>
      <c r="L4106">
        <v>3</v>
      </c>
      <c r="M4106" t="b">
        <v>0</v>
      </c>
      <c r="N4106" t="s">
        <v>8269</v>
      </c>
      <c r="O4106" s="9">
        <f>(((J4106/60)/60)/24)+DATE(1970,1,1)</f>
        <v>41820.870821759258</v>
      </c>
      <c r="P4106" t="str">
        <f>LEFT(N4106,SEARCH("/",N4106)-1)</f>
        <v>theater</v>
      </c>
      <c r="Q4106" t="str">
        <f>RIGHT(N4106,LEN(N4106)-SEARCH("/",N4106))</f>
        <v>plays</v>
      </c>
      <c r="R4106">
        <f>YEAR(O4106)</f>
        <v>2014</v>
      </c>
    </row>
    <row r="4107" spans="1:18" ht="43.5" x14ac:dyDescent="0.35">
      <c r="A4107">
        <v>4082</v>
      </c>
      <c r="B4107" s="3" t="s">
        <v>4078</v>
      </c>
      <c r="C4107" s="3" t="s">
        <v>8185</v>
      </c>
      <c r="D4107" s="6">
        <v>150</v>
      </c>
      <c r="E4107" s="8">
        <v>3</v>
      </c>
      <c r="F4107" t="s">
        <v>8220</v>
      </c>
      <c r="G4107" t="s">
        <v>8223</v>
      </c>
      <c r="H4107" t="s">
        <v>8245</v>
      </c>
      <c r="I4107">
        <v>1447542000</v>
      </c>
      <c r="J4107">
        <v>1446179553</v>
      </c>
      <c r="K4107" t="b">
        <v>0</v>
      </c>
      <c r="L4107">
        <v>2</v>
      </c>
      <c r="M4107" t="b">
        <v>0</v>
      </c>
      <c r="N4107" t="s">
        <v>8269</v>
      </c>
      <c r="O4107" s="9">
        <f>(((J4107/60)/60)/24)+DATE(1970,1,1)</f>
        <v>42307.189270833333</v>
      </c>
      <c r="P4107" t="str">
        <f>LEFT(N4107,SEARCH("/",N4107)-1)</f>
        <v>theater</v>
      </c>
      <c r="Q4107" t="str">
        <f>RIGHT(N4107,LEN(N4107)-SEARCH("/",N4107))</f>
        <v>plays</v>
      </c>
      <c r="R4107">
        <f>YEAR(O4107)</f>
        <v>2015</v>
      </c>
    </row>
    <row r="4108" spans="1:18" ht="29" x14ac:dyDescent="0.35">
      <c r="A4108">
        <v>1420</v>
      </c>
      <c r="B4108" s="3" t="s">
        <v>1421</v>
      </c>
      <c r="C4108" s="3" t="s">
        <v>5530</v>
      </c>
      <c r="D4108" s="6">
        <v>110</v>
      </c>
      <c r="E4108" s="8">
        <v>3</v>
      </c>
      <c r="F4108" t="s">
        <v>8220</v>
      </c>
      <c r="G4108" t="s">
        <v>8223</v>
      </c>
      <c r="H4108" t="s">
        <v>8245</v>
      </c>
      <c r="I4108">
        <v>1467129686</v>
      </c>
      <c r="J4108">
        <v>1464969686</v>
      </c>
      <c r="K4108" t="b">
        <v>0</v>
      </c>
      <c r="L4108">
        <v>3</v>
      </c>
      <c r="M4108" t="b">
        <v>0</v>
      </c>
      <c r="N4108" t="s">
        <v>8285</v>
      </c>
      <c r="O4108" s="9">
        <f>(((J4108/60)/60)/24)+DATE(1970,1,1)</f>
        <v>42524.667662037042</v>
      </c>
      <c r="P4108" t="str">
        <f>LEFT(N4108,SEARCH("/",N4108)-1)</f>
        <v>publishing</v>
      </c>
      <c r="Q4108" t="str">
        <f>RIGHT(N4108,LEN(N4108)-SEARCH("/",N4108))</f>
        <v>translations</v>
      </c>
      <c r="R4108">
        <f>YEAR(O4108)</f>
        <v>2016</v>
      </c>
    </row>
    <row r="4109" spans="1:18" ht="43.5" x14ac:dyDescent="0.35">
      <c r="A4109">
        <v>1071</v>
      </c>
      <c r="B4109" s="3" t="s">
        <v>1072</v>
      </c>
      <c r="C4109" s="3" t="s">
        <v>5181</v>
      </c>
      <c r="D4109" s="6">
        <v>100</v>
      </c>
      <c r="E4109" s="8">
        <v>0</v>
      </c>
      <c r="F4109" t="s">
        <v>8220</v>
      </c>
      <c r="G4109" t="s">
        <v>8233</v>
      </c>
      <c r="H4109" t="s">
        <v>8253</v>
      </c>
      <c r="I4109">
        <v>1447787093</v>
      </c>
      <c r="J4109">
        <v>1445191493</v>
      </c>
      <c r="K4109" t="b">
        <v>0</v>
      </c>
      <c r="L4109">
        <v>0</v>
      </c>
      <c r="M4109" t="b">
        <v>0</v>
      </c>
      <c r="N4109" t="s">
        <v>8280</v>
      </c>
      <c r="O4109" s="9">
        <f>(((J4109/60)/60)/24)+DATE(1970,1,1)</f>
        <v>42295.753391203703</v>
      </c>
      <c r="P4109" t="str">
        <f>LEFT(N4109,SEARCH("/",N4109)-1)</f>
        <v>games</v>
      </c>
      <c r="Q4109" t="str">
        <f>RIGHT(N4109,LEN(N4109)-SEARCH("/",N4109))</f>
        <v>video games</v>
      </c>
      <c r="R4109">
        <f>YEAR(O4109)</f>
        <v>2015</v>
      </c>
    </row>
    <row r="4110" spans="1:18" ht="43.5" x14ac:dyDescent="0.35">
      <c r="A4110">
        <v>2148</v>
      </c>
      <c r="B4110" s="3" t="s">
        <v>2149</v>
      </c>
      <c r="C4110" s="3" t="s">
        <v>6258</v>
      </c>
      <c r="D4110" s="6">
        <v>100</v>
      </c>
      <c r="E4110" s="8">
        <v>2</v>
      </c>
      <c r="F4110" t="s">
        <v>8220</v>
      </c>
      <c r="G4110" t="s">
        <v>8224</v>
      </c>
      <c r="H4110" t="s">
        <v>8246</v>
      </c>
      <c r="I4110">
        <v>1427992582</v>
      </c>
      <c r="J4110">
        <v>1425404182</v>
      </c>
      <c r="K4110" t="b">
        <v>0</v>
      </c>
      <c r="L4110">
        <v>2</v>
      </c>
      <c r="M4110" t="b">
        <v>0</v>
      </c>
      <c r="N4110" t="s">
        <v>8280</v>
      </c>
      <c r="O4110" s="9">
        <f>(((J4110/60)/60)/24)+DATE(1970,1,1)</f>
        <v>42066.733587962968</v>
      </c>
      <c r="P4110" t="str">
        <f>LEFT(N4110,SEARCH("/",N4110)-1)</f>
        <v>games</v>
      </c>
      <c r="Q4110" t="str">
        <f>RIGHT(N4110,LEN(N4110)-SEARCH("/",N4110))</f>
        <v>video games</v>
      </c>
      <c r="R4110">
        <f>YEAR(O4110)</f>
        <v>2015</v>
      </c>
    </row>
    <row r="4111" spans="1:18" ht="43.5" x14ac:dyDescent="0.35">
      <c r="A4111">
        <v>3745</v>
      </c>
      <c r="B4111" s="3" t="s">
        <v>3742</v>
      </c>
      <c r="C4111" s="3" t="s">
        <v>7855</v>
      </c>
      <c r="D4111" s="6">
        <v>100</v>
      </c>
      <c r="E4111" s="8">
        <v>10</v>
      </c>
      <c r="F4111" t="s">
        <v>8220</v>
      </c>
      <c r="G4111" t="s">
        <v>8223</v>
      </c>
      <c r="H4111" t="s">
        <v>8245</v>
      </c>
      <c r="I4111">
        <v>1407689102</v>
      </c>
      <c r="J4111">
        <v>1405097102</v>
      </c>
      <c r="K4111" t="b">
        <v>0</v>
      </c>
      <c r="L4111">
        <v>1</v>
      </c>
      <c r="M4111" t="b">
        <v>0</v>
      </c>
      <c r="N4111" t="s">
        <v>8269</v>
      </c>
      <c r="O4111" s="9">
        <f>(((J4111/60)/60)/24)+DATE(1970,1,1)</f>
        <v>41831.697939814818</v>
      </c>
      <c r="P4111" t="str">
        <f>LEFT(N4111,SEARCH("/",N4111)-1)</f>
        <v>theater</v>
      </c>
      <c r="Q4111" t="str">
        <f>RIGHT(N4111,LEN(N4111)-SEARCH("/",N4111))</f>
        <v>plays</v>
      </c>
      <c r="R4111">
        <f>YEAR(O4111)</f>
        <v>2014</v>
      </c>
    </row>
    <row r="4112" spans="1:18" ht="43.5" x14ac:dyDescent="0.35">
      <c r="A4112">
        <v>1877</v>
      </c>
      <c r="B4112" s="3" t="s">
        <v>1878</v>
      </c>
      <c r="C4112" s="3" t="s">
        <v>5987</v>
      </c>
      <c r="D4112" s="6">
        <v>60</v>
      </c>
      <c r="E4112" s="8">
        <v>0</v>
      </c>
      <c r="F4112" t="s">
        <v>8220</v>
      </c>
      <c r="G4112" t="s">
        <v>8223</v>
      </c>
      <c r="H4112" t="s">
        <v>8245</v>
      </c>
      <c r="I4112">
        <v>1425170525</v>
      </c>
      <c r="J4112">
        <v>1422664925</v>
      </c>
      <c r="K4112" t="b">
        <v>0</v>
      </c>
      <c r="L4112">
        <v>0</v>
      </c>
      <c r="M4112" t="b">
        <v>0</v>
      </c>
      <c r="N4112" t="s">
        <v>8281</v>
      </c>
      <c r="O4112" s="9">
        <f>(((J4112/60)/60)/24)+DATE(1970,1,1)</f>
        <v>42035.029224537036</v>
      </c>
      <c r="P4112" t="str">
        <f>LEFT(N4112,SEARCH("/",N4112)-1)</f>
        <v>games</v>
      </c>
      <c r="Q4112" t="str">
        <f>RIGHT(N4112,LEN(N4112)-SEARCH("/",N4112))</f>
        <v>mobile games</v>
      </c>
      <c r="R4112">
        <f>YEAR(O4112)</f>
        <v>2015</v>
      </c>
    </row>
    <row r="4113" spans="1:18" ht="29" x14ac:dyDescent="0.35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8289</v>
      </c>
      <c r="O4113" s="9">
        <f>(((J4113/60)/60)/24)+DATE(1970,1,1)</f>
        <v>42046.072743055556</v>
      </c>
      <c r="P4113" t="str">
        <f>LEFT(N4113,SEARCH("/",N4113)-1)</f>
        <v>photography</v>
      </c>
      <c r="Q4113" t="str">
        <f>RIGHT(N4113,LEN(N4113)-SEARCH("/",N4113))</f>
        <v>places</v>
      </c>
      <c r="R4113">
        <f>YEAR(O4113)</f>
        <v>2015</v>
      </c>
    </row>
    <row r="4114" spans="1:18" ht="43.5" x14ac:dyDescent="0.35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8287</v>
      </c>
      <c r="O4114" s="9">
        <f>(((J4114/60)/60)/24)+DATE(1970,1,1)</f>
        <v>42782.426875000005</v>
      </c>
      <c r="P4114" t="str">
        <f>LEFT(N4114,SEARCH("/",N4114)-1)</f>
        <v>photography</v>
      </c>
      <c r="Q4114" t="str">
        <f>RIGHT(N4114,LEN(N4114)-SEARCH("/",N4114))</f>
        <v>nature</v>
      </c>
      <c r="R4114">
        <f>YEAR(O4114)</f>
        <v>2017</v>
      </c>
    </row>
    <row r="4115" spans="1:18" ht="43.5" x14ac:dyDescent="0.35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8282</v>
      </c>
      <c r="O4115" s="9">
        <f>(((J4115/60)/60)/24)+DATE(1970,1,1)</f>
        <v>41829.896562499998</v>
      </c>
      <c r="P4115" t="str">
        <f>LEFT(N4115,SEARCH("/",N4115)-1)</f>
        <v>food</v>
      </c>
      <c r="Q4115" t="str">
        <f>RIGHT(N4115,LEN(N4115)-SEARCH("/",N4115))</f>
        <v>food trucks</v>
      </c>
      <c r="R4115">
        <f>YEAR(O4115)</f>
        <v>2014</v>
      </c>
    </row>
  </sheetData>
  <autoFilter ref="A1:R4115" xr:uid="{00000000-0001-0000-0000-000000000000}">
    <filterColumn colId="5">
      <filters>
        <filter val="failed"/>
      </filters>
    </filterColumn>
    <sortState xmlns:xlrd2="http://schemas.microsoft.com/office/spreadsheetml/2017/richdata2" ref="A162:R4115">
      <sortCondition descending="1" ref="D4112:D41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F942-B238-4784-92D9-BC2B7E608B0A}">
  <dimension ref="A2:E19"/>
  <sheetViews>
    <sheetView tabSelected="1" topLeftCell="A10" workbookViewId="0">
      <selection activeCell="H24" sqref="H24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9.1796875" bestFit="1" customWidth="1"/>
    <col min="5" max="5" width="10.7265625" bestFit="1" customWidth="1"/>
  </cols>
  <sheetData>
    <row r="2" spans="1:5" x14ac:dyDescent="0.35">
      <c r="A2" s="10" t="s">
        <v>8306</v>
      </c>
      <c r="B2" t="s">
        <v>8327</v>
      </c>
    </row>
    <row r="3" spans="1:5" x14ac:dyDescent="0.35">
      <c r="A3" s="10" t="s">
        <v>8308</v>
      </c>
      <c r="B3" t="s">
        <v>8310</v>
      </c>
    </row>
    <row r="5" spans="1:5" x14ac:dyDescent="0.35">
      <c r="A5" s="10" t="s">
        <v>8326</v>
      </c>
      <c r="B5" s="10" t="s">
        <v>8311</v>
      </c>
    </row>
    <row r="6" spans="1:5" x14ac:dyDescent="0.35">
      <c r="A6" s="10" t="s">
        <v>8313</v>
      </c>
      <c r="B6" t="s">
        <v>8219</v>
      </c>
      <c r="C6" t="s">
        <v>8220</v>
      </c>
      <c r="D6" t="s">
        <v>8218</v>
      </c>
      <c r="E6" t="s">
        <v>8312</v>
      </c>
    </row>
    <row r="7" spans="1:5" x14ac:dyDescent="0.35">
      <c r="A7" s="11" t="s">
        <v>8320</v>
      </c>
      <c r="B7" s="12">
        <v>7</v>
      </c>
      <c r="C7" s="12">
        <v>33</v>
      </c>
      <c r="D7" s="12">
        <v>56</v>
      </c>
      <c r="E7" s="12">
        <v>96</v>
      </c>
    </row>
    <row r="8" spans="1:5" x14ac:dyDescent="0.35">
      <c r="A8" s="11" t="s">
        <v>8321</v>
      </c>
      <c r="B8" s="12">
        <v>3</v>
      </c>
      <c r="C8" s="12">
        <v>39</v>
      </c>
      <c r="D8" s="12">
        <v>71</v>
      </c>
      <c r="E8" s="12">
        <v>113</v>
      </c>
    </row>
    <row r="9" spans="1:5" x14ac:dyDescent="0.35">
      <c r="A9" s="11" t="s">
        <v>8322</v>
      </c>
      <c r="B9" s="12">
        <v>3</v>
      </c>
      <c r="C9" s="12">
        <v>33</v>
      </c>
      <c r="D9" s="12">
        <v>56</v>
      </c>
      <c r="E9" s="12">
        <v>92</v>
      </c>
    </row>
    <row r="10" spans="1:5" x14ac:dyDescent="0.35">
      <c r="A10" s="11" t="s">
        <v>8323</v>
      </c>
      <c r="B10" s="12">
        <v>2</v>
      </c>
      <c r="C10" s="12">
        <v>40</v>
      </c>
      <c r="D10" s="12">
        <v>71</v>
      </c>
      <c r="E10" s="12">
        <v>113</v>
      </c>
    </row>
    <row r="11" spans="1:5" x14ac:dyDescent="0.35">
      <c r="A11" s="11" t="s">
        <v>8314</v>
      </c>
      <c r="B11" s="12">
        <v>3</v>
      </c>
      <c r="C11" s="12">
        <v>52</v>
      </c>
      <c r="D11" s="12">
        <v>111</v>
      </c>
      <c r="E11" s="12">
        <v>166</v>
      </c>
    </row>
    <row r="12" spans="1:5" x14ac:dyDescent="0.35">
      <c r="A12" s="11" t="s">
        <v>8324</v>
      </c>
      <c r="B12" s="12">
        <v>4</v>
      </c>
      <c r="C12" s="12">
        <v>49</v>
      </c>
      <c r="D12" s="12">
        <v>100</v>
      </c>
      <c r="E12" s="12">
        <v>153</v>
      </c>
    </row>
    <row r="13" spans="1:5" x14ac:dyDescent="0.35">
      <c r="A13" s="11" t="s">
        <v>8315</v>
      </c>
      <c r="B13" s="12">
        <v>1</v>
      </c>
      <c r="C13" s="12">
        <v>50</v>
      </c>
      <c r="D13" s="12">
        <v>87</v>
      </c>
      <c r="E13" s="12">
        <v>138</v>
      </c>
    </row>
    <row r="14" spans="1:5" x14ac:dyDescent="0.35">
      <c r="A14" s="11" t="s">
        <v>8316</v>
      </c>
      <c r="B14" s="12">
        <v>4</v>
      </c>
      <c r="C14" s="12">
        <v>47</v>
      </c>
      <c r="D14" s="12">
        <v>72</v>
      </c>
      <c r="E14" s="12">
        <v>123</v>
      </c>
    </row>
    <row r="15" spans="1:5" x14ac:dyDescent="0.35">
      <c r="A15" s="11" t="s">
        <v>8317</v>
      </c>
      <c r="B15" s="12">
        <v>4</v>
      </c>
      <c r="C15" s="12">
        <v>34</v>
      </c>
      <c r="D15" s="12">
        <v>59</v>
      </c>
      <c r="E15" s="12">
        <v>97</v>
      </c>
    </row>
    <row r="16" spans="1:5" x14ac:dyDescent="0.35">
      <c r="A16" s="11" t="s">
        <v>8318</v>
      </c>
      <c r="B16" s="12"/>
      <c r="C16" s="12">
        <v>50</v>
      </c>
      <c r="D16" s="12">
        <v>65</v>
      </c>
      <c r="E16" s="12">
        <v>115</v>
      </c>
    </row>
    <row r="17" spans="1:5" x14ac:dyDescent="0.35">
      <c r="A17" s="11" t="s">
        <v>8319</v>
      </c>
      <c r="B17" s="12">
        <v>3</v>
      </c>
      <c r="C17" s="12">
        <v>31</v>
      </c>
      <c r="D17" s="12">
        <v>54</v>
      </c>
      <c r="E17" s="12">
        <v>88</v>
      </c>
    </row>
    <row r="18" spans="1:5" x14ac:dyDescent="0.35">
      <c r="A18" s="11" t="s">
        <v>8325</v>
      </c>
      <c r="B18" s="12">
        <v>3</v>
      </c>
      <c r="C18" s="12">
        <v>35</v>
      </c>
      <c r="D18" s="12">
        <v>37</v>
      </c>
      <c r="E18" s="12">
        <v>75</v>
      </c>
    </row>
    <row r="19" spans="1:5" x14ac:dyDescent="0.35">
      <c r="A19" s="11" t="s">
        <v>8312</v>
      </c>
      <c r="B19" s="12">
        <v>37</v>
      </c>
      <c r="C19" s="12">
        <v>493</v>
      </c>
      <c r="D19" s="12">
        <v>839</v>
      </c>
      <c r="E19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123C-94F1-4BED-BB0A-D56524C18D6D}">
  <dimension ref="A1:H13"/>
  <sheetViews>
    <sheetView workbookViewId="0">
      <selection activeCell="L9" sqref="L9:M9"/>
    </sheetView>
  </sheetViews>
  <sheetFormatPr defaultRowHeight="14.5" x14ac:dyDescent="0.35"/>
  <cols>
    <col min="1" max="1" width="13.54296875" bestFit="1" customWidth="1"/>
    <col min="2" max="2" width="16.6328125" bestFit="1" customWidth="1"/>
    <col min="3" max="3" width="12.726562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t="s">
        <v>8333</v>
      </c>
      <c r="G1" t="s">
        <v>8334</v>
      </c>
      <c r="H1" t="s">
        <v>8335</v>
      </c>
    </row>
    <row r="2" spans="1:8" x14ac:dyDescent="0.35">
      <c r="A2" t="s">
        <v>8336</v>
      </c>
      <c r="B2">
        <f>COUNTIFS(Kickstarter!E2:E4115, "&lt;1000",Kickstarter!F2:F4115, "successful")</f>
        <v>248</v>
      </c>
      <c r="C2">
        <f>COUNTIFS(Kickstarter!E2:E4115, "&lt;1000",Kickstarter!F2:F4115, "failed")</f>
        <v>1202</v>
      </c>
      <c r="D2">
        <f>COUNTIFS(Kickstarter!E2:E4115, "&lt;1000",Kickstarter!F2:F4115, "canceled")</f>
        <v>262</v>
      </c>
      <c r="E2">
        <f>SUM(B2:D2)</f>
        <v>1712</v>
      </c>
      <c r="F2" s="13">
        <f>B2/E2</f>
        <v>0.14485981308411214</v>
      </c>
      <c r="G2" s="13">
        <f>C2/E2</f>
        <v>0.70210280373831779</v>
      </c>
      <c r="H2" s="13">
        <f>D2/E2</f>
        <v>0.1530373831775701</v>
      </c>
    </row>
    <row r="3" spans="1:8" x14ac:dyDescent="0.35">
      <c r="A3" t="s">
        <v>8337</v>
      </c>
      <c r="B3">
        <f>COUNTIFS(Kickstarter!E2:E4115, "&gt;=1000",Kickstarter!E2:E4115, "&lt;4999",Kickstarter!F3:F4116, "successful")</f>
        <v>898</v>
      </c>
      <c r="C3">
        <f>COUNTIFS(Kickstarter!F2:F4115,"failed",Kickstarter!E2:E4115,"&gt;=1000",Kickstarter!E2:E4115,"&lt;4999")</f>
        <v>219</v>
      </c>
      <c r="D3">
        <f>COUNTIFS(Kickstarter!F2:F4115,"canceled",Kickstarter!E2:E4115,"&gt;=1000",Kickstarter!E2:E4115,"&lt;4999")</f>
        <v>48</v>
      </c>
      <c r="E3">
        <f t="shared" ref="E3:E13" si="0">SUM(B3:D3)</f>
        <v>1165</v>
      </c>
      <c r="F3" s="13">
        <f t="shared" ref="F3:F13" si="1">B3/E3</f>
        <v>0.77081545064377688</v>
      </c>
      <c r="G3" s="13">
        <f t="shared" ref="G3:G13" si="2">C3/E3</f>
        <v>0.18798283261802576</v>
      </c>
      <c r="H3" s="13">
        <f t="shared" ref="H3:H13" si="3">D3/E3</f>
        <v>4.1201716738197426E-2</v>
      </c>
    </row>
    <row r="4" spans="1:8" x14ac:dyDescent="0.35">
      <c r="A4" t="s">
        <v>8338</v>
      </c>
      <c r="B4">
        <f>COUNTIFS(Kickstarter!E2:E4115, "&gt;=5000",Kickstarter!E2:E4115, "&lt;9999",Kickstarter!F3:F4116, "successful")</f>
        <v>381</v>
      </c>
      <c r="C4">
        <f>COUNTIFS(Kickstarter!E2:E4115, "&gt;=5000",Kickstarter!E2:E4115, "&lt;9999",Kickstarter!F3:F4116, "failed")</f>
        <v>57</v>
      </c>
      <c r="D4">
        <f>COUNTIFS(Kickstarter!E2:E4115, "&gt;=5000",Kickstarter!E2:E4115, "&lt;9999",Kickstarter!F3:F4116, "canceled")</f>
        <v>14</v>
      </c>
      <c r="E4">
        <f t="shared" si="0"/>
        <v>452</v>
      </c>
      <c r="F4" s="13">
        <f t="shared" si="1"/>
        <v>0.84292035398230092</v>
      </c>
      <c r="G4" s="13">
        <f t="shared" si="2"/>
        <v>0.12610619469026549</v>
      </c>
      <c r="H4" s="13">
        <f t="shared" si="3"/>
        <v>3.0973451327433628E-2</v>
      </c>
    </row>
    <row r="5" spans="1:8" x14ac:dyDescent="0.35">
      <c r="A5" t="s">
        <v>8339</v>
      </c>
      <c r="B5">
        <f>COUNTIFS(Kickstarter!E2:E4115, "&gt;=10000",Kickstarter!E2:E4115, "&lt;14999",Kickstarter!F3:F4116, "successful")</f>
        <v>177</v>
      </c>
      <c r="C5">
        <f>COUNTIFS(Kickstarter!E2:E4115, "&gt;=10000",Kickstarter!E2:E4115, "&lt;14999",Kickstarter!F3:F4116, "failed")</f>
        <v>19</v>
      </c>
      <c r="D5">
        <f>COUNTIFS(Kickstarter!E2:E4115, "&gt;=10000",Kickstarter!E2:E4115, "&lt;14999",Kickstarter!F3:F4116, "canceled")</f>
        <v>6</v>
      </c>
      <c r="E5">
        <f t="shared" si="0"/>
        <v>202</v>
      </c>
      <c r="F5" s="13">
        <f t="shared" si="1"/>
        <v>0.87623762376237624</v>
      </c>
      <c r="G5" s="13">
        <f t="shared" si="2"/>
        <v>9.405940594059406E-2</v>
      </c>
      <c r="H5" s="13">
        <f t="shared" si="3"/>
        <v>2.9702970297029702E-2</v>
      </c>
    </row>
    <row r="6" spans="1:8" x14ac:dyDescent="0.35">
      <c r="A6" t="s">
        <v>8340</v>
      </c>
      <c r="B6">
        <f>COUNTIFS(Kickstarter!E2:E4115, "&gt;=15000",Kickstarter!E2:E4115, "&lt;19999",Kickstarter!F3:F4116, "successful")</f>
        <v>95</v>
      </c>
      <c r="C6">
        <f>COUNTIFS(Kickstarter!E2:E4115, "&gt;=15000",Kickstarter!E2:E4115, "&lt;19999",Kickstarter!F3:F4116, "failed")</f>
        <v>11</v>
      </c>
      <c r="D6">
        <f>COUNTIFS(Kickstarter!E2:E4115, "&gt;=15000",Kickstarter!E2:E4115, "&lt;19999",Kickstarter!F3:F4116, "canceled")</f>
        <v>4</v>
      </c>
      <c r="E6">
        <f t="shared" si="0"/>
        <v>110</v>
      </c>
      <c r="F6" s="13">
        <f t="shared" si="1"/>
        <v>0.86363636363636365</v>
      </c>
      <c r="G6" s="13">
        <f t="shared" si="2"/>
        <v>0.1</v>
      </c>
      <c r="H6" s="13">
        <f t="shared" si="3"/>
        <v>3.6363636363636362E-2</v>
      </c>
    </row>
    <row r="7" spans="1:8" x14ac:dyDescent="0.35">
      <c r="A7" t="s">
        <v>8341</v>
      </c>
      <c r="B7">
        <f>COUNTIFS(Kickstarter!E2:E4115, "&gt;=20000",Kickstarter!E2:E4115, "&lt;24999",Kickstarter!F3:F4116, "successful")</f>
        <v>66</v>
      </c>
      <c r="C7">
        <f>COUNTIFS(Kickstarter!E2:E4115, "&gt;=20000",Kickstarter!E2:E4115, "&lt;24999",Kickstarter!F3:F4116, "failed")</f>
        <v>6</v>
      </c>
      <c r="D7">
        <f>COUNTIFS(Kickstarter!E2:E4115, "&gt;=20000",Kickstarter!E2:E4115, "&lt;24999",Kickstarter!F3:F4116, "canceled")</f>
        <v>3</v>
      </c>
      <c r="E7">
        <f t="shared" si="0"/>
        <v>75</v>
      </c>
      <c r="F7" s="13">
        <f t="shared" si="1"/>
        <v>0.88</v>
      </c>
      <c r="G7" s="13">
        <f t="shared" si="2"/>
        <v>0.08</v>
      </c>
      <c r="H7" s="13">
        <f t="shared" si="3"/>
        <v>0.04</v>
      </c>
    </row>
    <row r="8" spans="1:8" x14ac:dyDescent="0.35">
      <c r="A8" t="s">
        <v>8342</v>
      </c>
      <c r="B8">
        <f>COUNTIFS(Kickstarter!E2:E4115, "&gt;=25000",Kickstarter!E2:E4115, "&lt;29999",Kickstarter!F3:F4116, "successful")</f>
        <v>51</v>
      </c>
      <c r="C8">
        <f>COUNTIFS(Kickstarter!E2:E4115, "&gt;=25000",Kickstarter!E2:E4115, "&lt;29999",Kickstarter!F3:F4116, "failed")</f>
        <v>5</v>
      </c>
      <c r="D8">
        <f>COUNTIFS(Kickstarter!E2:E4115, "&gt;=25000",Kickstarter!E2:E4115, "&lt;29999",Kickstarter!F3:F4116, "canceled")</f>
        <v>0</v>
      </c>
      <c r="E8">
        <f t="shared" si="0"/>
        <v>56</v>
      </c>
      <c r="F8" s="13">
        <f t="shared" si="1"/>
        <v>0.9107142857142857</v>
      </c>
      <c r="G8" s="13">
        <f t="shared" si="2"/>
        <v>8.9285714285714288E-2</v>
      </c>
      <c r="H8" s="13">
        <f t="shared" si="3"/>
        <v>0</v>
      </c>
    </row>
    <row r="9" spans="1:8" x14ac:dyDescent="0.35">
      <c r="A9" t="s">
        <v>8343</v>
      </c>
      <c r="B9">
        <f>COUNTIFS(Kickstarter!E2:E4115, "&gt;=30000",Kickstarter!E2:E4115, "&lt;34999",Kickstarter!F3:F4116, "successful")</f>
        <v>47</v>
      </c>
      <c r="C9">
        <f>COUNTIFS(Kickstarter!E2:E4115, "&gt;=30000",Kickstarter!E2:E4115, "&lt;34999",Kickstarter!F3:F4116, "failed")</f>
        <v>4</v>
      </c>
      <c r="D9">
        <f>COUNTIFS(Kickstarter!E2:E4115, "&gt;=30000",Kickstarter!E2:E4115, "&lt;34999",Kickstarter!F3:F4116, "canceled")</f>
        <v>1</v>
      </c>
      <c r="E9">
        <f t="shared" si="0"/>
        <v>52</v>
      </c>
      <c r="F9" s="13">
        <f t="shared" si="1"/>
        <v>0.90384615384615385</v>
      </c>
      <c r="G9" s="13">
        <f t="shared" si="2"/>
        <v>7.6923076923076927E-2</v>
      </c>
      <c r="H9" s="13">
        <f t="shared" si="3"/>
        <v>1.9230769230769232E-2</v>
      </c>
    </row>
    <row r="10" spans="1:8" x14ac:dyDescent="0.35">
      <c r="A10" t="s">
        <v>8344</v>
      </c>
      <c r="B10">
        <f>COUNTIFS(Kickstarter!E2:E4115, "&gt;=35000",Kickstarter!E2:E4115, "&lt;39999",Kickstarter!F3:F4116, "successful")</f>
        <v>25</v>
      </c>
      <c r="C10">
        <f>COUNTIFS(Kickstarter!E2:E4115, "&gt;=35000",Kickstarter!E2:E4115, "&lt;39999",Kickstarter!F3:F4116, "failed")</f>
        <v>2</v>
      </c>
      <c r="D10">
        <f>COUNTIFS(Kickstarter!E2:E4115, "&gt;=35000",Kickstarter!E2:E4115, "&lt;39999",Kickstarter!F3:F4116, "canceled")</f>
        <v>0</v>
      </c>
      <c r="E10">
        <f t="shared" si="0"/>
        <v>27</v>
      </c>
      <c r="F10" s="13">
        <f t="shared" si="1"/>
        <v>0.92592592592592593</v>
      </c>
      <c r="G10" s="13">
        <f t="shared" si="2"/>
        <v>7.407407407407407E-2</v>
      </c>
      <c r="H10" s="13">
        <f t="shared" si="3"/>
        <v>0</v>
      </c>
    </row>
    <row r="11" spans="1:8" x14ac:dyDescent="0.35">
      <c r="A11" t="s">
        <v>8345</v>
      </c>
      <c r="B11">
        <f>COUNTIFS(Kickstarter!E2:E4115, "&gt;=40000",Kickstarter!E2:E4115, "&lt;44999",Kickstarter!F3:F4116, "successful")</f>
        <v>18</v>
      </c>
      <c r="C11">
        <f>COUNTIFS(Kickstarter!E2:E4115, "&gt;=40000",Kickstarter!E2:E4115, "&lt;44999",Kickstarter!F3:F4116, "failed")</f>
        <v>4</v>
      </c>
      <c r="D11">
        <f>COUNTIFS(Kickstarter!E2:E4115, "&gt;=40000",Kickstarter!E2:E4115, "&lt;44999",Kickstarter!F3:F4116, "canceled")</f>
        <v>3</v>
      </c>
      <c r="E11">
        <f t="shared" si="0"/>
        <v>25</v>
      </c>
      <c r="F11" s="13">
        <f t="shared" si="1"/>
        <v>0.72</v>
      </c>
      <c r="G11" s="13">
        <f t="shared" si="2"/>
        <v>0.16</v>
      </c>
      <c r="H11" s="13">
        <f t="shared" si="3"/>
        <v>0.12</v>
      </c>
    </row>
    <row r="12" spans="1:8" x14ac:dyDescent="0.35">
      <c r="A12" t="s">
        <v>8346</v>
      </c>
      <c r="B12">
        <f>COUNTIFS(Kickstarter!E2:E4115, "&gt;=45000",Kickstarter!E2:E4115, "&lt;49999",Kickstarter!F3:F4116, "successful")</f>
        <v>17</v>
      </c>
      <c r="C12">
        <f>COUNTIFS(Kickstarter!E2:E4115, "&gt;=45000",Kickstarter!E2:E4115, "&lt;49999",Kickstarter!F3:F4116, "failed")</f>
        <v>1</v>
      </c>
      <c r="D12">
        <f>COUNTIFS(Kickstarter!E2:E4115, "&gt;=45000",Kickstarter!E2:E4115, "&lt;49999",Kickstarter!F3:F4116, "canceled")</f>
        <v>0</v>
      </c>
      <c r="E12">
        <f t="shared" si="0"/>
        <v>18</v>
      </c>
      <c r="F12" s="13">
        <f t="shared" si="1"/>
        <v>0.94444444444444442</v>
      </c>
      <c r="G12" s="13">
        <f t="shared" si="2"/>
        <v>5.5555555555555552E-2</v>
      </c>
      <c r="H12" s="13">
        <f t="shared" si="3"/>
        <v>0</v>
      </c>
    </row>
    <row r="13" spans="1:8" x14ac:dyDescent="0.35">
      <c r="A13" t="s">
        <v>8347</v>
      </c>
      <c r="B13">
        <f>COUNTIFS(Kickstarter!E2:E4115, "&gt;=50000",Kickstarter!F3:F4116, "successful")</f>
        <v>146</v>
      </c>
      <c r="C13">
        <f>COUNTIFS(Kickstarter!E2:E4115, "&gt;=50000",Kickstarter!F3:F4116, "failed")</f>
        <v>8</v>
      </c>
      <c r="D13">
        <f>COUNTIFS(Kickstarter!E2:E4115, "&gt;=50000",Kickstarter!F3:F4116, "canceled")</f>
        <v>8</v>
      </c>
      <c r="E13">
        <f t="shared" si="0"/>
        <v>162</v>
      </c>
      <c r="F13" s="13">
        <f t="shared" si="1"/>
        <v>0.90123456790123457</v>
      </c>
      <c r="G13" s="13">
        <f t="shared" si="2"/>
        <v>4.9382716049382713E-2</v>
      </c>
      <c r="H13" s="13">
        <f t="shared" si="3"/>
        <v>4.9382716049382713E-2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Tyee</cp:lastModifiedBy>
  <dcterms:created xsi:type="dcterms:W3CDTF">2017-04-20T15:17:24Z</dcterms:created>
  <dcterms:modified xsi:type="dcterms:W3CDTF">2023-04-11T04:23:55Z</dcterms:modified>
</cp:coreProperties>
</file>